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08" windowHeight="7308" activeTab="0"/>
  </bookViews>
  <sheets>
    <sheet name="9 месяцев" sheetId="1" r:id="rId1"/>
  </sheets>
  <definedNames>
    <definedName name="_xlnm.Print_Titles" localSheetId="0">'9 месяцев'!$9:$10</definedName>
  </definedNames>
  <calcPr fullCalcOnLoad="1"/>
</workbook>
</file>

<file path=xl/sharedStrings.xml><?xml version="1.0" encoding="utf-8"?>
<sst xmlns="http://schemas.openxmlformats.org/spreadsheetml/2006/main" count="151" uniqueCount="140">
  <si>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</si>
  <si>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</si>
  <si>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</si>
  <si>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</si>
  <si>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</si>
  <si>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</si>
  <si>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</si>
  <si>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</si>
  <si>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</si>
  <si>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</si>
  <si>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</si>
  <si>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</si>
  <si>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</si>
  <si>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</si>
  <si>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</si>
  <si>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</si>
  <si>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</si>
  <si>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</si>
  <si>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</si>
  <si>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</si>
  <si>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</si>
  <si>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</si>
  <si>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</si>
  <si>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</si>
  <si>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</si>
  <si>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</si>
  <si>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</si>
  <si>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</si>
  <si>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</si>
  <si>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</si>
  <si>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</si>
  <si>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</si>
  <si>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</si>
  <si>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</si>
  <si>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</si>
  <si>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</si>
  <si>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</si>
  <si>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</si>
  <si>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</si>
  <si>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</si>
  <si>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</si>
  <si>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</si>
  <si>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</si>
  <si>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</si>
  <si>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</si>
  <si>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</si>
  <si>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</si>
  <si>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</si>
  <si>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</si>
  <si>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</si>
  <si>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</si>
  <si>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</si>
  <si>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</si>
  <si>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</si>
  <si>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</si>
  <si>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</si>
  <si>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</si>
  <si>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</si>
  <si>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</si>
  <si>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</si>
  <si>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</si>
  <si>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</si>
  <si>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</si>
  <si>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</si>
  <si>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</si>
  <si>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</si>
  <si>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</si>
  <si>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</si>
  <si>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</si>
  <si>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</si>
  <si>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</si>
  <si>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</si>
  <si>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</si>
  <si>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</si>
  <si>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</si>
  <si>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</si>
  <si>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</si>
  <si>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</si>
  <si>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</si>
  <si>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</si>
  <si>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</si>
  <si>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</si>
  <si>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</si>
  <si>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</si>
  <si>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</si>
  <si>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</si>
  <si>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</si>
  <si>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</si>
  <si>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</si>
  <si>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</si>
  <si>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</si>
  <si>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</si>
  <si>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</si>
  <si>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</si>
  <si>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</si>
  <si>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</si>
  <si>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</si>
  <si>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</si>
  <si>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</si>
  <si>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</si>
  <si>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</si>
  <si>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</si>
  <si>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</si>
  <si>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</si>
  <si>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</si>
  <si>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</si>
  <si>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</si>
  <si>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</si>
  <si>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</si>
  <si>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</si>
  <si>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</si>
  <si>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</si>
  <si>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901 2 02 25527 04 0000 151</t>
  </si>
  <si>
    <t>901 2 02 49999 04 0000 151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</si>
  <si>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</si>
  <si>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</si>
  <si>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>908 2 02 29999 04 0000 151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</si>
  <si>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</si>
  <si>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</si>
  <si>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</si>
  <si>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901 2 02 25567 04 0000 151</t>
  </si>
  <si>
    <t>Субсидии бюджетам городских округов на проведение работ по описанию местоположения границ территориальных зон и населенных пунктов, расположенных на территории Свердловской области, 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</si>
  <si>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</si>
  <si>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Субсидии бюджетам городских округов на реализацию мероприятий по устойчивому развитию сельских территорий
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</si>
  <si>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</si>
  <si>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901 2 02 35462 04 0000 151</t>
  </si>
  <si>
    <t xml:space="preserve">908 2 02 25127 04 0000 151 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</si>
  <si>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</si>
  <si>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</si>
  <si>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</si>
  <si>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мер по обеспечению целевых показателей, установленных указами Президента РФ по повышению оплаты труда работников бюджетной сферы в муниципальных учреждениях культуры в 2018 году</t>
  </si>
  <si>
    <t>919 2 02 49999 04 0000 151</t>
  </si>
  <si>
    <t xml:space="preserve">    Исполнение бюджета по доходам городского округа Заречный</t>
  </si>
  <si>
    <t>к постановлению администрации</t>
  </si>
  <si>
    <t>городского округа Заречный</t>
  </si>
  <si>
    <t>за девять месяцев 2018 года</t>
  </si>
  <si>
    <t>Приложение № 1</t>
  </si>
  <si>
    <t>Годовые назначения 2018 год</t>
  </si>
  <si>
    <t>Исполнение за         9 месяцев 2018 года</t>
  </si>
  <si>
    <t>от  01.11.2018   № 963-П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</si>
</sst>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_р_._-;_-@_-"/>
    <numFmt numFmtId="186" formatCode="_-* #,##0.00_р_._-;\-* #,##0.00_р_._-;_-* &quot;-&quot;_р_._-;_-@_-"/>
    <numFmt numFmtId="187" formatCode="_-* #,##0.0_р_._-;\-* #,##0.0_р_._-;_-* &quot;-&quot;?_р_._-;_-@_-"/>
  </numFmts>
  <fonts count="58">
    <font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2"/>
    </font>
    <font>
      <b/>
      <sz val="12"/>
      <color indexed="10"/>
      <name val="Times New Roman"/>
      <family val="1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 shrinkToFit="1"/>
      <protection/>
    </xf>
    <xf numFmtId="0" fontId="0" fillId="0" borderId="0" xfId="0" applyFont="1" applyAlignment="1">
      <alignment horizontal="left"/>
    </xf>
    <xf numFmtId="178" fontId="2" fillId="0" borderId="10" xfId="60" applyNumberFormat="1" applyFont="1" applyBorder="1" applyAlignment="1">
      <alignment/>
    </xf>
    <xf numFmtId="171" fontId="2" fillId="0" borderId="10" xfId="6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1" fontId="5" fillId="0" borderId="11" xfId="60" applyNumberFormat="1" applyFont="1" applyBorder="1" applyAlignment="1">
      <alignment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171" fontId="2" fillId="0" borderId="11" xfId="60" applyNumberFormat="1" applyFont="1" applyBorder="1" applyAlignment="1">
      <alignment/>
    </xf>
    <xf numFmtId="171" fontId="5" fillId="0" borderId="11" xfId="60" applyNumberFormat="1" applyFont="1" applyBorder="1" applyAlignment="1">
      <alignment/>
    </xf>
    <xf numFmtId="178" fontId="2" fillId="0" borderId="11" xfId="60" applyNumberFormat="1" applyFont="1" applyBorder="1" applyAlignment="1">
      <alignment/>
    </xf>
    <xf numFmtId="177" fontId="2" fillId="0" borderId="10" xfId="60" applyNumberFormat="1" applyFont="1" applyBorder="1" applyAlignment="1">
      <alignment/>
    </xf>
    <xf numFmtId="177" fontId="5" fillId="0" borderId="15" xfId="60" applyNumberFormat="1" applyFont="1" applyBorder="1" applyAlignment="1">
      <alignment/>
    </xf>
    <xf numFmtId="177" fontId="2" fillId="0" borderId="15" xfId="60" applyNumberFormat="1" applyFont="1" applyBorder="1" applyAlignment="1">
      <alignment/>
    </xf>
    <xf numFmtId="177" fontId="5" fillId="0" borderId="15" xfId="60" applyNumberFormat="1" applyFont="1" applyBorder="1" applyAlignment="1">
      <alignment/>
    </xf>
    <xf numFmtId="0" fontId="55" fillId="0" borderId="10" xfId="0" applyFont="1" applyBorder="1" applyAlignment="1">
      <alignment/>
    </xf>
    <xf numFmtId="178" fontId="5" fillId="0" borderId="11" xfId="60" applyNumberFormat="1" applyFont="1" applyBorder="1" applyAlignment="1">
      <alignment/>
    </xf>
    <xf numFmtId="178" fontId="5" fillId="0" borderId="11" xfId="60" applyNumberFormat="1" applyFont="1" applyBorder="1" applyAlignment="1">
      <alignment/>
    </xf>
    <xf numFmtId="171" fontId="2" fillId="0" borderId="11" xfId="60" applyNumberFormat="1" applyFont="1" applyBorder="1" applyAlignment="1">
      <alignment/>
    </xf>
    <xf numFmtId="177" fontId="5" fillId="0" borderId="16" xfId="60" applyNumberFormat="1" applyFont="1" applyBorder="1" applyAlignment="1">
      <alignment/>
    </xf>
    <xf numFmtId="171" fontId="13" fillId="33" borderId="11" xfId="60" applyNumberFormat="1" applyFont="1" applyFill="1" applyBorder="1" applyAlignment="1">
      <alignment horizontal="center"/>
    </xf>
    <xf numFmtId="171" fontId="2" fillId="0" borderId="17" xfId="60" applyNumberFormat="1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21" xfId="0" applyFont="1" applyBorder="1" applyAlignment="1">
      <alignment/>
    </xf>
    <xf numFmtId="0" fontId="56" fillId="0" borderId="12" xfId="0" applyFont="1" applyBorder="1" applyAlignment="1">
      <alignment horizontal="left" vertical="top" wrapText="1"/>
    </xf>
    <xf numFmtId="178" fontId="2" fillId="0" borderId="22" xfId="60" applyNumberFormat="1" applyFont="1" applyBorder="1" applyAlignment="1">
      <alignment/>
    </xf>
    <xf numFmtId="178" fontId="5" fillId="0" borderId="22" xfId="60" applyNumberFormat="1" applyFont="1" applyBorder="1" applyAlignment="1">
      <alignment/>
    </xf>
    <xf numFmtId="178" fontId="13" fillId="33" borderId="22" xfId="60" applyNumberFormat="1" applyFont="1" applyFill="1" applyBorder="1" applyAlignment="1">
      <alignment horizontal="center"/>
    </xf>
    <xf numFmtId="178" fontId="6" fillId="0" borderId="22" xfId="60" applyNumberFormat="1" applyFont="1" applyBorder="1" applyAlignment="1">
      <alignment/>
    </xf>
    <xf numFmtId="178" fontId="5" fillId="0" borderId="22" xfId="60" applyNumberFormat="1" applyFont="1" applyBorder="1" applyAlignment="1">
      <alignment/>
    </xf>
    <xf numFmtId="178" fontId="5" fillId="0" borderId="23" xfId="60" applyNumberFormat="1" applyFont="1" applyBorder="1" applyAlignment="1">
      <alignment/>
    </xf>
    <xf numFmtId="178" fontId="2" fillId="0" borderId="24" xfId="60" applyNumberFormat="1" applyFont="1" applyBorder="1" applyAlignment="1">
      <alignment/>
    </xf>
    <xf numFmtId="178" fontId="5" fillId="0" borderId="24" xfId="60" applyNumberFormat="1" applyFont="1" applyBorder="1" applyAlignment="1">
      <alignment/>
    </xf>
    <xf numFmtId="171" fontId="5" fillId="0" borderId="22" xfId="60" applyFont="1" applyBorder="1" applyAlignment="1">
      <alignment/>
    </xf>
    <xf numFmtId="171" fontId="5" fillId="0" borderId="22" xfId="60" applyFont="1" applyBorder="1" applyAlignment="1">
      <alignment horizontal="center"/>
    </xf>
    <xf numFmtId="178" fontId="5" fillId="0" borderId="22" xfId="60" applyNumberFormat="1" applyFont="1" applyBorder="1" applyAlignment="1">
      <alignment horizontal="center"/>
    </xf>
    <xf numFmtId="178" fontId="2" fillId="0" borderId="24" xfId="60" applyNumberFormat="1" applyFont="1" applyBorder="1" applyAlignment="1">
      <alignment/>
    </xf>
    <xf numFmtId="178" fontId="2" fillId="0" borderId="25" xfId="60" applyNumberFormat="1" applyFont="1" applyBorder="1" applyAlignment="1">
      <alignment/>
    </xf>
    <xf numFmtId="178" fontId="5" fillId="0" borderId="26" xfId="60" applyNumberFormat="1" applyFont="1" applyBorder="1" applyAlignment="1">
      <alignment/>
    </xf>
    <xf numFmtId="178" fontId="5" fillId="0" borderId="27" xfId="60" applyNumberFormat="1" applyFont="1" applyBorder="1" applyAlignment="1">
      <alignment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78" fontId="2" fillId="0" borderId="28" xfId="60" applyNumberFormat="1" applyFont="1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12" fillId="0" borderId="29" xfId="0" applyNumberFormat="1" applyFont="1" applyBorder="1" applyAlignment="1">
      <alignment horizontal="justify" vertical="top" wrapText="1"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wrapText="1" shrinkToFit="1"/>
      <protection/>
    </xf>
    <xf numFmtId="177" fontId="57" fillId="0" borderId="15" xfId="60" applyNumberFormat="1" applyFont="1" applyBorder="1" applyAlignment="1">
      <alignment/>
    </xf>
    <xf numFmtId="177" fontId="55" fillId="0" borderId="15" xfId="60" applyNumberFormat="1" applyFont="1" applyBorder="1" applyAlignment="1">
      <alignment/>
    </xf>
    <xf numFmtId="177" fontId="57" fillId="0" borderId="15" xfId="60" applyNumberFormat="1" applyFont="1" applyBorder="1" applyAlignment="1">
      <alignment/>
    </xf>
    <xf numFmtId="177" fontId="2" fillId="0" borderId="30" xfId="60" applyNumberFormat="1" applyFont="1" applyBorder="1" applyAlignment="1">
      <alignment/>
    </xf>
    <xf numFmtId="177" fontId="2" fillId="0" borderId="15" xfId="60" applyNumberFormat="1" applyFont="1" applyBorder="1" applyAlignment="1">
      <alignment/>
    </xf>
    <xf numFmtId="171" fontId="2" fillId="0" borderId="22" xfId="60" applyNumberFormat="1" applyFont="1" applyBorder="1" applyAlignment="1">
      <alignment/>
    </xf>
    <xf numFmtId="178" fontId="2" fillId="0" borderId="17" xfId="60" applyNumberFormat="1" applyFont="1" applyBorder="1" applyAlignment="1">
      <alignment/>
    </xf>
    <xf numFmtId="171" fontId="5" fillId="0" borderId="31" xfId="60" applyNumberFormat="1" applyFont="1" applyBorder="1" applyAlignment="1">
      <alignment/>
    </xf>
    <xf numFmtId="177" fontId="5" fillId="0" borderId="32" xfId="60" applyNumberFormat="1" applyFont="1" applyBorder="1" applyAlignment="1">
      <alignment/>
    </xf>
    <xf numFmtId="177" fontId="2" fillId="0" borderId="17" xfId="60" applyNumberFormat="1" applyFont="1" applyBorder="1" applyAlignment="1">
      <alignment/>
    </xf>
    <xf numFmtId="177" fontId="2" fillId="0" borderId="11" xfId="60" applyNumberFormat="1" applyFont="1" applyBorder="1" applyAlignment="1">
      <alignment/>
    </xf>
    <xf numFmtId="0" fontId="11" fillId="0" borderId="11" xfId="0" applyNumberFormat="1" applyFont="1" applyBorder="1" applyAlignment="1">
      <alignment horizontal="left" vertical="top" wrapText="1"/>
    </xf>
    <xf numFmtId="177" fontId="57" fillId="0" borderId="16" xfId="6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178" fontId="5" fillId="0" borderId="25" xfId="60" applyNumberFormat="1" applyFont="1" applyBorder="1" applyAlignment="1">
      <alignment/>
    </xf>
    <xf numFmtId="171" fontId="2" fillId="0" borderId="33" xfId="60" applyNumberFormat="1" applyFont="1" applyBorder="1" applyAlignment="1">
      <alignment horizontal="center"/>
    </xf>
    <xf numFmtId="171" fontId="5" fillId="0" borderId="22" xfId="60" applyNumberFormat="1" applyFont="1" applyBorder="1" applyAlignment="1">
      <alignment/>
    </xf>
    <xf numFmtId="177" fontId="5" fillId="0" borderId="10" xfId="60" applyNumberFormat="1" applyFont="1" applyBorder="1" applyAlignment="1">
      <alignment/>
    </xf>
    <xf numFmtId="0" fontId="17" fillId="0" borderId="0" xfId="0" applyFont="1" applyAlignment="1">
      <alignment horizontal="left" wrapText="1"/>
    </xf>
    <xf numFmtId="0" fontId="9" fillId="0" borderId="34" xfId="0" applyFont="1" applyBorder="1" applyAlignment="1">
      <alignment/>
    </xf>
    <xf numFmtId="171" fontId="2" fillId="0" borderId="35" xfId="60" applyNumberFormat="1" applyFont="1" applyBorder="1" applyAlignment="1">
      <alignment/>
    </xf>
    <xf numFmtId="177" fontId="2" fillId="0" borderId="36" xfId="6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 applyProtection="1">
      <alignment horizontal="center" wrapText="1" shrinkToFit="1"/>
      <protection/>
    </xf>
    <xf numFmtId="0" fontId="10" fillId="0" borderId="11" xfId="0" applyFont="1" applyBorder="1" applyAlignment="1">
      <alignment horizontal="center" wrapText="1"/>
    </xf>
    <xf numFmtId="0" fontId="12" fillId="0" borderId="37" xfId="0" applyFont="1" applyBorder="1" applyAlignment="1">
      <alignment horizontal="center" vertical="top" wrapText="1"/>
    </xf>
    <xf numFmtId="0" fontId="12" fillId="0" borderId="37" xfId="0" applyFont="1" applyBorder="1" applyAlignment="1" applyProtection="1">
      <alignment horizontal="center" vertical="top" wrapText="1" shrinkToFit="1"/>
      <protection/>
    </xf>
    <xf numFmtId="0" fontId="3" fillId="0" borderId="37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vertical="top" wrapText="1"/>
    </xf>
    <xf numFmtId="0" fontId="3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top" wrapText="1"/>
    </xf>
    <xf numFmtId="0" fontId="11" fillId="0" borderId="33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1" fillId="33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26.50390625" style="0" customWidth="1"/>
    <col min="2" max="2" width="47.75390625" style="0" customWidth="1"/>
    <col min="3" max="3" width="21.50390625" style="0" customWidth="1"/>
    <col min="4" max="4" width="19.50390625" style="0" customWidth="1"/>
    <col min="5" max="5" width="14.75390625" style="0" customWidth="1"/>
  </cols>
  <sheetData>
    <row r="1" spans="1:4" ht="21" customHeight="1">
      <c r="A1" s="3"/>
      <c r="B1" s="3"/>
      <c r="C1" s="83" t="s">
        <v>136</v>
      </c>
      <c r="D1" s="83"/>
    </row>
    <row r="2" spans="1:4" ht="18" customHeight="1">
      <c r="A2" s="2"/>
      <c r="B2" s="2"/>
      <c r="C2" s="106" t="s">
        <v>133</v>
      </c>
      <c r="D2" s="106"/>
    </row>
    <row r="3" spans="1:5" ht="17.25" customHeight="1">
      <c r="A3" s="2"/>
      <c r="B3" s="4"/>
      <c r="C3" s="106" t="s">
        <v>134</v>
      </c>
      <c r="D3" s="107"/>
      <c r="E3" s="107"/>
    </row>
    <row r="4" spans="1:5" ht="16.5" customHeight="1">
      <c r="A4" s="2"/>
      <c r="B4" s="4"/>
      <c r="C4" s="108" t="s">
        <v>139</v>
      </c>
      <c r="D4" s="107"/>
      <c r="E4" s="83"/>
    </row>
    <row r="5" spans="1:5" ht="15" customHeight="1">
      <c r="A5" s="2"/>
      <c r="B5" s="4"/>
      <c r="C5" s="2"/>
      <c r="D5" s="2"/>
      <c r="E5" s="7"/>
    </row>
    <row r="6" spans="1:5" ht="15.75" customHeight="1">
      <c r="A6" s="2"/>
      <c r="B6" s="62" t="s">
        <v>132</v>
      </c>
      <c r="C6" s="5"/>
      <c r="D6" s="6"/>
      <c r="E6" s="6"/>
    </row>
    <row r="7" spans="1:5" ht="20.25" customHeight="1">
      <c r="A7" s="2"/>
      <c r="B7" s="63" t="s">
        <v>135</v>
      </c>
      <c r="C7" s="6"/>
      <c r="D7" s="6"/>
      <c r="E7" s="6"/>
    </row>
    <row r="8" spans="1:5" ht="14.25" customHeight="1" thickBot="1">
      <c r="A8" s="2"/>
      <c r="B8" s="2"/>
      <c r="C8" s="2"/>
      <c r="D8" s="2"/>
      <c r="E8" s="2"/>
    </row>
    <row r="9" spans="1:5" ht="71.25" customHeight="1">
      <c r="A9" s="90" t="s">
        <v>53</v>
      </c>
      <c r="B9" s="91" t="s">
        <v>39</v>
      </c>
      <c r="C9" s="92" t="s">
        <v>137</v>
      </c>
      <c r="D9" s="92" t="s">
        <v>138</v>
      </c>
      <c r="E9" s="90" t="s">
        <v>38</v>
      </c>
    </row>
    <row r="10" spans="1:5" ht="15" customHeight="1">
      <c r="A10" s="87">
        <v>1</v>
      </c>
      <c r="B10" s="88">
        <v>2</v>
      </c>
      <c r="C10" s="89">
        <v>3</v>
      </c>
      <c r="D10" s="89">
        <v>4</v>
      </c>
      <c r="E10" s="89">
        <v>5</v>
      </c>
    </row>
    <row r="11" spans="1:5" ht="18.75" customHeight="1" thickBot="1">
      <c r="A11" s="84" t="s">
        <v>7</v>
      </c>
      <c r="B11" s="94" t="s">
        <v>8</v>
      </c>
      <c r="C11" s="70">
        <f>+C12+C14+C15+C19+C24+C27+C30+C37+C39+C40+C41+C42</f>
        <v>468120996</v>
      </c>
      <c r="D11" s="85">
        <f>+D12+D14+D15+D19+D24+D27+D30+D37+D39+D40+D41+D42</f>
        <v>322372892.70000005</v>
      </c>
      <c r="E11" s="86">
        <f aca="true" t="shared" si="0" ref="E11:E23">+D11/C11*100</f>
        <v>68.86529240401771</v>
      </c>
    </row>
    <row r="12" spans="1:5" ht="22.5" customHeight="1">
      <c r="A12" s="32" t="s">
        <v>9</v>
      </c>
      <c r="B12" s="95" t="s">
        <v>10</v>
      </c>
      <c r="C12" s="57">
        <f>SUM(C13:C13)</f>
        <v>280873000</v>
      </c>
      <c r="D12" s="17">
        <f>SUM(D13)</f>
        <v>205263915.89</v>
      </c>
      <c r="E12" s="67">
        <f t="shared" si="0"/>
        <v>73.0806862496573</v>
      </c>
    </row>
    <row r="13" spans="1:5" ht="23.25" customHeight="1">
      <c r="A13" s="31" t="s">
        <v>11</v>
      </c>
      <c r="B13" s="96" t="s">
        <v>4</v>
      </c>
      <c r="C13" s="41">
        <v>280873000</v>
      </c>
      <c r="D13" s="11">
        <v>205263915.89</v>
      </c>
      <c r="E13" s="21">
        <f t="shared" si="0"/>
        <v>73.0806862496573</v>
      </c>
    </row>
    <row r="14" spans="1:5" ht="52.5" customHeight="1">
      <c r="A14" s="32" t="s">
        <v>65</v>
      </c>
      <c r="B14" s="97" t="s">
        <v>66</v>
      </c>
      <c r="C14" s="40">
        <v>6691000</v>
      </c>
      <c r="D14" s="17">
        <v>5290729.57</v>
      </c>
      <c r="E14" s="68">
        <f t="shared" si="0"/>
        <v>79.0723295471529</v>
      </c>
    </row>
    <row r="15" spans="1:5" ht="21" customHeight="1">
      <c r="A15" s="33" t="s">
        <v>12</v>
      </c>
      <c r="B15" s="98" t="s">
        <v>13</v>
      </c>
      <c r="C15" s="40">
        <f>SUM(C16:C18)</f>
        <v>28560000</v>
      </c>
      <c r="D15" s="17">
        <f>SUM(D16:D18)</f>
        <v>18598316.810000002</v>
      </c>
      <c r="E15" s="68">
        <f t="shared" si="0"/>
        <v>65.1201568977591</v>
      </c>
    </row>
    <row r="16" spans="1:5" ht="33" customHeight="1">
      <c r="A16" s="34" t="s">
        <v>110</v>
      </c>
      <c r="B16" s="99" t="s">
        <v>109</v>
      </c>
      <c r="C16" s="42">
        <v>8660000</v>
      </c>
      <c r="D16" s="11">
        <v>6775922.14</v>
      </c>
      <c r="E16" s="21">
        <f t="shared" si="0"/>
        <v>78.24390461893765</v>
      </c>
    </row>
    <row r="17" spans="1:5" ht="33.75" customHeight="1">
      <c r="A17" s="31" t="s">
        <v>41</v>
      </c>
      <c r="B17" s="96" t="s">
        <v>14</v>
      </c>
      <c r="C17" s="41">
        <v>16700000</v>
      </c>
      <c r="D17" s="11">
        <v>10196544.07</v>
      </c>
      <c r="E17" s="21">
        <f t="shared" si="0"/>
        <v>61.057150119760486</v>
      </c>
    </row>
    <row r="18" spans="1:5" ht="50.25" customHeight="1">
      <c r="A18" s="31" t="s">
        <v>111</v>
      </c>
      <c r="B18" s="96" t="s">
        <v>62</v>
      </c>
      <c r="C18" s="41">
        <v>3200000</v>
      </c>
      <c r="D18" s="11">
        <v>1625850.6</v>
      </c>
      <c r="E18" s="21">
        <f t="shared" si="0"/>
        <v>50.80783125</v>
      </c>
    </row>
    <row r="19" spans="1:5" ht="19.5" customHeight="1">
      <c r="A19" s="33" t="s">
        <v>15</v>
      </c>
      <c r="B19" s="98" t="s">
        <v>16</v>
      </c>
      <c r="C19" s="40">
        <f>SUM(C20:C21)</f>
        <v>33000000</v>
      </c>
      <c r="D19" s="17">
        <f>SUM(D20:D21)</f>
        <v>16354012.74</v>
      </c>
      <c r="E19" s="68">
        <f t="shared" si="0"/>
        <v>49.55761436363637</v>
      </c>
    </row>
    <row r="20" spans="1:5" ht="22.5" customHeight="1">
      <c r="A20" s="31" t="s">
        <v>42</v>
      </c>
      <c r="B20" s="96" t="s">
        <v>5</v>
      </c>
      <c r="C20" s="41">
        <v>10000000</v>
      </c>
      <c r="D20" s="18">
        <v>2633523.74</v>
      </c>
      <c r="E20" s="23">
        <f t="shared" si="0"/>
        <v>26.3352374</v>
      </c>
    </row>
    <row r="21" spans="1:5" ht="18" customHeight="1">
      <c r="A21" s="31" t="s">
        <v>43</v>
      </c>
      <c r="B21" s="100" t="s">
        <v>6</v>
      </c>
      <c r="C21" s="42">
        <f>SUM(C22:C23)</f>
        <v>23000000</v>
      </c>
      <c r="D21" s="29">
        <f>SUM(D22:D23)</f>
        <v>13720489</v>
      </c>
      <c r="E21" s="23">
        <f t="shared" si="0"/>
        <v>59.654300000000006</v>
      </c>
    </row>
    <row r="22" spans="1:5" ht="18" customHeight="1">
      <c r="A22" s="35" t="s">
        <v>75</v>
      </c>
      <c r="B22" s="99" t="s">
        <v>77</v>
      </c>
      <c r="C22" s="42">
        <v>14000000</v>
      </c>
      <c r="D22" s="18">
        <v>10543006.7</v>
      </c>
      <c r="E22" s="23">
        <f t="shared" si="0"/>
        <v>75.30719071428571</v>
      </c>
    </row>
    <row r="23" spans="1:5" ht="28.5" customHeight="1">
      <c r="A23" s="35" t="s">
        <v>76</v>
      </c>
      <c r="B23" s="99" t="s">
        <v>78</v>
      </c>
      <c r="C23" s="42">
        <v>9000000</v>
      </c>
      <c r="D23" s="18">
        <v>3177482.3</v>
      </c>
      <c r="E23" s="23">
        <f t="shared" si="0"/>
        <v>35.30535888888889</v>
      </c>
    </row>
    <row r="24" spans="1:5" ht="18.75" customHeight="1">
      <c r="A24" s="33" t="s">
        <v>17</v>
      </c>
      <c r="B24" s="98" t="s">
        <v>18</v>
      </c>
      <c r="C24" s="40">
        <f>SUM(C25:C26)</f>
        <v>2455000</v>
      </c>
      <c r="D24" s="27">
        <f>SUM(D25:D26)</f>
        <v>2255589.95</v>
      </c>
      <c r="E24" s="22">
        <f aca="true" t="shared" si="1" ref="E24:E32">+D24/C24*100</f>
        <v>91.87739103869654</v>
      </c>
    </row>
    <row r="25" spans="1:5" ht="68.25" customHeight="1">
      <c r="A25" s="35" t="s">
        <v>73</v>
      </c>
      <c r="B25" s="99" t="s">
        <v>79</v>
      </c>
      <c r="C25" s="42">
        <v>2450000</v>
      </c>
      <c r="D25" s="11">
        <v>2255589.95</v>
      </c>
      <c r="E25" s="21">
        <f t="shared" si="1"/>
        <v>92.06489591836736</v>
      </c>
    </row>
    <row r="26" spans="1:5" ht="39" customHeight="1">
      <c r="A26" s="36" t="s">
        <v>81</v>
      </c>
      <c r="B26" s="99" t="s">
        <v>80</v>
      </c>
      <c r="C26" s="42">
        <v>5000</v>
      </c>
      <c r="D26" s="11">
        <v>0</v>
      </c>
      <c r="E26" s="21">
        <f t="shared" si="1"/>
        <v>0</v>
      </c>
    </row>
    <row r="27" spans="1:5" ht="30" customHeight="1">
      <c r="A27" s="33" t="s">
        <v>19</v>
      </c>
      <c r="B27" s="98" t="s">
        <v>20</v>
      </c>
      <c r="C27" s="40">
        <f>SUM(C28:C29)</f>
        <v>0</v>
      </c>
      <c r="D27" s="19">
        <f>SUM(D28:D29)</f>
        <v>0</v>
      </c>
      <c r="E27" s="65"/>
    </row>
    <row r="28" spans="1:5" ht="20.25" customHeight="1">
      <c r="A28" s="31" t="s">
        <v>44</v>
      </c>
      <c r="B28" s="96" t="s">
        <v>37</v>
      </c>
      <c r="C28" s="41">
        <v>0</v>
      </c>
      <c r="D28" s="11">
        <v>0</v>
      </c>
      <c r="E28" s="64"/>
    </row>
    <row r="29" spans="1:5" ht="34.5" customHeight="1">
      <c r="A29" s="31" t="s">
        <v>63</v>
      </c>
      <c r="B29" s="96" t="s">
        <v>21</v>
      </c>
      <c r="C29" s="41">
        <v>0</v>
      </c>
      <c r="D29" s="11">
        <v>0</v>
      </c>
      <c r="E29" s="64"/>
    </row>
    <row r="30" spans="1:5" ht="43.5" customHeight="1">
      <c r="A30" s="33" t="s">
        <v>22</v>
      </c>
      <c r="B30" s="98" t="s">
        <v>23</v>
      </c>
      <c r="C30" s="40">
        <f>+C31+C36</f>
        <v>50577520</v>
      </c>
      <c r="D30" s="69">
        <f>+D31+D36</f>
        <v>31712711.41</v>
      </c>
      <c r="E30" s="22">
        <f t="shared" si="1"/>
        <v>62.70119889231422</v>
      </c>
    </row>
    <row r="31" spans="1:5" ht="110.25" customHeight="1">
      <c r="A31" s="31" t="s">
        <v>24</v>
      </c>
      <c r="B31" s="96" t="s">
        <v>54</v>
      </c>
      <c r="C31" s="41">
        <f>SUM(C32:C35)</f>
        <v>50387520</v>
      </c>
      <c r="D31" s="81">
        <f>SUM(D32:D35)</f>
        <v>31525488.21</v>
      </c>
      <c r="E31" s="23">
        <f t="shared" si="1"/>
        <v>62.566064394516744</v>
      </c>
    </row>
    <row r="32" spans="1:5" ht="97.5" customHeight="1">
      <c r="A32" s="31" t="s">
        <v>67</v>
      </c>
      <c r="B32" s="101" t="s">
        <v>55</v>
      </c>
      <c r="C32" s="41">
        <v>22220260</v>
      </c>
      <c r="D32" s="11">
        <v>10325222.76</v>
      </c>
      <c r="E32" s="21">
        <f t="shared" si="1"/>
        <v>46.467605509566496</v>
      </c>
    </row>
    <row r="33" spans="1:5" ht="112.5" customHeight="1">
      <c r="A33" s="31" t="s">
        <v>68</v>
      </c>
      <c r="B33" s="96" t="s">
        <v>69</v>
      </c>
      <c r="C33" s="41">
        <v>2847770</v>
      </c>
      <c r="D33" s="18">
        <v>250237.08</v>
      </c>
      <c r="E33" s="23">
        <f aca="true" t="shared" si="2" ref="E33:E81">+D33/C33*100</f>
        <v>8.787123960151275</v>
      </c>
    </row>
    <row r="34" spans="1:5" ht="97.5" customHeight="1">
      <c r="A34" s="31" t="s">
        <v>57</v>
      </c>
      <c r="B34" s="96" t="s">
        <v>70</v>
      </c>
      <c r="C34" s="41">
        <v>313500</v>
      </c>
      <c r="D34" s="11">
        <v>86108.88</v>
      </c>
      <c r="E34" s="21">
        <f t="shared" si="2"/>
        <v>27.466947368421053</v>
      </c>
    </row>
    <row r="35" spans="1:5" ht="50.25" customHeight="1">
      <c r="A35" s="31" t="s">
        <v>71</v>
      </c>
      <c r="B35" s="96" t="s">
        <v>72</v>
      </c>
      <c r="C35" s="41">
        <v>25005990</v>
      </c>
      <c r="D35" s="11">
        <v>20863919.49</v>
      </c>
      <c r="E35" s="21">
        <f t="shared" si="2"/>
        <v>83.43568676945003</v>
      </c>
    </row>
    <row r="36" spans="1:5" ht="103.5" customHeight="1">
      <c r="A36" s="31" t="s">
        <v>45</v>
      </c>
      <c r="B36" s="96" t="s">
        <v>64</v>
      </c>
      <c r="C36" s="41">
        <v>190000</v>
      </c>
      <c r="D36" s="11">
        <v>187223.2</v>
      </c>
      <c r="E36" s="21">
        <f t="shared" si="2"/>
        <v>98.53852631578948</v>
      </c>
    </row>
    <row r="37" spans="1:5" ht="36" customHeight="1">
      <c r="A37" s="33" t="s">
        <v>25</v>
      </c>
      <c r="B37" s="98" t="s">
        <v>26</v>
      </c>
      <c r="C37" s="40">
        <f>SUM(C38:C38)</f>
        <v>987000</v>
      </c>
      <c r="D37" s="69">
        <f>SUM(D38:D38)</f>
        <v>796171.18</v>
      </c>
      <c r="E37" s="22">
        <f t="shared" si="2"/>
        <v>80.6657730496454</v>
      </c>
    </row>
    <row r="38" spans="1:5" ht="39" customHeight="1">
      <c r="A38" s="31" t="s">
        <v>74</v>
      </c>
      <c r="B38" s="96" t="s">
        <v>27</v>
      </c>
      <c r="C38" s="41">
        <v>987000</v>
      </c>
      <c r="D38" s="11">
        <v>796171.18</v>
      </c>
      <c r="E38" s="21">
        <f t="shared" si="2"/>
        <v>80.6657730496454</v>
      </c>
    </row>
    <row r="39" spans="1:5" ht="39" customHeight="1">
      <c r="A39" s="33" t="s">
        <v>28</v>
      </c>
      <c r="B39" s="98" t="s">
        <v>29</v>
      </c>
      <c r="C39" s="40">
        <f>54895554+194000</f>
        <v>55089554</v>
      </c>
      <c r="D39" s="17">
        <v>36108970.18</v>
      </c>
      <c r="E39" s="68">
        <f t="shared" si="2"/>
        <v>65.54594756748257</v>
      </c>
    </row>
    <row r="40" spans="1:5" ht="38.25" customHeight="1">
      <c r="A40" s="33" t="s">
        <v>30</v>
      </c>
      <c r="B40" s="98" t="s">
        <v>31</v>
      </c>
      <c r="C40" s="40">
        <f>3796000+2850000</f>
        <v>6646000</v>
      </c>
      <c r="D40" s="27">
        <v>4034399.42</v>
      </c>
      <c r="E40" s="22">
        <f t="shared" si="2"/>
        <v>60.70417424014445</v>
      </c>
    </row>
    <row r="41" spans="1:5" ht="25.5" customHeight="1">
      <c r="A41" s="33" t="s">
        <v>0</v>
      </c>
      <c r="B41" s="98" t="s">
        <v>1</v>
      </c>
      <c r="C41" s="40">
        <v>3091922</v>
      </c>
      <c r="D41" s="27">
        <v>1573860.67</v>
      </c>
      <c r="E41" s="22">
        <f t="shared" si="2"/>
        <v>50.90234068000421</v>
      </c>
    </row>
    <row r="42" spans="1:5" ht="24.75" customHeight="1">
      <c r="A42" s="33" t="s">
        <v>2</v>
      </c>
      <c r="B42" s="98" t="s">
        <v>3</v>
      </c>
      <c r="C42" s="40">
        <f>SUM(C43:C44)</f>
        <v>150000</v>
      </c>
      <c r="D42" s="69">
        <f>SUM(D43:D44)</f>
        <v>384214.88</v>
      </c>
      <c r="E42" s="22">
        <f t="shared" si="2"/>
        <v>256.14325333333335</v>
      </c>
    </row>
    <row r="43" spans="1:5" ht="36" customHeight="1">
      <c r="A43" s="37" t="s">
        <v>59</v>
      </c>
      <c r="B43" s="96" t="s">
        <v>60</v>
      </c>
      <c r="C43" s="43">
        <v>0</v>
      </c>
      <c r="D43" s="18">
        <v>-10750</v>
      </c>
      <c r="E43" s="66"/>
    </row>
    <row r="44" spans="1:5" ht="33" customHeight="1" thickBot="1">
      <c r="A44" s="38" t="s">
        <v>59</v>
      </c>
      <c r="B44" s="102" t="s">
        <v>82</v>
      </c>
      <c r="C44" s="53">
        <v>150000</v>
      </c>
      <c r="D44" s="18">
        <v>394964.88</v>
      </c>
      <c r="E44" s="28">
        <f t="shared" si="2"/>
        <v>263.30992000000003</v>
      </c>
    </row>
    <row r="45" spans="1:5" ht="24" customHeight="1" thickBot="1">
      <c r="A45" s="39"/>
      <c r="B45" s="103" t="s">
        <v>36</v>
      </c>
      <c r="C45" s="8">
        <f>+C11</f>
        <v>468120996</v>
      </c>
      <c r="D45" s="9">
        <f>+D11</f>
        <v>322372892.70000005</v>
      </c>
      <c r="E45" s="20">
        <f t="shared" si="2"/>
        <v>68.86529240401771</v>
      </c>
    </row>
    <row r="46" spans="1:5" ht="25.5" customHeight="1" thickBot="1">
      <c r="A46" s="12" t="s">
        <v>32</v>
      </c>
      <c r="B46" s="10" t="s">
        <v>33</v>
      </c>
      <c r="C46" s="8">
        <f>SUM(C47+C76)</f>
        <v>774158300</v>
      </c>
      <c r="D46" s="9">
        <f>SUM(D47+D76+D79+D80)</f>
        <v>386670672.96999997</v>
      </c>
      <c r="E46" s="20">
        <f t="shared" si="2"/>
        <v>49.947235981323196</v>
      </c>
    </row>
    <row r="47" spans="1:5" ht="31.5" customHeight="1">
      <c r="A47" s="13" t="s">
        <v>34</v>
      </c>
      <c r="B47" s="58" t="s">
        <v>40</v>
      </c>
      <c r="C47" s="70">
        <f>+C48+C50+C61+C73</f>
        <v>772108300</v>
      </c>
      <c r="D47" s="30">
        <f>+D48+D50+D61+D73</f>
        <v>405995865.56</v>
      </c>
      <c r="E47" s="73">
        <f t="shared" si="2"/>
        <v>52.58276145457833</v>
      </c>
    </row>
    <row r="48" spans="1:5" ht="33.75" customHeight="1">
      <c r="A48" s="14" t="s">
        <v>91</v>
      </c>
      <c r="B48" s="55" t="s">
        <v>49</v>
      </c>
      <c r="C48" s="19">
        <f>SUM(C49)</f>
        <v>835000</v>
      </c>
      <c r="D48" s="17">
        <f>SUM(D49)</f>
        <v>70000</v>
      </c>
      <c r="E48" s="74">
        <f t="shared" si="2"/>
        <v>8.383233532934131</v>
      </c>
    </row>
    <row r="49" spans="1:5" ht="95.25" customHeight="1">
      <c r="A49" s="15" t="s">
        <v>89</v>
      </c>
      <c r="B49" s="75" t="s">
        <v>90</v>
      </c>
      <c r="C49" s="45">
        <v>835000</v>
      </c>
      <c r="D49" s="71">
        <v>70000</v>
      </c>
      <c r="E49" s="72">
        <f t="shared" si="2"/>
        <v>8.383233532934131</v>
      </c>
    </row>
    <row r="50" spans="1:5" ht="54.75" customHeight="1">
      <c r="A50" s="14" t="s">
        <v>92</v>
      </c>
      <c r="B50" s="55" t="s">
        <v>46</v>
      </c>
      <c r="C50" s="46">
        <f>SUM(C51:C60)</f>
        <v>288758900</v>
      </c>
      <c r="D50" s="17">
        <f>SUM(D51:D60)</f>
        <v>28098539.15</v>
      </c>
      <c r="E50" s="72">
        <f t="shared" si="2"/>
        <v>9.730795881962425</v>
      </c>
    </row>
    <row r="51" spans="1:5" ht="82.5" customHeight="1">
      <c r="A51" s="77" t="s">
        <v>126</v>
      </c>
      <c r="B51" s="75" t="s">
        <v>127</v>
      </c>
      <c r="C51" s="45">
        <v>124600</v>
      </c>
      <c r="D51" s="25">
        <v>124600</v>
      </c>
      <c r="E51" s="72">
        <f t="shared" si="2"/>
        <v>100</v>
      </c>
    </row>
    <row r="52" spans="1:5" ht="51" customHeight="1">
      <c r="A52" s="78" t="s">
        <v>128</v>
      </c>
      <c r="B52" s="104" t="s">
        <v>129</v>
      </c>
      <c r="C52" s="45">
        <v>2223000</v>
      </c>
      <c r="D52" s="11">
        <v>734139.15</v>
      </c>
      <c r="E52" s="72">
        <f t="shared" si="2"/>
        <v>33.02470310391363</v>
      </c>
    </row>
    <row r="53" spans="1:5" ht="94.5" customHeight="1">
      <c r="A53" s="35" t="s">
        <v>112</v>
      </c>
      <c r="B53" s="75" t="s">
        <v>122</v>
      </c>
      <c r="C53" s="47">
        <v>2332400</v>
      </c>
      <c r="D53" s="26">
        <v>2332400</v>
      </c>
      <c r="E53" s="23">
        <f t="shared" si="2"/>
        <v>100</v>
      </c>
    </row>
    <row r="54" spans="1:5" ht="47.25" customHeight="1">
      <c r="A54" s="35" t="s">
        <v>120</v>
      </c>
      <c r="B54" s="75" t="s">
        <v>123</v>
      </c>
      <c r="C54" s="47">
        <v>1218900</v>
      </c>
      <c r="D54" s="26">
        <v>1218900</v>
      </c>
      <c r="E54" s="72">
        <f t="shared" si="2"/>
        <v>100</v>
      </c>
    </row>
    <row r="55" spans="1:5" ht="53.25" customHeight="1">
      <c r="A55" s="78" t="s">
        <v>114</v>
      </c>
      <c r="B55" s="104" t="s">
        <v>115</v>
      </c>
      <c r="C55" s="47">
        <v>7300</v>
      </c>
      <c r="D55" s="26">
        <v>0</v>
      </c>
      <c r="E55" s="72">
        <f t="shared" si="2"/>
        <v>0</v>
      </c>
    </row>
    <row r="56" spans="1:5" ht="145.5" customHeight="1">
      <c r="A56" s="35" t="s">
        <v>114</v>
      </c>
      <c r="B56" s="75" t="s">
        <v>121</v>
      </c>
      <c r="C56" s="47">
        <v>176200</v>
      </c>
      <c r="D56" s="26">
        <v>0</v>
      </c>
      <c r="E56" s="23">
        <f t="shared" si="2"/>
        <v>0</v>
      </c>
    </row>
    <row r="57" spans="1:5" ht="48.75" customHeight="1">
      <c r="A57" s="35" t="s">
        <v>85</v>
      </c>
      <c r="B57" s="75" t="s">
        <v>86</v>
      </c>
      <c r="C57" s="44">
        <v>20909000</v>
      </c>
      <c r="D57" s="26">
        <v>13378000</v>
      </c>
      <c r="E57" s="23">
        <f t="shared" si="2"/>
        <v>63.98201731311875</v>
      </c>
    </row>
    <row r="58" spans="1:5" ht="33" customHeight="1">
      <c r="A58" s="35" t="s">
        <v>85</v>
      </c>
      <c r="B58" s="75" t="s">
        <v>51</v>
      </c>
      <c r="C58" s="44">
        <v>8196500</v>
      </c>
      <c r="D58" s="44">
        <v>8196500</v>
      </c>
      <c r="E58" s="21">
        <f t="shared" si="2"/>
        <v>100</v>
      </c>
    </row>
    <row r="59" spans="1:5" ht="64.5" customHeight="1">
      <c r="A59" s="35" t="s">
        <v>87</v>
      </c>
      <c r="B59" s="75" t="s">
        <v>88</v>
      </c>
      <c r="C59" s="47">
        <v>253571000</v>
      </c>
      <c r="D59" s="18">
        <v>0</v>
      </c>
      <c r="E59" s="23">
        <f t="shared" si="2"/>
        <v>0</v>
      </c>
    </row>
    <row r="60" spans="1:5" ht="82.5" customHeight="1">
      <c r="A60" s="35" t="s">
        <v>116</v>
      </c>
      <c r="B60" s="75" t="s">
        <v>130</v>
      </c>
      <c r="C60" s="47">
        <v>0</v>
      </c>
      <c r="D60" s="18">
        <v>2114000</v>
      </c>
      <c r="E60" s="23"/>
    </row>
    <row r="61" spans="1:5" ht="33" customHeight="1">
      <c r="A61" s="16" t="s">
        <v>93</v>
      </c>
      <c r="B61" s="56" t="s">
        <v>47</v>
      </c>
      <c r="C61" s="46">
        <f>SUM(C62:C72)</f>
        <v>459801300</v>
      </c>
      <c r="D61" s="17">
        <f>SUM(D62:D72)</f>
        <v>355291884.95000005</v>
      </c>
      <c r="E61" s="21">
        <f t="shared" si="2"/>
        <v>77.27074389524346</v>
      </c>
    </row>
    <row r="62" spans="1:5" ht="66.75" customHeight="1">
      <c r="A62" s="35" t="s">
        <v>94</v>
      </c>
      <c r="B62" s="75" t="s">
        <v>95</v>
      </c>
      <c r="C62" s="48">
        <v>15250000</v>
      </c>
      <c r="D62" s="26">
        <v>11313000</v>
      </c>
      <c r="E62" s="23">
        <f t="shared" si="2"/>
        <v>74.18360655737705</v>
      </c>
    </row>
    <row r="63" spans="1:5" ht="130.5" customHeight="1">
      <c r="A63" s="35" t="s">
        <v>117</v>
      </c>
      <c r="B63" s="75" t="s">
        <v>118</v>
      </c>
      <c r="C63" s="48">
        <v>76800</v>
      </c>
      <c r="D63" s="48">
        <v>76800</v>
      </c>
      <c r="E63" s="21">
        <f t="shared" si="2"/>
        <v>100</v>
      </c>
    </row>
    <row r="64" spans="1:5" ht="69" customHeight="1">
      <c r="A64" s="35" t="s">
        <v>96</v>
      </c>
      <c r="B64" s="75" t="s">
        <v>56</v>
      </c>
      <c r="C64" s="41">
        <v>6892000</v>
      </c>
      <c r="D64" s="18">
        <v>4874025.09</v>
      </c>
      <c r="E64" s="23">
        <f t="shared" si="2"/>
        <v>70.72003903076029</v>
      </c>
    </row>
    <row r="65" spans="1:5" ht="94.5" customHeight="1">
      <c r="A65" s="35" t="s">
        <v>97</v>
      </c>
      <c r="B65" s="75" t="s">
        <v>98</v>
      </c>
      <c r="C65" s="48">
        <v>44000</v>
      </c>
      <c r="D65" s="26">
        <v>33000</v>
      </c>
      <c r="E65" s="23">
        <f t="shared" si="2"/>
        <v>75</v>
      </c>
    </row>
    <row r="66" spans="1:5" ht="80.25" customHeight="1">
      <c r="A66" s="35" t="s">
        <v>97</v>
      </c>
      <c r="B66" s="75" t="s">
        <v>52</v>
      </c>
      <c r="C66" s="48">
        <v>100</v>
      </c>
      <c r="D66" s="48">
        <v>100</v>
      </c>
      <c r="E66" s="21">
        <f t="shared" si="2"/>
        <v>100</v>
      </c>
    </row>
    <row r="67" spans="1:5" ht="52.5" customHeight="1">
      <c r="A67" s="35" t="s">
        <v>97</v>
      </c>
      <c r="B67" s="75" t="s">
        <v>119</v>
      </c>
      <c r="C67" s="48">
        <v>106400</v>
      </c>
      <c r="D67" s="48">
        <v>106400</v>
      </c>
      <c r="E67" s="23">
        <f t="shared" si="2"/>
        <v>100</v>
      </c>
    </row>
    <row r="68" spans="1:5" ht="78.75" customHeight="1">
      <c r="A68" s="35" t="s">
        <v>97</v>
      </c>
      <c r="B68" s="75" t="s">
        <v>50</v>
      </c>
      <c r="C68" s="49">
        <v>73446000</v>
      </c>
      <c r="D68" s="25">
        <v>66175000</v>
      </c>
      <c r="E68" s="21">
        <f t="shared" si="2"/>
        <v>90.10020967785857</v>
      </c>
    </row>
    <row r="69" spans="1:5" ht="161.25" customHeight="1">
      <c r="A69" s="35" t="s">
        <v>99</v>
      </c>
      <c r="B69" s="93" t="s">
        <v>100</v>
      </c>
      <c r="C69" s="50">
        <v>167865000</v>
      </c>
      <c r="D69" s="18">
        <v>125900300</v>
      </c>
      <c r="E69" s="23">
        <f t="shared" si="2"/>
        <v>75.00092336103417</v>
      </c>
    </row>
    <row r="70" spans="1:5" ht="82.5" customHeight="1">
      <c r="A70" s="35" t="s">
        <v>99</v>
      </c>
      <c r="B70" s="75" t="s">
        <v>101</v>
      </c>
      <c r="C70" s="41">
        <v>195329000</v>
      </c>
      <c r="D70" s="26">
        <v>146498500</v>
      </c>
      <c r="E70" s="23">
        <f t="shared" si="2"/>
        <v>75.00089592431232</v>
      </c>
    </row>
    <row r="71" spans="1:5" ht="120" customHeight="1">
      <c r="A71" s="35" t="s">
        <v>125</v>
      </c>
      <c r="B71" s="93" t="s">
        <v>124</v>
      </c>
      <c r="C71" s="48">
        <v>69300</v>
      </c>
      <c r="D71" s="11">
        <v>33999.86</v>
      </c>
      <c r="E71" s="21">
        <f t="shared" si="2"/>
        <v>49.061847041847045</v>
      </c>
    </row>
    <row r="72" spans="1:5" ht="66" customHeight="1">
      <c r="A72" s="35" t="s">
        <v>97</v>
      </c>
      <c r="B72" s="93" t="s">
        <v>83</v>
      </c>
      <c r="C72" s="48">
        <v>722700</v>
      </c>
      <c r="D72" s="25">
        <v>280760</v>
      </c>
      <c r="E72" s="21">
        <f t="shared" si="2"/>
        <v>38.84876158848762</v>
      </c>
    </row>
    <row r="73" spans="1:5" ht="22.5" customHeight="1">
      <c r="A73" s="59" t="s">
        <v>102</v>
      </c>
      <c r="B73" s="105" t="s">
        <v>48</v>
      </c>
      <c r="C73" s="51">
        <f>SUM(C74:C75)</f>
        <v>22713100</v>
      </c>
      <c r="D73" s="27">
        <f>SUM(D74:D75)</f>
        <v>22535441.46</v>
      </c>
      <c r="E73" s="23">
        <f t="shared" si="2"/>
        <v>99.21781465321774</v>
      </c>
    </row>
    <row r="74" spans="1:5" ht="39" customHeight="1">
      <c r="A74" s="35" t="s">
        <v>113</v>
      </c>
      <c r="B74" s="101" t="s">
        <v>84</v>
      </c>
      <c r="C74" s="44">
        <v>4208100</v>
      </c>
      <c r="D74" s="11">
        <v>4030441.46</v>
      </c>
      <c r="E74" s="21">
        <f t="shared" si="2"/>
        <v>95.77817684940946</v>
      </c>
    </row>
    <row r="75" spans="1:5" ht="39" customHeight="1">
      <c r="A75" s="35" t="s">
        <v>131</v>
      </c>
      <c r="B75" s="101" t="s">
        <v>84</v>
      </c>
      <c r="C75" s="79">
        <v>18505000</v>
      </c>
      <c r="D75" s="26">
        <v>18505000</v>
      </c>
      <c r="E75" s="21">
        <f t="shared" si="2"/>
        <v>100</v>
      </c>
    </row>
    <row r="76" spans="1:5" ht="36" customHeight="1">
      <c r="A76" s="59" t="s">
        <v>61</v>
      </c>
      <c r="B76" s="105" t="s">
        <v>58</v>
      </c>
      <c r="C76" s="52">
        <f>SUM(C77:C78)</f>
        <v>2050000</v>
      </c>
      <c r="D76" s="27">
        <f>SUM(D77:D78)</f>
        <v>1988298.34</v>
      </c>
      <c r="E76" s="21">
        <f t="shared" si="2"/>
        <v>96.99016292682927</v>
      </c>
    </row>
    <row r="77" spans="1:5" ht="31.5" customHeight="1">
      <c r="A77" s="35" t="s">
        <v>103</v>
      </c>
      <c r="B77" s="101" t="s">
        <v>58</v>
      </c>
      <c r="C77" s="53">
        <v>1950000</v>
      </c>
      <c r="D77" s="11">
        <v>1905850.34</v>
      </c>
      <c r="E77" s="21">
        <f t="shared" si="2"/>
        <v>97.73591487179488</v>
      </c>
    </row>
    <row r="78" spans="1:5" ht="32.25" customHeight="1">
      <c r="A78" s="35" t="s">
        <v>104</v>
      </c>
      <c r="B78" s="101" t="s">
        <v>58</v>
      </c>
      <c r="C78" s="53">
        <v>100000</v>
      </c>
      <c r="D78" s="11">
        <v>82448</v>
      </c>
      <c r="E78" s="21">
        <f t="shared" si="2"/>
        <v>82.448</v>
      </c>
    </row>
    <row r="79" spans="1:5" ht="48" customHeight="1">
      <c r="A79" s="16" t="s">
        <v>105</v>
      </c>
      <c r="B79" s="105" t="s">
        <v>106</v>
      </c>
      <c r="C79" s="44">
        <v>0</v>
      </c>
      <c r="D79" s="27">
        <v>703828.42</v>
      </c>
      <c r="E79" s="65"/>
    </row>
    <row r="80" spans="1:5" ht="87.75" customHeight="1" thickBot="1">
      <c r="A80" s="60" t="s">
        <v>107</v>
      </c>
      <c r="B80" s="61" t="s">
        <v>108</v>
      </c>
      <c r="C80" s="54">
        <v>0</v>
      </c>
      <c r="D80" s="80">
        <v>-22017319.35</v>
      </c>
      <c r="E80" s="76"/>
    </row>
    <row r="81" spans="1:5" ht="27.75" customHeight="1" thickBot="1">
      <c r="A81" s="24"/>
      <c r="B81" s="1" t="s">
        <v>35</v>
      </c>
      <c r="C81" s="8">
        <f>+C45+C46</f>
        <v>1242279296</v>
      </c>
      <c r="D81" s="9">
        <f>+D45+D46</f>
        <v>709043565.6700001</v>
      </c>
      <c r="E81" s="82">
        <f t="shared" si="2"/>
        <v>57.07601889148768</v>
      </c>
    </row>
  </sheetData>
  <sheetProtection/>
  <mergeCells count="3">
    <mergeCell ref="C2:D2"/>
    <mergeCell ref="C3:E3"/>
    <mergeCell ref="C4:D4"/>
  </mergeCells>
  <printOptions/>
  <pageMargins left="0.9055118110236221" right="0.31496062992125984" top="0.7086614173228347" bottom="0.5118110236220472" header="0.4724409448818898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Гульнара Самойлова</cp:lastModifiedBy>
  <cp:lastPrinted>2018-10-22T10:14:16Z</cp:lastPrinted>
  <dcterms:created xsi:type="dcterms:W3CDTF">2003-03-28T04:18:45Z</dcterms:created>
  <dcterms:modified xsi:type="dcterms:W3CDTF">2018-11-01T09:35:34Z</dcterms:modified>
  <cp:category/>
  <cp:version/>
  <cp:contentType/>
  <cp:contentStatus/>
</cp:coreProperties>
</file>