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05" windowHeight="7305" activeTab="0"/>
  </bookViews>
  <sheets>
    <sheet name="год" sheetId="1" r:id="rId1"/>
  </sheets>
  <definedNames>
    <definedName name="_xlnm.Print_Titles" localSheetId="0">'год'!$10:$12</definedName>
  </definedNames>
  <calcPr fullCalcOnLoad="1"/>
</workbook>
</file>

<file path=xl/sharedStrings.xml><?xml version="1.0" encoding="utf-8"?>
<sst xmlns="http://schemas.openxmlformats.org/spreadsheetml/2006/main" count="164" uniqueCount="146">
  <si>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</si>
  <si>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</si>
  <si>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</si>
  <si>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</si>
  <si>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</si>
  <si>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</si>
  <si>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</si>
  <si>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</si>
  <si>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</si>
  <si>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</si>
  <si>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</si>
  <si>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</si>
  <si>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</si>
  <si>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</si>
  <si>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</si>
  <si>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</si>
  <si>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</si>
  <si>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</si>
  <si>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</si>
  <si>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</si>
  <si>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</si>
  <si>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</si>
  <si>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</si>
  <si>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</si>
  <si>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</si>
  <si>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</si>
  <si>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</si>
  <si>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</si>
  <si>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</si>
  <si>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</si>
  <si>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</si>
  <si>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</si>
  <si>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</si>
  <si>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</si>
  <si>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</si>
  <si>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</si>
  <si>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</si>
  <si>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</si>
  <si>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</si>
  <si>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</si>
  <si>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</si>
  <si>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</si>
  <si>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</si>
  <si>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</si>
  <si>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</si>
  <si>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</si>
  <si>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</si>
  <si>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</si>
  <si>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</si>
  <si>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</si>
  <si>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</si>
  <si>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</si>
  <si>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</si>
  <si>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</si>
  <si>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</si>
  <si>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</si>
  <si>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</si>
  <si>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</si>
  <si>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</si>
  <si>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</si>
  <si>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</si>
  <si>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</si>
  <si>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</si>
  <si>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</si>
  <si>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</si>
  <si>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 xml:space="preserve">Утверждено решением 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</si>
  <si>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</si>
  <si>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</si>
  <si>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</si>
  <si>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</si>
  <si>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</si>
  <si>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</si>
  <si>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</si>
  <si>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</si>
  <si>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</si>
  <si>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182 1 08 03010 01 1000 110</t>
  </si>
  <si>
    <t>048 1 12 01000 01 0000 120</t>
  </si>
  <si>
    <t>182 1 06 06032 04 0000 110</t>
  </si>
  <si>
    <t>182 1 06 06042 04 0000 110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</si>
  <si>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</si>
  <si>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</si>
  <si>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</si>
  <si>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</si>
  <si>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</si>
  <si>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</si>
  <si>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</si>
  <si>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</si>
  <si>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</si>
  <si>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</si>
  <si>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</si>
  <si>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</si>
  <si>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</si>
  <si>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</si>
  <si>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</si>
  <si>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</si>
  <si>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</si>
  <si>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</si>
  <si>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</si>
  <si>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</si>
  <si>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</si>
  <si>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</si>
  <si>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</si>
  <si>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</si>
  <si>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</si>
  <si>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</si>
  <si>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</si>
  <si>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</si>
  <si>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</si>
  <si>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</si>
  <si>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</si>
  <si>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</si>
  <si>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</si>
  <si>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</si>
  <si>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</si>
  <si>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Годовые назначения  2017 год (с корректировкой)</t>
  </si>
  <si>
    <t>Исполнение бюджета по доходам за 2017 год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</si>
  <si>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</si>
  <si>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</si>
  <si>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</si>
  <si>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901 1 11 07014 04 0000 120</t>
  </si>
  <si>
    <t>Доходы от перечисления части прибыли, остающейся после уплаты и иных обязательных платежей муниципальных унитарных предприятий, созданных городскими округами</t>
  </si>
  <si>
    <t>901 2 02 20051 04 0000 151</t>
  </si>
  <si>
    <t>Субсидии бюджетам городских округов на реализацию федеральных целевых программ (на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</si>
  <si>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</si>
  <si>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</si>
  <si>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</si>
  <si>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901 2 02 25527 04 0000 151</t>
  </si>
  <si>
    <t xml:space="preserve"> 901 2 02 35462 04 0000 151</t>
  </si>
  <si>
    <t>901 2 02 49999 04 0000 151</t>
  </si>
  <si>
    <t>906 2 02 49999 04 0000 151</t>
  </si>
  <si>
    <t>908 2 02 49999 04 0000 151</t>
  </si>
  <si>
    <t>ИТОГО  налоговые и неналоговые доходы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</si>
  <si>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</si>
  <si>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 спортивного комплекса "Готов к труду и обороне" (ГТО)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</si>
  <si>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</si>
  <si>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</si>
  <si>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Субсидии на предоставление социальных выплат молодым семьям на приобретение (строительство) жилья</t>
  </si>
  <si>
    <t>908 2 02 29999 04 0000 151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</si>
  <si>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</si>
  <si>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Иные  межбюджетные трансферты на доп.финансирование обесп.деятельности муниц.учрежд.</t>
  </si>
  <si>
    <t>Субвенции на оплату жилищно-коммунальных услуг отдельным категориям граждан</t>
  </si>
  <si>
    <t>-</t>
  </si>
  <si>
    <t>Исполнение бюджета по доходам городского округа Заречный</t>
  </si>
  <si>
    <t>Думы городского округа</t>
  </si>
  <si>
    <t>за 2017 год</t>
  </si>
  <si>
    <t xml:space="preserve">от 31.05.2018 г.  №  50-Р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</si>
</sst>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_р_._-;_-@_-"/>
    <numFmt numFmtId="178" formatCode="_-* #,##0.00_р_._-;\-* #,##0.00_р_._-;_-* &quot;-&quot;_р_._-;_-@_-"/>
    <numFmt numFmtId="179" formatCode="_-* #,##0.0_р_._-;\-* #,##0.0_р_._-;_-* &quot;-&quot;?_р_._-;_-@_-"/>
    <numFmt numFmtId="180" formatCode="#,##0.00_р_."/>
  </numFmts>
  <fonts count="7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 Cyr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3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wrapText="1" shrinkToFit="1"/>
      <protection/>
    </xf>
    <xf numFmtId="0" fontId="1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4" fillId="0" borderId="13" xfId="0" applyFont="1" applyBorder="1" applyAlignment="1">
      <alignment horizontal="center"/>
    </xf>
    <xf numFmtId="43" fontId="3" fillId="0" borderId="10" xfId="6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2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6" fillId="0" borderId="15" xfId="60" applyNumberFormat="1" applyFont="1" applyBorder="1" applyAlignment="1">
      <alignment/>
    </xf>
    <xf numFmtId="0" fontId="23" fillId="0" borderId="0" xfId="0" applyFont="1" applyAlignment="1">
      <alignment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43" fontId="3" fillId="0" borderId="15" xfId="60" applyNumberFormat="1" applyFont="1" applyBorder="1" applyAlignment="1">
      <alignment/>
    </xf>
    <xf numFmtId="0" fontId="26" fillId="0" borderId="18" xfId="0" applyFont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20" xfId="0" applyFont="1" applyBorder="1" applyAlignment="1">
      <alignment/>
    </xf>
    <xf numFmtId="0" fontId="2" fillId="0" borderId="21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6" fillId="0" borderId="21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26" fillId="0" borderId="21" xfId="0" applyFont="1" applyBorder="1" applyAlignment="1">
      <alignment horizontal="left" wrapText="1"/>
    </xf>
    <xf numFmtId="0" fontId="14" fillId="0" borderId="22" xfId="0" applyFont="1" applyBorder="1" applyAlignment="1" applyProtection="1">
      <alignment wrapText="1"/>
      <protection locked="0"/>
    </xf>
    <xf numFmtId="0" fontId="11" fillId="0" borderId="19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64" fontId="20" fillId="0" borderId="11" xfId="0" applyNumberFormat="1" applyFont="1" applyBorder="1" applyAlignment="1">
      <alignment/>
    </xf>
    <xf numFmtId="164" fontId="20" fillId="0" borderId="26" xfId="0" applyNumberFormat="1" applyFont="1" applyBorder="1" applyAlignment="1">
      <alignment/>
    </xf>
    <xf numFmtId="0" fontId="66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43" fontId="3" fillId="0" borderId="16" xfId="60" applyNumberFormat="1" applyFont="1" applyBorder="1" applyAlignment="1">
      <alignment/>
    </xf>
    <xf numFmtId="43" fontId="6" fillId="0" borderId="16" xfId="60" applyNumberFormat="1" applyFont="1" applyBorder="1" applyAlignment="1">
      <alignment/>
    </xf>
    <xf numFmtId="0" fontId="14" fillId="0" borderId="27" xfId="0" applyFont="1" applyBorder="1" applyAlignment="1">
      <alignment horizontal="center"/>
    </xf>
    <xf numFmtId="0" fontId="67" fillId="0" borderId="25" xfId="0" applyFont="1" applyBorder="1" applyAlignment="1">
      <alignment horizontal="left" vertical="top" wrapText="1"/>
    </xf>
    <xf numFmtId="0" fontId="14" fillId="33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43" fontId="16" fillId="33" borderId="15" xfId="60" applyNumberFormat="1" applyFont="1" applyFill="1" applyBorder="1" applyAlignment="1">
      <alignment horizontal="center"/>
    </xf>
    <xf numFmtId="43" fontId="6" fillId="0" borderId="27" xfId="60" applyNumberFormat="1" applyFont="1" applyBorder="1" applyAlignment="1">
      <alignment/>
    </xf>
    <xf numFmtId="0" fontId="11" fillId="0" borderId="28" xfId="0" applyFont="1" applyBorder="1" applyAlignment="1">
      <alignment horizontal="left" wrapText="1"/>
    </xf>
    <xf numFmtId="0" fontId="14" fillId="0" borderId="16" xfId="0" applyFont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0" fontId="26" fillId="0" borderId="19" xfId="0" applyNumberFormat="1" applyFont="1" applyBorder="1" applyAlignment="1">
      <alignment horizontal="left" wrapText="1"/>
    </xf>
    <xf numFmtId="0" fontId="26" fillId="0" borderId="18" xfId="0" applyNumberFormat="1" applyFont="1" applyBorder="1" applyAlignment="1">
      <alignment horizontal="left" vertical="top" wrapText="1"/>
    </xf>
    <xf numFmtId="0" fontId="26" fillId="0" borderId="18" xfId="0" applyNumberFormat="1" applyFont="1" applyBorder="1" applyAlignment="1">
      <alignment wrapText="1"/>
    </xf>
    <xf numFmtId="43" fontId="20" fillId="0" borderId="15" xfId="60" applyNumberFormat="1" applyFont="1" applyBorder="1" applyAlignment="1">
      <alignment/>
    </xf>
    <xf numFmtId="43" fontId="25" fillId="0" borderId="15" xfId="60" applyNumberFormat="1" applyFont="1" applyBorder="1" applyAlignment="1">
      <alignment/>
    </xf>
    <xf numFmtId="43" fontId="16" fillId="0" borderId="15" xfId="60" applyNumberFormat="1" applyFont="1" applyBorder="1" applyAlignment="1">
      <alignment/>
    </xf>
    <xf numFmtId="43" fontId="24" fillId="0" borderId="30" xfId="60" applyNumberFormat="1" applyFont="1" applyBorder="1" applyAlignment="1">
      <alignment/>
    </xf>
    <xf numFmtId="43" fontId="24" fillId="0" borderId="15" xfId="6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43" fontId="16" fillId="0" borderId="31" xfId="60" applyNumberFormat="1" applyFont="1" applyBorder="1" applyAlignment="1">
      <alignment/>
    </xf>
    <xf numFmtId="164" fontId="24" fillId="0" borderId="11" xfId="0" applyNumberFormat="1" applyFont="1" applyBorder="1" applyAlignment="1">
      <alignment/>
    </xf>
    <xf numFmtId="164" fontId="24" fillId="0" borderId="32" xfId="0" applyNumberFormat="1" applyFont="1" applyBorder="1" applyAlignment="1">
      <alignment/>
    </xf>
    <xf numFmtId="164" fontId="16" fillId="0" borderId="33" xfId="0" applyNumberFormat="1" applyFont="1" applyBorder="1" applyAlignment="1">
      <alignment/>
    </xf>
    <xf numFmtId="164" fontId="24" fillId="0" borderId="33" xfId="0" applyNumberFormat="1" applyFont="1" applyBorder="1" applyAlignment="1">
      <alignment/>
    </xf>
    <xf numFmtId="164" fontId="68" fillId="0" borderId="33" xfId="0" applyNumberFormat="1" applyFont="1" applyBorder="1" applyAlignment="1">
      <alignment/>
    </xf>
    <xf numFmtId="164" fontId="69" fillId="0" borderId="33" xfId="0" applyNumberFormat="1" applyFont="1" applyBorder="1" applyAlignment="1">
      <alignment/>
    </xf>
    <xf numFmtId="2" fontId="24" fillId="0" borderId="33" xfId="0" applyNumberFormat="1" applyFont="1" applyBorder="1" applyAlignment="1">
      <alignment/>
    </xf>
    <xf numFmtId="164" fontId="16" fillId="0" borderId="34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20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25" xfId="0" applyFont="1" applyBorder="1" applyAlignment="1" applyProtection="1">
      <alignment wrapText="1"/>
      <protection locked="0"/>
    </xf>
    <xf numFmtId="2" fontId="24" fillId="0" borderId="10" xfId="0" applyNumberFormat="1" applyFont="1" applyBorder="1" applyAlignment="1">
      <alignment/>
    </xf>
    <xf numFmtId="0" fontId="26" fillId="0" borderId="35" xfId="0" applyFont="1" applyBorder="1" applyAlignment="1">
      <alignment horizontal="left"/>
    </xf>
    <xf numFmtId="0" fontId="26" fillId="0" borderId="35" xfId="0" applyFont="1" applyBorder="1" applyAlignment="1">
      <alignment horizontal="left" wrapText="1"/>
    </xf>
    <xf numFmtId="0" fontId="26" fillId="0" borderId="35" xfId="0" applyFont="1" applyBorder="1" applyAlignment="1">
      <alignment wrapText="1"/>
    </xf>
    <xf numFmtId="0" fontId="26" fillId="0" borderId="22" xfId="0" applyFont="1" applyBorder="1" applyAlignment="1" applyProtection="1">
      <alignment wrapText="1"/>
      <protection locked="0"/>
    </xf>
    <xf numFmtId="0" fontId="26" fillId="0" borderId="22" xfId="0" applyNumberFormat="1" applyFont="1" applyBorder="1" applyAlignment="1" applyProtection="1">
      <alignment wrapText="1"/>
      <protection locked="0"/>
    </xf>
    <xf numFmtId="0" fontId="26" fillId="0" borderId="15" xfId="0" applyFont="1" applyBorder="1" applyAlignment="1">
      <alignment horizontal="left" wrapText="1"/>
    </xf>
    <xf numFmtId="0" fontId="26" fillId="0" borderId="36" xfId="0" applyFont="1" applyBorder="1" applyAlignment="1" applyProtection="1">
      <alignment wrapText="1"/>
      <protection locked="0"/>
    </xf>
    <xf numFmtId="0" fontId="23" fillId="0" borderId="16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6" fillId="33" borderId="19" xfId="0" applyFont="1" applyFill="1" applyBorder="1" applyAlignment="1">
      <alignment horizontal="left" wrapText="1"/>
    </xf>
    <xf numFmtId="0" fontId="26" fillId="33" borderId="19" xfId="0" applyFont="1" applyFill="1" applyBorder="1" applyAlignment="1">
      <alignment horizontal="left" vertical="top" wrapText="1"/>
    </xf>
    <xf numFmtId="43" fontId="16" fillId="0" borderId="27" xfId="60" applyNumberFormat="1" applyFont="1" applyBorder="1" applyAlignment="1">
      <alignment/>
    </xf>
    <xf numFmtId="43" fontId="24" fillId="0" borderId="27" xfId="60" applyNumberFormat="1" applyFont="1" applyBorder="1" applyAlignment="1">
      <alignment/>
    </xf>
    <xf numFmtId="2" fontId="16" fillId="0" borderId="33" xfId="0" applyNumberFormat="1" applyFont="1" applyBorder="1" applyAlignment="1">
      <alignment/>
    </xf>
    <xf numFmtId="2" fontId="16" fillId="0" borderId="33" xfId="0" applyNumberFormat="1" applyFont="1" applyBorder="1" applyAlignment="1">
      <alignment horizontal="right"/>
    </xf>
    <xf numFmtId="2" fontId="16" fillId="0" borderId="34" xfId="0" applyNumberFormat="1" applyFont="1" applyBorder="1" applyAlignment="1">
      <alignment horizontal="right"/>
    </xf>
    <xf numFmtId="0" fontId="16" fillId="0" borderId="0" xfId="0" applyFont="1" applyAlignment="1">
      <alignment/>
    </xf>
    <xf numFmtId="43" fontId="24" fillId="0" borderId="10" xfId="60" applyNumberFormat="1" applyFont="1" applyBorder="1" applyAlignment="1">
      <alignment/>
    </xf>
    <xf numFmtId="43" fontId="3" fillId="0" borderId="37" xfId="60" applyNumberFormat="1" applyFont="1" applyBorder="1" applyAlignment="1">
      <alignment/>
    </xf>
    <xf numFmtId="43" fontId="6" fillId="0" borderId="16" xfId="60" applyNumberFormat="1" applyFont="1" applyBorder="1" applyAlignment="1">
      <alignment/>
    </xf>
    <xf numFmtId="43" fontId="16" fillId="0" borderId="15" xfId="60" applyNumberFormat="1" applyFont="1" applyBorder="1" applyAlignment="1">
      <alignment horizontal="center"/>
    </xf>
    <xf numFmtId="43" fontId="24" fillId="0" borderId="15" xfId="60" applyNumberFormat="1" applyFont="1" applyBorder="1" applyAlignment="1">
      <alignment horizontal="center"/>
    </xf>
    <xf numFmtId="43" fontId="16" fillId="33" borderId="17" xfId="60" applyNumberFormat="1" applyFont="1" applyFill="1" applyBorder="1" applyAlignment="1">
      <alignment horizontal="center"/>
    </xf>
    <xf numFmtId="43" fontId="16" fillId="33" borderId="28" xfId="60" applyNumberFormat="1" applyFont="1" applyFill="1" applyBorder="1" applyAlignment="1">
      <alignment horizontal="center"/>
    </xf>
    <xf numFmtId="43" fontId="16" fillId="33" borderId="16" xfId="60" applyNumberFormat="1" applyFont="1" applyFill="1" applyBorder="1" applyAlignment="1">
      <alignment horizontal="center"/>
    </xf>
    <xf numFmtId="43" fontId="3" fillId="0" borderId="17" xfId="60" applyNumberFormat="1" applyFont="1" applyBorder="1" applyAlignment="1">
      <alignment/>
    </xf>
    <xf numFmtId="43" fontId="7" fillId="0" borderId="27" xfId="60" applyNumberFormat="1" applyFont="1" applyBorder="1" applyAlignment="1">
      <alignment/>
    </xf>
    <xf numFmtId="43" fontId="6" fillId="0" borderId="38" xfId="60" applyNumberFormat="1" applyFont="1" applyBorder="1" applyAlignment="1">
      <alignment/>
    </xf>
    <xf numFmtId="43" fontId="3" fillId="0" borderId="25" xfId="60" applyNumberFormat="1" applyFont="1" applyBorder="1" applyAlignment="1">
      <alignment/>
    </xf>
    <xf numFmtId="43" fontId="6" fillId="0" borderId="27" xfId="60" applyNumberFormat="1" applyFont="1" applyBorder="1" applyAlignment="1">
      <alignment/>
    </xf>
    <xf numFmtId="43" fontId="6" fillId="0" borderId="27" xfId="60" applyNumberFormat="1" applyFont="1" applyBorder="1" applyAlignment="1">
      <alignment horizontal="center"/>
    </xf>
    <xf numFmtId="43" fontId="3" fillId="0" borderId="27" xfId="60" applyNumberFormat="1" applyFont="1" applyBorder="1" applyAlignment="1">
      <alignment/>
    </xf>
    <xf numFmtId="43" fontId="16" fillId="0" borderId="39" xfId="60" applyNumberFormat="1" applyFont="1" applyBorder="1" applyAlignment="1">
      <alignment/>
    </xf>
    <xf numFmtId="43" fontId="16" fillId="33" borderId="27" xfId="60" applyNumberFormat="1" applyFont="1" applyFill="1" applyBorder="1" applyAlignment="1">
      <alignment horizontal="center"/>
    </xf>
    <xf numFmtId="43" fontId="70" fillId="33" borderId="40" xfId="60" applyNumberFormat="1" applyFont="1" applyFill="1" applyBorder="1" applyAlignment="1">
      <alignment horizontal="center"/>
    </xf>
    <xf numFmtId="43" fontId="3" fillId="0" borderId="27" xfId="60" applyNumberFormat="1" applyFont="1" applyBorder="1" applyAlignment="1">
      <alignment/>
    </xf>
    <xf numFmtId="43" fontId="24" fillId="33" borderId="15" xfId="60" applyNumberFormat="1" applyFont="1" applyFill="1" applyBorder="1" applyAlignment="1">
      <alignment horizontal="center"/>
    </xf>
    <xf numFmtId="43" fontId="3" fillId="0" borderId="41" xfId="60" applyNumberFormat="1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7" fillId="0" borderId="0" xfId="0" applyFont="1" applyBorder="1" applyAlignment="1" applyProtection="1">
      <alignment horizontal="center" wrapText="1" shrinkToFit="1"/>
      <protection/>
    </xf>
    <xf numFmtId="0" fontId="15" fillId="0" borderId="11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15" fillId="0" borderId="11" xfId="0" applyFont="1" applyBorder="1" applyAlignment="1" applyProtection="1">
      <alignment horizontal="center" vertical="top" wrapText="1" shrinkToFit="1"/>
      <protection/>
    </xf>
    <xf numFmtId="0" fontId="21" fillId="0" borderId="26" xfId="0" applyFont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75" zoomScaleNormal="75" zoomScalePageLayoutView="0" workbookViewId="0" topLeftCell="A1">
      <selection activeCell="D4" sqref="D4:E4"/>
    </sheetView>
  </sheetViews>
  <sheetFormatPr defaultColWidth="9.00390625" defaultRowHeight="12.75"/>
  <cols>
    <col min="1" max="1" width="27.125" style="0" customWidth="1"/>
    <col min="2" max="2" width="46.00390625" style="0" customWidth="1"/>
    <col min="3" max="4" width="23.125" style="0" customWidth="1"/>
    <col min="5" max="5" width="10.875" style="0" customWidth="1"/>
  </cols>
  <sheetData>
    <row r="1" spans="2:11" ht="18" customHeight="1">
      <c r="B1" s="3"/>
      <c r="C1" s="3"/>
      <c r="D1" s="137" t="s">
        <v>64</v>
      </c>
      <c r="E1" s="137"/>
      <c r="F1" s="17"/>
      <c r="G1" s="3"/>
      <c r="H1" s="3"/>
      <c r="I1" s="3"/>
      <c r="J1" s="3"/>
      <c r="K1" s="3"/>
    </row>
    <row r="2" spans="2:11" ht="18.75">
      <c r="B2" s="2"/>
      <c r="C2" s="2"/>
      <c r="D2" s="137" t="s">
        <v>65</v>
      </c>
      <c r="E2" s="137"/>
      <c r="F2" s="27"/>
      <c r="G2" s="27"/>
      <c r="H2" s="12"/>
      <c r="I2" s="12"/>
      <c r="J2" s="12"/>
      <c r="K2" s="12"/>
    </row>
    <row r="3" spans="2:11" ht="18.75">
      <c r="B3" s="2"/>
      <c r="C3" s="6"/>
      <c r="D3" s="137" t="s">
        <v>143</v>
      </c>
      <c r="E3" s="137"/>
      <c r="F3" s="27"/>
      <c r="G3" s="27"/>
      <c r="H3" s="12"/>
      <c r="I3" s="12"/>
      <c r="J3" s="12"/>
      <c r="K3" s="12"/>
    </row>
    <row r="4" spans="2:11" ht="15.75" customHeight="1">
      <c r="B4" s="2"/>
      <c r="C4" s="6"/>
      <c r="D4" s="137" t="s">
        <v>145</v>
      </c>
      <c r="E4" s="137"/>
      <c r="F4" s="27"/>
      <c r="G4" s="27"/>
      <c r="H4" s="12"/>
      <c r="I4" s="12"/>
      <c r="J4" s="12"/>
      <c r="K4" s="12"/>
    </row>
    <row r="5" spans="2:11" ht="15.75" customHeight="1">
      <c r="B5" s="2"/>
      <c r="C5" s="6"/>
      <c r="D5" s="25"/>
      <c r="E5" s="22"/>
      <c r="F5" s="26"/>
      <c r="G5" s="27"/>
      <c r="H5" s="12"/>
      <c r="I5" s="12"/>
      <c r="J5" s="12"/>
      <c r="K5" s="12"/>
    </row>
    <row r="6" spans="2:11" ht="15.75" customHeight="1">
      <c r="B6" s="2"/>
      <c r="C6" s="6"/>
      <c r="D6" s="2"/>
      <c r="E6" s="7"/>
      <c r="F6" s="8"/>
      <c r="G6" s="12"/>
      <c r="H6" s="12"/>
      <c r="I6" s="12"/>
      <c r="J6" s="12"/>
      <c r="K6" s="12"/>
    </row>
    <row r="7" spans="1:11" ht="20.25">
      <c r="A7" s="131" t="s">
        <v>142</v>
      </c>
      <c r="B7" s="132"/>
      <c r="C7" s="132"/>
      <c r="D7" s="132"/>
      <c r="E7" s="132"/>
      <c r="F7" s="12"/>
      <c r="G7" s="12"/>
      <c r="H7" s="12"/>
      <c r="I7" s="9"/>
      <c r="J7" s="9"/>
      <c r="K7" s="9"/>
    </row>
    <row r="8" spans="1:11" ht="18" customHeight="1">
      <c r="A8" s="133" t="s">
        <v>144</v>
      </c>
      <c r="B8" s="132"/>
      <c r="C8" s="132"/>
      <c r="D8" s="132"/>
      <c r="E8" s="132"/>
      <c r="F8" s="10"/>
      <c r="G8" s="10"/>
      <c r="H8" s="10"/>
      <c r="I8" s="10"/>
      <c r="J8" s="10"/>
      <c r="K8" s="10"/>
    </row>
    <row r="9" spans="2:11" ht="18" customHeight="1" thickBot="1">
      <c r="B9" s="2"/>
      <c r="C9" s="2"/>
      <c r="D9" s="2"/>
      <c r="E9" s="29"/>
      <c r="F9" s="13"/>
      <c r="G9" s="12"/>
      <c r="H9" s="12"/>
      <c r="I9" s="11"/>
      <c r="J9" s="11"/>
      <c r="K9" s="11"/>
    </row>
    <row r="10" spans="1:11" ht="42" customHeight="1">
      <c r="A10" s="134" t="s">
        <v>52</v>
      </c>
      <c r="B10" s="138" t="s">
        <v>38</v>
      </c>
      <c r="C10" s="134" t="s">
        <v>114</v>
      </c>
      <c r="D10" s="138" t="s">
        <v>115</v>
      </c>
      <c r="E10" s="134" t="s">
        <v>37</v>
      </c>
      <c r="F10" s="4"/>
      <c r="G10" s="4"/>
      <c r="H10" s="4"/>
      <c r="I10" s="4"/>
      <c r="J10" s="4"/>
      <c r="K10" s="4"/>
    </row>
    <row r="11" spans="1:11" ht="60" customHeight="1" thickBot="1">
      <c r="A11" s="136"/>
      <c r="B11" s="139"/>
      <c r="C11" s="135"/>
      <c r="D11" s="139"/>
      <c r="E11" s="136"/>
      <c r="F11" s="4"/>
      <c r="G11" s="4"/>
      <c r="H11" s="4"/>
      <c r="I11" s="4"/>
      <c r="J11" s="4"/>
      <c r="K11" s="4"/>
    </row>
    <row r="12" spans="1:11" ht="13.5" customHeight="1" thickBot="1">
      <c r="A12" s="14">
        <v>1</v>
      </c>
      <c r="B12" s="15">
        <v>2</v>
      </c>
      <c r="C12" s="21">
        <v>3</v>
      </c>
      <c r="D12" s="20">
        <v>4</v>
      </c>
      <c r="E12" s="20">
        <v>5</v>
      </c>
      <c r="F12" s="5"/>
      <c r="G12" s="5"/>
      <c r="H12" s="5"/>
      <c r="I12" s="5"/>
      <c r="J12" s="5"/>
      <c r="K12" s="5"/>
    </row>
    <row r="13" spans="1:11" ht="18" customHeight="1" thickBot="1">
      <c r="A13" s="16" t="s">
        <v>7</v>
      </c>
      <c r="B13" s="1" t="s">
        <v>8</v>
      </c>
      <c r="C13" s="19">
        <f>+C14+C16+C17+C21+C26+C29+C32+C41+C43+C44+C45+C46</f>
        <v>292078920</v>
      </c>
      <c r="D13" s="19">
        <f>+D14+D16+D17+D21+D26+D29+D32+D41+D43+D44+D45+D46</f>
        <v>292662868.4</v>
      </c>
      <c r="E13" s="78">
        <f aca="true" t="shared" si="0" ref="E13:E28">+D13/C13*100</f>
        <v>100.19992829335303</v>
      </c>
      <c r="F13" s="3"/>
      <c r="G13" s="3"/>
      <c r="H13" s="3"/>
      <c r="I13" s="3"/>
      <c r="J13" s="3"/>
      <c r="K13" s="3"/>
    </row>
    <row r="14" spans="1:11" ht="27" customHeight="1">
      <c r="A14" s="35" t="s">
        <v>9</v>
      </c>
      <c r="B14" s="44" t="s">
        <v>10</v>
      </c>
      <c r="C14" s="111">
        <f>SUM(C15:C15)</f>
        <v>115190000</v>
      </c>
      <c r="D14" s="74">
        <f>SUM(D15:D15)</f>
        <v>119176056.82</v>
      </c>
      <c r="E14" s="79">
        <f t="shared" si="0"/>
        <v>103.46041915096795</v>
      </c>
      <c r="F14" s="3"/>
      <c r="G14" s="3"/>
      <c r="H14" s="3"/>
      <c r="I14" s="3"/>
      <c r="J14" s="3"/>
      <c r="K14" s="3"/>
    </row>
    <row r="15" spans="1:11" ht="19.5" customHeight="1">
      <c r="A15" s="37" t="s">
        <v>11</v>
      </c>
      <c r="B15" s="43" t="s">
        <v>4</v>
      </c>
      <c r="C15" s="112">
        <v>115190000</v>
      </c>
      <c r="D15" s="113">
        <v>119176056.82</v>
      </c>
      <c r="E15" s="80">
        <f t="shared" si="0"/>
        <v>103.46041915096795</v>
      </c>
      <c r="F15" s="3"/>
      <c r="G15" s="3"/>
      <c r="H15" s="3"/>
      <c r="I15" s="3"/>
      <c r="J15" s="3"/>
      <c r="K15" s="3"/>
    </row>
    <row r="16" spans="1:11" ht="51.75" customHeight="1">
      <c r="A16" s="48" t="s">
        <v>67</v>
      </c>
      <c r="B16" s="45" t="s">
        <v>68</v>
      </c>
      <c r="C16" s="55">
        <v>5381000</v>
      </c>
      <c r="D16" s="114">
        <v>6197235.88</v>
      </c>
      <c r="E16" s="81">
        <f t="shared" si="0"/>
        <v>115.16885114291024</v>
      </c>
      <c r="F16" s="3"/>
      <c r="G16" s="3"/>
      <c r="H16" s="3"/>
      <c r="I16" s="3"/>
      <c r="J16" s="3"/>
      <c r="K16" s="3"/>
    </row>
    <row r="17" spans="1:11" ht="24" customHeight="1">
      <c r="A17" s="36" t="s">
        <v>12</v>
      </c>
      <c r="B17" s="41" t="s">
        <v>13</v>
      </c>
      <c r="C17" s="55">
        <f>SUM(C18:C20)</f>
        <v>28630000</v>
      </c>
      <c r="D17" s="33">
        <f>SUM(D18:D20)</f>
        <v>29098001.83</v>
      </c>
      <c r="E17" s="81">
        <f t="shared" si="0"/>
        <v>101.6346553615089</v>
      </c>
      <c r="F17" s="3"/>
      <c r="G17" s="3"/>
      <c r="H17" s="3"/>
      <c r="I17" s="3"/>
      <c r="J17" s="3"/>
      <c r="K17" s="3"/>
    </row>
    <row r="18" spans="1:11" ht="43.5" customHeight="1">
      <c r="A18" s="49" t="s">
        <v>117</v>
      </c>
      <c r="B18" s="46" t="s">
        <v>116</v>
      </c>
      <c r="C18" s="115">
        <v>9510000</v>
      </c>
      <c r="D18" s="113">
        <v>9821716.32</v>
      </c>
      <c r="E18" s="80">
        <f t="shared" si="0"/>
        <v>103.27777413249211</v>
      </c>
      <c r="F18" s="3"/>
      <c r="G18" s="3"/>
      <c r="H18" s="3"/>
      <c r="I18" s="3"/>
      <c r="J18" s="3"/>
      <c r="K18" s="3"/>
    </row>
    <row r="19" spans="1:11" ht="38.25" customHeight="1">
      <c r="A19" s="37" t="s">
        <v>40</v>
      </c>
      <c r="B19" s="43" t="s">
        <v>14</v>
      </c>
      <c r="C19" s="112">
        <v>16100000</v>
      </c>
      <c r="D19" s="113">
        <v>15715985.94</v>
      </c>
      <c r="E19" s="80">
        <f t="shared" si="0"/>
        <v>97.6148195031056</v>
      </c>
      <c r="F19" s="3"/>
      <c r="G19" s="3"/>
      <c r="H19" s="3"/>
      <c r="I19" s="3"/>
      <c r="J19" s="3"/>
      <c r="K19" s="3"/>
    </row>
    <row r="20" spans="1:11" ht="56.25" customHeight="1">
      <c r="A20" s="37" t="s">
        <v>118</v>
      </c>
      <c r="B20" s="43" t="s">
        <v>62</v>
      </c>
      <c r="C20" s="112">
        <v>3020000</v>
      </c>
      <c r="D20" s="73">
        <v>3560299.57</v>
      </c>
      <c r="E20" s="80">
        <f t="shared" si="0"/>
        <v>117.8907142384106</v>
      </c>
      <c r="F20" s="3"/>
      <c r="G20" s="3"/>
      <c r="H20" s="3"/>
      <c r="I20" s="3"/>
      <c r="J20" s="3"/>
      <c r="K20" s="3"/>
    </row>
    <row r="21" spans="1:11" ht="21" customHeight="1">
      <c r="A21" s="36" t="s">
        <v>15</v>
      </c>
      <c r="B21" s="41" t="s">
        <v>16</v>
      </c>
      <c r="C21" s="55">
        <f>SUM(C22:C23)</f>
        <v>33830000</v>
      </c>
      <c r="D21" s="33">
        <f>SUM(D22:D23)</f>
        <v>35057584.2</v>
      </c>
      <c r="E21" s="81">
        <f t="shared" si="0"/>
        <v>103.6286851906592</v>
      </c>
      <c r="F21" s="3"/>
      <c r="G21" s="3"/>
      <c r="H21" s="3"/>
      <c r="I21" s="3"/>
      <c r="J21" s="3"/>
      <c r="K21" s="3"/>
    </row>
    <row r="22" spans="1:11" ht="21.75" customHeight="1">
      <c r="A22" s="37" t="s">
        <v>41</v>
      </c>
      <c r="B22" s="43" t="s">
        <v>5</v>
      </c>
      <c r="C22" s="112">
        <v>7680000</v>
      </c>
      <c r="D22" s="113">
        <v>8037965.92</v>
      </c>
      <c r="E22" s="80">
        <f t="shared" si="0"/>
        <v>104.66101458333333</v>
      </c>
      <c r="F22" s="3"/>
      <c r="G22" s="3"/>
      <c r="H22" s="3"/>
      <c r="I22" s="3"/>
      <c r="J22" s="3"/>
      <c r="K22" s="3"/>
    </row>
    <row r="23" spans="1:11" ht="29.25" customHeight="1">
      <c r="A23" s="37" t="s">
        <v>42</v>
      </c>
      <c r="B23" s="93" t="s">
        <v>6</v>
      </c>
      <c r="C23" s="116">
        <f>SUM(C24:C25)</f>
        <v>26150000</v>
      </c>
      <c r="D23" s="61">
        <f>SUM(D24:D25)</f>
        <v>27019618.28</v>
      </c>
      <c r="E23" s="80">
        <f t="shared" si="0"/>
        <v>103.32550011472277</v>
      </c>
      <c r="F23" s="3"/>
      <c r="G23" s="3"/>
      <c r="H23" s="3"/>
      <c r="I23" s="3"/>
      <c r="J23" s="3"/>
      <c r="K23" s="3"/>
    </row>
    <row r="24" spans="1:11" ht="24" customHeight="1">
      <c r="A24" s="38" t="s">
        <v>77</v>
      </c>
      <c r="B24" s="94" t="s">
        <v>81</v>
      </c>
      <c r="C24" s="117">
        <v>16000000</v>
      </c>
      <c r="D24" s="73">
        <v>14466365.68</v>
      </c>
      <c r="E24" s="80">
        <f t="shared" si="0"/>
        <v>90.4147855</v>
      </c>
      <c r="F24" s="3"/>
      <c r="G24" s="3"/>
      <c r="H24" s="3"/>
      <c r="I24" s="3"/>
      <c r="J24" s="3"/>
      <c r="K24" s="3"/>
    </row>
    <row r="25" spans="1:11" ht="27" customHeight="1">
      <c r="A25" s="38" t="s">
        <v>78</v>
      </c>
      <c r="B25" s="94" t="s">
        <v>82</v>
      </c>
      <c r="C25" s="115">
        <v>10150000</v>
      </c>
      <c r="D25" s="113">
        <v>12553252.6</v>
      </c>
      <c r="E25" s="80">
        <f t="shared" si="0"/>
        <v>123.67736551724138</v>
      </c>
      <c r="F25" s="3"/>
      <c r="G25" s="3"/>
      <c r="H25" s="3"/>
      <c r="I25" s="3"/>
      <c r="J25" s="3"/>
      <c r="K25" s="3"/>
    </row>
    <row r="26" spans="1:11" ht="24" customHeight="1">
      <c r="A26" s="36" t="s">
        <v>17</v>
      </c>
      <c r="B26" s="41" t="s">
        <v>18</v>
      </c>
      <c r="C26" s="55">
        <f>SUM(C27:C28)</f>
        <v>2905000</v>
      </c>
      <c r="D26" s="33">
        <f>SUM(D27:D28)</f>
        <v>3247556.15</v>
      </c>
      <c r="E26" s="81">
        <f t="shared" si="0"/>
        <v>111.7919500860585</v>
      </c>
      <c r="F26" s="3"/>
      <c r="G26" s="3"/>
      <c r="H26" s="3"/>
      <c r="I26" s="3"/>
      <c r="J26" s="3"/>
      <c r="K26" s="3"/>
    </row>
    <row r="27" spans="1:11" ht="88.5" customHeight="1">
      <c r="A27" s="38" t="s">
        <v>75</v>
      </c>
      <c r="B27" s="94" t="s">
        <v>83</v>
      </c>
      <c r="C27" s="115">
        <v>2900000</v>
      </c>
      <c r="D27" s="113">
        <v>3242556.15</v>
      </c>
      <c r="E27" s="80">
        <f t="shared" si="0"/>
        <v>111.81228103448275</v>
      </c>
      <c r="F27" s="3"/>
      <c r="G27" s="3"/>
      <c r="H27" s="3"/>
      <c r="I27" s="3"/>
      <c r="J27" s="3"/>
      <c r="K27" s="3"/>
    </row>
    <row r="28" spans="1:11" ht="58.5" customHeight="1">
      <c r="A28" s="50" t="s">
        <v>85</v>
      </c>
      <c r="B28" s="46" t="s">
        <v>84</v>
      </c>
      <c r="C28" s="117">
        <v>5000</v>
      </c>
      <c r="D28" s="117">
        <v>5000</v>
      </c>
      <c r="E28" s="80">
        <f t="shared" si="0"/>
        <v>100</v>
      </c>
      <c r="F28" s="3"/>
      <c r="G28" s="3"/>
      <c r="H28" s="3"/>
      <c r="I28" s="3"/>
      <c r="J28" s="3"/>
      <c r="K28" s="3"/>
    </row>
    <row r="29" spans="1:11" ht="51" customHeight="1">
      <c r="A29" s="36" t="s">
        <v>19</v>
      </c>
      <c r="B29" s="41" t="s">
        <v>20</v>
      </c>
      <c r="C29" s="55">
        <f>SUM(C30:C31)</f>
        <v>0</v>
      </c>
      <c r="D29" s="55">
        <f>SUM(D30:D31)</f>
        <v>0</v>
      </c>
      <c r="E29" s="80"/>
      <c r="F29" s="3"/>
      <c r="G29" s="3"/>
      <c r="H29" s="3"/>
      <c r="I29" s="3"/>
      <c r="J29" s="3"/>
      <c r="K29" s="3"/>
    </row>
    <row r="30" spans="1:11" ht="33" customHeight="1">
      <c r="A30" s="37" t="s">
        <v>43</v>
      </c>
      <c r="B30" s="43" t="s">
        <v>36</v>
      </c>
      <c r="C30" s="112">
        <v>0</v>
      </c>
      <c r="D30" s="71">
        <v>0</v>
      </c>
      <c r="E30" s="82"/>
      <c r="F30" s="3"/>
      <c r="G30" s="3"/>
      <c r="H30" s="3"/>
      <c r="I30" s="3"/>
      <c r="J30" s="3"/>
      <c r="K30" s="3"/>
    </row>
    <row r="31" spans="1:11" ht="34.5" customHeight="1">
      <c r="A31" s="37" t="s">
        <v>63</v>
      </c>
      <c r="B31" s="43" t="s">
        <v>21</v>
      </c>
      <c r="C31" s="112">
        <v>0</v>
      </c>
      <c r="D31" s="72">
        <v>0</v>
      </c>
      <c r="E31" s="83"/>
      <c r="F31" s="3"/>
      <c r="G31" s="3"/>
      <c r="H31" s="3"/>
      <c r="I31" s="3"/>
      <c r="J31" s="3"/>
      <c r="K31" s="3"/>
    </row>
    <row r="32" spans="1:11" ht="45" customHeight="1">
      <c r="A32" s="36" t="s">
        <v>22</v>
      </c>
      <c r="B32" s="41" t="s">
        <v>23</v>
      </c>
      <c r="C32" s="55">
        <f>+C33+C40+C39</f>
        <v>42752500</v>
      </c>
      <c r="D32" s="33">
        <f>+D33+D40+D39</f>
        <v>42840685.660000004</v>
      </c>
      <c r="E32" s="81">
        <f aca="true" t="shared" si="1" ref="E32:E37">+D32/C32*100</f>
        <v>100.20627018303023</v>
      </c>
      <c r="F32" s="3"/>
      <c r="G32" s="3"/>
      <c r="H32" s="3"/>
      <c r="I32" s="3"/>
      <c r="J32" s="3"/>
      <c r="K32" s="3"/>
    </row>
    <row r="33" spans="1:11" ht="156" customHeight="1">
      <c r="A33" s="37" t="s">
        <v>24</v>
      </c>
      <c r="B33" s="43" t="s">
        <v>53</v>
      </c>
      <c r="C33" s="112">
        <f>SUM(C34:C38)</f>
        <v>42656500</v>
      </c>
      <c r="D33" s="28">
        <f>SUM(D34:D38)</f>
        <v>42757235.82</v>
      </c>
      <c r="E33" s="80">
        <f t="shared" si="1"/>
        <v>100.23615584963605</v>
      </c>
      <c r="F33" s="3"/>
      <c r="G33" s="3"/>
      <c r="H33" s="3"/>
      <c r="I33" s="3"/>
      <c r="J33" s="3"/>
      <c r="K33" s="3"/>
    </row>
    <row r="34" spans="1:11" ht="123" customHeight="1">
      <c r="A34" s="37" t="s">
        <v>69</v>
      </c>
      <c r="B34" s="95" t="s">
        <v>54</v>
      </c>
      <c r="C34" s="112">
        <v>15540900</v>
      </c>
      <c r="D34" s="73">
        <v>14720362.13</v>
      </c>
      <c r="E34" s="80">
        <f t="shared" si="1"/>
        <v>94.72013930982118</v>
      </c>
      <c r="F34" s="3"/>
      <c r="G34" s="3"/>
      <c r="H34" s="3"/>
      <c r="I34" s="3"/>
      <c r="J34" s="3"/>
      <c r="K34" s="3"/>
    </row>
    <row r="35" spans="1:11" ht="134.25" customHeight="1">
      <c r="A35" s="37" t="s">
        <v>70</v>
      </c>
      <c r="B35" s="96" t="s">
        <v>71</v>
      </c>
      <c r="C35" s="112">
        <v>1939600</v>
      </c>
      <c r="D35" s="113">
        <v>1751476.78</v>
      </c>
      <c r="E35" s="80">
        <f t="shared" si="1"/>
        <v>90.30092699525676</v>
      </c>
      <c r="F35" s="3"/>
      <c r="G35" s="3"/>
      <c r="H35" s="3"/>
      <c r="I35" s="3"/>
      <c r="J35" s="3"/>
      <c r="K35" s="3"/>
    </row>
    <row r="36" spans="1:11" ht="178.5" customHeight="1">
      <c r="A36" s="37" t="s">
        <v>79</v>
      </c>
      <c r="B36" s="97" t="s">
        <v>80</v>
      </c>
      <c r="C36" s="112">
        <v>65000</v>
      </c>
      <c r="D36" s="113">
        <v>64531.36</v>
      </c>
      <c r="E36" s="80">
        <f t="shared" si="1"/>
        <v>99.27901538461539</v>
      </c>
      <c r="F36" s="3"/>
      <c r="G36" s="3"/>
      <c r="H36" s="3"/>
      <c r="I36" s="3"/>
      <c r="J36" s="3"/>
      <c r="K36" s="3"/>
    </row>
    <row r="37" spans="1:11" ht="99" customHeight="1">
      <c r="A37" s="37" t="s">
        <v>57</v>
      </c>
      <c r="B37" s="96" t="s">
        <v>72</v>
      </c>
      <c r="C37" s="112">
        <v>989200</v>
      </c>
      <c r="D37" s="73">
        <v>258200.73</v>
      </c>
      <c r="E37" s="80">
        <f t="shared" si="1"/>
        <v>26.101974322685003</v>
      </c>
      <c r="F37" s="3"/>
      <c r="G37" s="3"/>
      <c r="H37" s="3"/>
      <c r="I37" s="3"/>
      <c r="J37" s="3"/>
      <c r="K37" s="3"/>
    </row>
    <row r="38" spans="1:11" ht="52.5" customHeight="1">
      <c r="A38" s="37" t="s">
        <v>73</v>
      </c>
      <c r="B38" s="47" t="s">
        <v>74</v>
      </c>
      <c r="C38" s="112">
        <v>24121800</v>
      </c>
      <c r="D38" s="73">
        <v>25962664.82</v>
      </c>
      <c r="E38" s="80">
        <f aca="true" t="shared" si="2" ref="E38:E49">+D38/C38*100</f>
        <v>107.63154001774329</v>
      </c>
      <c r="F38" s="3"/>
      <c r="G38" s="3"/>
      <c r="H38" s="3"/>
      <c r="I38" s="3"/>
      <c r="J38" s="3"/>
      <c r="K38" s="3"/>
    </row>
    <row r="39" spans="1:11" ht="90" customHeight="1">
      <c r="A39" s="57" t="s">
        <v>119</v>
      </c>
      <c r="B39" s="98" t="s">
        <v>120</v>
      </c>
      <c r="C39" s="112">
        <v>0</v>
      </c>
      <c r="D39" s="113">
        <v>1986.13</v>
      </c>
      <c r="E39" s="80"/>
      <c r="F39" s="3"/>
      <c r="G39" s="3"/>
      <c r="H39" s="3"/>
      <c r="I39" s="3"/>
      <c r="J39" s="3"/>
      <c r="K39" s="3"/>
    </row>
    <row r="40" spans="1:11" ht="140.25" customHeight="1">
      <c r="A40" s="37" t="s">
        <v>44</v>
      </c>
      <c r="B40" s="43" t="s">
        <v>66</v>
      </c>
      <c r="C40" s="112">
        <v>96000</v>
      </c>
      <c r="D40" s="73">
        <v>81463.71</v>
      </c>
      <c r="E40" s="80">
        <f t="shared" si="2"/>
        <v>84.85803125000001</v>
      </c>
      <c r="F40" s="3"/>
      <c r="G40" s="3"/>
      <c r="H40" s="3"/>
      <c r="I40" s="3"/>
      <c r="J40" s="3"/>
      <c r="K40" s="3"/>
    </row>
    <row r="41" spans="1:11" ht="36.75" customHeight="1">
      <c r="A41" s="36" t="s">
        <v>25</v>
      </c>
      <c r="B41" s="41" t="s">
        <v>26</v>
      </c>
      <c r="C41" s="55">
        <f>SUM(C42:C42)</f>
        <v>399000</v>
      </c>
      <c r="D41" s="55">
        <f>SUM(D42:D42)</f>
        <v>998792.48</v>
      </c>
      <c r="E41" s="81">
        <f t="shared" si="2"/>
        <v>250.32392982456142</v>
      </c>
      <c r="F41" s="3"/>
      <c r="G41" s="3"/>
      <c r="H41" s="3"/>
      <c r="I41" s="3"/>
      <c r="J41" s="3"/>
      <c r="K41" s="3"/>
    </row>
    <row r="42" spans="1:11" ht="37.5" customHeight="1">
      <c r="A42" s="37" t="s">
        <v>76</v>
      </c>
      <c r="B42" s="43" t="s">
        <v>27</v>
      </c>
      <c r="C42" s="112">
        <v>399000</v>
      </c>
      <c r="D42" s="73">
        <v>998792.48</v>
      </c>
      <c r="E42" s="80">
        <f t="shared" si="2"/>
        <v>250.32392982456142</v>
      </c>
      <c r="F42" s="3"/>
      <c r="G42" s="3"/>
      <c r="H42" s="3"/>
      <c r="I42" s="3"/>
      <c r="J42" s="3"/>
      <c r="K42" s="3"/>
    </row>
    <row r="43" spans="1:11" ht="36.75" customHeight="1">
      <c r="A43" s="36" t="s">
        <v>28</v>
      </c>
      <c r="B43" s="41" t="s">
        <v>29</v>
      </c>
      <c r="C43" s="55">
        <v>53978520</v>
      </c>
      <c r="D43" s="75">
        <v>46190261.61</v>
      </c>
      <c r="E43" s="81">
        <f t="shared" si="2"/>
        <v>85.57155996496384</v>
      </c>
      <c r="F43" s="3"/>
      <c r="G43" s="3"/>
      <c r="H43" s="3"/>
      <c r="I43" s="3"/>
      <c r="J43" s="3"/>
      <c r="K43" s="3"/>
    </row>
    <row r="44" spans="1:11" ht="33.75" customHeight="1">
      <c r="A44" s="36" t="s">
        <v>30</v>
      </c>
      <c r="B44" s="41" t="s">
        <v>31</v>
      </c>
      <c r="C44" s="118">
        <v>7049900</v>
      </c>
      <c r="D44" s="75">
        <v>7086294.1</v>
      </c>
      <c r="E44" s="81">
        <f t="shared" si="2"/>
        <v>100.5162356912864</v>
      </c>
      <c r="F44" s="3"/>
      <c r="G44" s="3"/>
      <c r="H44" s="3"/>
      <c r="I44" s="3"/>
      <c r="J44" s="3"/>
      <c r="K44" s="3"/>
    </row>
    <row r="45" spans="1:11" ht="36" customHeight="1">
      <c r="A45" s="36" t="s">
        <v>0</v>
      </c>
      <c r="B45" s="41" t="s">
        <v>1</v>
      </c>
      <c r="C45" s="55">
        <v>1760000</v>
      </c>
      <c r="D45" s="75">
        <v>2535394.74</v>
      </c>
      <c r="E45" s="81">
        <f t="shared" si="2"/>
        <v>144.05651931818184</v>
      </c>
      <c r="F45" s="3"/>
      <c r="G45" s="3"/>
      <c r="H45" s="3"/>
      <c r="I45" s="3"/>
      <c r="J45" s="3"/>
      <c r="K45" s="3"/>
    </row>
    <row r="46" spans="1:11" ht="28.5" customHeight="1">
      <c r="A46" s="36" t="s">
        <v>2</v>
      </c>
      <c r="B46" s="42" t="s">
        <v>3</v>
      </c>
      <c r="C46" s="55">
        <f>SUM(C47:C48)</f>
        <v>203000</v>
      </c>
      <c r="D46" s="33">
        <f>SUM(D47:D48)</f>
        <v>235004.93</v>
      </c>
      <c r="E46" s="81">
        <f t="shared" si="2"/>
        <v>115.76597536945812</v>
      </c>
      <c r="F46" s="3"/>
      <c r="G46" s="3"/>
      <c r="H46" s="3"/>
      <c r="I46" s="3"/>
      <c r="J46" s="3"/>
      <c r="K46" s="3"/>
    </row>
    <row r="47" spans="1:11" ht="42" customHeight="1">
      <c r="A47" s="39" t="s">
        <v>59</v>
      </c>
      <c r="B47" s="43" t="s">
        <v>60</v>
      </c>
      <c r="C47" s="119">
        <v>0</v>
      </c>
      <c r="D47" s="73">
        <v>10750</v>
      </c>
      <c r="E47" s="84"/>
      <c r="F47" s="3"/>
      <c r="G47" s="3"/>
      <c r="H47" s="3"/>
      <c r="I47" s="3"/>
      <c r="J47" s="3"/>
      <c r="K47" s="3"/>
    </row>
    <row r="48" spans="1:11" ht="39" customHeight="1" thickBot="1">
      <c r="A48" s="40" t="s">
        <v>59</v>
      </c>
      <c r="B48" s="99" t="s">
        <v>86</v>
      </c>
      <c r="C48" s="120">
        <v>203000</v>
      </c>
      <c r="D48" s="77">
        <v>224254.93</v>
      </c>
      <c r="E48" s="85">
        <f t="shared" si="2"/>
        <v>110.47040886699506</v>
      </c>
      <c r="F48" s="3"/>
      <c r="G48" s="3"/>
      <c r="H48" s="3"/>
      <c r="I48" s="76"/>
      <c r="J48" s="3"/>
      <c r="K48" s="3"/>
    </row>
    <row r="49" spans="1:11" ht="36.75" customHeight="1" thickBot="1">
      <c r="A49" s="58"/>
      <c r="B49" s="91" t="s">
        <v>131</v>
      </c>
      <c r="C49" s="121">
        <f>+C13</f>
        <v>292078920</v>
      </c>
      <c r="D49" s="19">
        <f>+D13</f>
        <v>292662868.4</v>
      </c>
      <c r="E49" s="86">
        <f t="shared" si="2"/>
        <v>100.19992829335303</v>
      </c>
      <c r="F49" s="3"/>
      <c r="G49" s="3"/>
      <c r="H49" s="3"/>
      <c r="I49" s="3"/>
      <c r="J49" s="3"/>
      <c r="K49" s="3"/>
    </row>
    <row r="50" spans="1:11" ht="25.5" customHeight="1" thickBot="1">
      <c r="A50" s="60" t="s">
        <v>32</v>
      </c>
      <c r="B50" s="23" t="s">
        <v>33</v>
      </c>
      <c r="C50" s="19">
        <f>+C51+C83+C86+C87</f>
        <v>1054129415.7</v>
      </c>
      <c r="D50" s="19">
        <f>+D51+D83+D86+D87</f>
        <v>1007065746.02</v>
      </c>
      <c r="E50" s="52">
        <f aca="true" t="shared" si="3" ref="E50:E56">+D50/C50*100</f>
        <v>95.5353043963063</v>
      </c>
      <c r="F50" s="3"/>
      <c r="G50" s="3"/>
      <c r="H50" s="3"/>
      <c r="I50" s="3"/>
      <c r="J50" s="3"/>
      <c r="K50" s="3"/>
    </row>
    <row r="51" spans="1:11" ht="48" customHeight="1" thickBot="1">
      <c r="A51" s="63" t="s">
        <v>34</v>
      </c>
      <c r="B51" s="24" t="s">
        <v>39</v>
      </c>
      <c r="C51" s="111">
        <f>+C52+C54+C66+C78</f>
        <v>1053169415.7</v>
      </c>
      <c r="D51" s="111">
        <f>+D52+D54+D66+D78</f>
        <v>1023999068.6</v>
      </c>
      <c r="E51" s="51">
        <f t="shared" si="3"/>
        <v>97.23023222426073</v>
      </c>
      <c r="F51" s="3"/>
      <c r="G51" s="3"/>
      <c r="H51" s="3"/>
      <c r="I51" s="3"/>
      <c r="J51" s="3"/>
      <c r="K51" s="3"/>
    </row>
    <row r="52" spans="1:11" ht="34.5" customHeight="1">
      <c r="A52" s="30" t="s">
        <v>96</v>
      </c>
      <c r="B52" s="90" t="s">
        <v>48</v>
      </c>
      <c r="C52" s="55">
        <f>SUM(C53)</f>
        <v>6314000</v>
      </c>
      <c r="D52" s="75">
        <f>SUM(D53)</f>
        <v>6314000</v>
      </c>
      <c r="E52" s="79">
        <f t="shared" si="3"/>
        <v>100</v>
      </c>
      <c r="F52" s="3"/>
      <c r="G52" s="3"/>
      <c r="H52" s="3"/>
      <c r="I52" s="3"/>
      <c r="J52" s="3"/>
      <c r="K52" s="3"/>
    </row>
    <row r="53" spans="1:11" ht="102.75" customHeight="1">
      <c r="A53" s="100" t="s">
        <v>94</v>
      </c>
      <c r="B53" s="67" t="s">
        <v>95</v>
      </c>
      <c r="C53" s="112">
        <v>6314000</v>
      </c>
      <c r="D53" s="73">
        <v>6314000</v>
      </c>
      <c r="E53" s="80">
        <f t="shared" si="3"/>
        <v>100</v>
      </c>
      <c r="F53" s="3"/>
      <c r="G53" s="3"/>
      <c r="H53" s="3"/>
      <c r="I53" s="3"/>
      <c r="J53" s="3"/>
      <c r="K53" s="3"/>
    </row>
    <row r="54" spans="1:11" ht="59.25" customHeight="1">
      <c r="A54" s="30" t="s">
        <v>97</v>
      </c>
      <c r="B54" s="90" t="s">
        <v>45</v>
      </c>
      <c r="C54" s="55">
        <f>SUM(C55:C65)</f>
        <v>284597615.7</v>
      </c>
      <c r="D54" s="75">
        <f>SUM(D55:D65)</f>
        <v>261701650.24</v>
      </c>
      <c r="E54" s="80">
        <f t="shared" si="3"/>
        <v>91.95496933321638</v>
      </c>
      <c r="F54" s="3"/>
      <c r="G54" s="3"/>
      <c r="H54" s="3"/>
      <c r="I54" s="3"/>
      <c r="J54" s="3"/>
      <c r="K54" s="3"/>
    </row>
    <row r="55" spans="1:11" ht="117" customHeight="1">
      <c r="A55" s="64" t="s">
        <v>121</v>
      </c>
      <c r="B55" s="101" t="s">
        <v>122</v>
      </c>
      <c r="C55" s="112">
        <v>1003200</v>
      </c>
      <c r="D55" s="73">
        <v>1003200</v>
      </c>
      <c r="E55" s="81">
        <f t="shared" si="3"/>
        <v>100</v>
      </c>
      <c r="F55" s="3"/>
      <c r="G55" s="3"/>
      <c r="H55" s="3"/>
      <c r="I55" s="3"/>
      <c r="J55" s="3"/>
      <c r="K55" s="3"/>
    </row>
    <row r="56" spans="1:11" ht="87" customHeight="1">
      <c r="A56" s="59" t="s">
        <v>132</v>
      </c>
      <c r="B56" s="101" t="s">
        <v>133</v>
      </c>
      <c r="C56" s="56">
        <v>134400</v>
      </c>
      <c r="D56" s="73">
        <v>134400</v>
      </c>
      <c r="E56" s="80">
        <f t="shared" si="3"/>
        <v>100</v>
      </c>
      <c r="F56" s="3"/>
      <c r="G56" s="3"/>
      <c r="H56" s="3"/>
      <c r="I56" s="3"/>
      <c r="J56" s="3"/>
      <c r="K56" s="3"/>
    </row>
    <row r="57" spans="1:11" ht="160.5" customHeight="1">
      <c r="A57" s="59" t="s">
        <v>126</v>
      </c>
      <c r="B57" s="102" t="s">
        <v>125</v>
      </c>
      <c r="C57" s="56">
        <v>8436649.67</v>
      </c>
      <c r="D57" s="73">
        <v>0</v>
      </c>
      <c r="E57" s="80">
        <f aca="true" t="shared" si="4" ref="E57:E88">+D57/C57*100</f>
        <v>0</v>
      </c>
      <c r="F57" s="3"/>
      <c r="G57" s="3"/>
      <c r="H57" s="3"/>
      <c r="I57" s="3"/>
      <c r="J57" s="3"/>
      <c r="K57" s="3"/>
    </row>
    <row r="58" spans="1:11" ht="103.5" customHeight="1">
      <c r="A58" s="59" t="s">
        <v>126</v>
      </c>
      <c r="B58" s="102" t="s">
        <v>124</v>
      </c>
      <c r="C58" s="56">
        <v>1898060</v>
      </c>
      <c r="D58" s="73">
        <v>1898060</v>
      </c>
      <c r="E58" s="80">
        <f>+D58/C58*100</f>
        <v>100</v>
      </c>
      <c r="F58" s="3"/>
      <c r="G58" s="3"/>
      <c r="H58" s="3"/>
      <c r="I58" s="3"/>
      <c r="J58" s="3"/>
      <c r="K58" s="3"/>
    </row>
    <row r="59" spans="1:11" ht="175.5" customHeight="1">
      <c r="A59" s="59" t="s">
        <v>126</v>
      </c>
      <c r="B59" s="103" t="s">
        <v>123</v>
      </c>
      <c r="C59" s="62">
        <v>19343206.03</v>
      </c>
      <c r="D59" s="104">
        <v>9353490.24</v>
      </c>
      <c r="E59" s="80">
        <f>+D59/C59*100</f>
        <v>48.355428906115</v>
      </c>
      <c r="F59" s="3"/>
      <c r="G59" s="3"/>
      <c r="H59" s="3"/>
      <c r="I59" s="3"/>
      <c r="J59" s="3"/>
      <c r="K59" s="3"/>
    </row>
    <row r="60" spans="1:11" ht="57" customHeight="1">
      <c r="A60" s="64" t="s">
        <v>90</v>
      </c>
      <c r="B60" s="67" t="s">
        <v>91</v>
      </c>
      <c r="C60" s="56">
        <v>19759000</v>
      </c>
      <c r="D60" s="73">
        <v>19759000</v>
      </c>
      <c r="E60" s="80">
        <f t="shared" si="4"/>
        <v>100</v>
      </c>
      <c r="F60" s="3"/>
      <c r="G60" s="3"/>
      <c r="H60" s="3"/>
      <c r="I60" s="3"/>
      <c r="J60" s="3"/>
      <c r="K60" s="3"/>
    </row>
    <row r="61" spans="1:11" ht="46.5" customHeight="1">
      <c r="A61" s="64" t="s">
        <v>90</v>
      </c>
      <c r="B61" s="67" t="s">
        <v>50</v>
      </c>
      <c r="C61" s="56">
        <v>7759900</v>
      </c>
      <c r="D61" s="73">
        <v>7759900</v>
      </c>
      <c r="E61" s="80">
        <f t="shared" si="4"/>
        <v>100</v>
      </c>
      <c r="F61" s="3"/>
      <c r="G61" s="3"/>
      <c r="H61" s="3"/>
      <c r="I61" s="3"/>
      <c r="J61" s="3"/>
      <c r="K61" s="3"/>
    </row>
    <row r="62" spans="1:11" ht="63.75" customHeight="1">
      <c r="A62" s="18" t="s">
        <v>134</v>
      </c>
      <c r="B62" s="68" t="s">
        <v>135</v>
      </c>
      <c r="C62" s="56">
        <v>33600</v>
      </c>
      <c r="D62" s="73">
        <v>0</v>
      </c>
      <c r="E62" s="80">
        <f t="shared" si="4"/>
        <v>0</v>
      </c>
      <c r="F62" s="3"/>
      <c r="G62" s="3"/>
      <c r="H62" s="3"/>
      <c r="I62" s="3"/>
      <c r="J62" s="3"/>
      <c r="K62" s="3"/>
    </row>
    <row r="63" spans="1:11" ht="54" customHeight="1">
      <c r="A63" s="18" t="s">
        <v>134</v>
      </c>
      <c r="B63" s="68" t="s">
        <v>136</v>
      </c>
      <c r="C63" s="56">
        <v>929600</v>
      </c>
      <c r="D63" s="73">
        <v>929600</v>
      </c>
      <c r="E63" s="80">
        <f t="shared" si="4"/>
        <v>100</v>
      </c>
      <c r="F63" s="3"/>
      <c r="G63" s="3"/>
      <c r="H63" s="3"/>
      <c r="I63" s="3"/>
      <c r="J63" s="3"/>
      <c r="K63" s="3"/>
    </row>
    <row r="64" spans="1:11" ht="72" customHeight="1">
      <c r="A64" s="64" t="s">
        <v>137</v>
      </c>
      <c r="B64" s="68" t="s">
        <v>138</v>
      </c>
      <c r="C64" s="56">
        <v>3492000</v>
      </c>
      <c r="D64" s="73">
        <v>3492000</v>
      </c>
      <c r="E64" s="80">
        <f t="shared" si="4"/>
        <v>100</v>
      </c>
      <c r="F64" s="3"/>
      <c r="G64" s="3"/>
      <c r="H64" s="3"/>
      <c r="I64" s="3"/>
      <c r="J64" s="3"/>
      <c r="K64" s="3"/>
    </row>
    <row r="65" spans="1:11" ht="75" customHeight="1">
      <c r="A65" s="64" t="s">
        <v>92</v>
      </c>
      <c r="B65" s="67" t="s">
        <v>93</v>
      </c>
      <c r="C65" s="56">
        <v>221808000</v>
      </c>
      <c r="D65" s="73">
        <v>217372000</v>
      </c>
      <c r="E65" s="80">
        <f t="shared" si="4"/>
        <v>98.00007213445863</v>
      </c>
      <c r="F65" s="3"/>
      <c r="G65" s="3"/>
      <c r="H65" s="3"/>
      <c r="I65" s="3"/>
      <c r="J65" s="3"/>
      <c r="K65" s="3"/>
    </row>
    <row r="66" spans="1:11" ht="45" customHeight="1">
      <c r="A66" s="31" t="s">
        <v>98</v>
      </c>
      <c r="B66" s="89" t="s">
        <v>46</v>
      </c>
      <c r="C66" s="55">
        <f>SUM(C67:C77)</f>
        <v>461281800</v>
      </c>
      <c r="D66" s="75">
        <f>SUM(D67:D77)</f>
        <v>455007418.36</v>
      </c>
      <c r="E66" s="81">
        <f t="shared" si="4"/>
        <v>98.63979423424033</v>
      </c>
      <c r="F66" s="3"/>
      <c r="G66" s="3"/>
      <c r="H66" s="3"/>
      <c r="I66" s="3"/>
      <c r="J66" s="3"/>
      <c r="K66" s="3"/>
    </row>
    <row r="67" spans="1:11" ht="82.5" customHeight="1">
      <c r="A67" s="64" t="s">
        <v>99</v>
      </c>
      <c r="B67" s="67" t="s">
        <v>100</v>
      </c>
      <c r="C67" s="122">
        <v>18140000</v>
      </c>
      <c r="D67" s="73">
        <v>12811500</v>
      </c>
      <c r="E67" s="80">
        <f t="shared" si="4"/>
        <v>70.62568908489526</v>
      </c>
      <c r="F67" s="3"/>
      <c r="G67" s="3"/>
      <c r="H67" s="3"/>
      <c r="I67" s="3"/>
      <c r="J67" s="3"/>
      <c r="K67" s="3"/>
    </row>
    <row r="68" spans="1:11" ht="92.25" customHeight="1">
      <c r="A68" s="64" t="s">
        <v>101</v>
      </c>
      <c r="B68" s="69" t="s">
        <v>55</v>
      </c>
      <c r="C68" s="122">
        <v>6368000</v>
      </c>
      <c r="D68" s="73">
        <v>6368000</v>
      </c>
      <c r="E68" s="80">
        <f t="shared" si="4"/>
        <v>100</v>
      </c>
      <c r="F68" s="3"/>
      <c r="G68" s="3"/>
      <c r="H68" s="3"/>
      <c r="I68" s="3"/>
      <c r="J68" s="3"/>
      <c r="K68" s="3"/>
    </row>
    <row r="69" spans="1:11" ht="124.5" customHeight="1">
      <c r="A69" s="64" t="s">
        <v>102</v>
      </c>
      <c r="B69" s="67" t="s">
        <v>103</v>
      </c>
      <c r="C69" s="122">
        <v>37000</v>
      </c>
      <c r="D69" s="73">
        <v>37000</v>
      </c>
      <c r="E69" s="80">
        <f t="shared" si="4"/>
        <v>100</v>
      </c>
      <c r="F69" s="3"/>
      <c r="G69" s="3"/>
      <c r="H69" s="3"/>
      <c r="I69" s="3"/>
      <c r="J69" s="3"/>
      <c r="K69" s="3"/>
    </row>
    <row r="70" spans="1:11" ht="121.5" customHeight="1">
      <c r="A70" s="64" t="s">
        <v>102</v>
      </c>
      <c r="B70" s="67" t="s">
        <v>51</v>
      </c>
      <c r="C70" s="122">
        <v>100</v>
      </c>
      <c r="D70" s="73">
        <v>100</v>
      </c>
      <c r="E70" s="81">
        <f t="shared" si="4"/>
        <v>100</v>
      </c>
      <c r="F70" s="3"/>
      <c r="G70" s="3"/>
      <c r="H70" s="3"/>
      <c r="I70" s="3"/>
      <c r="J70" s="3"/>
      <c r="K70" s="3"/>
    </row>
    <row r="71" spans="1:11" ht="57.75" customHeight="1">
      <c r="A71" s="64" t="s">
        <v>102</v>
      </c>
      <c r="B71" s="67" t="s">
        <v>56</v>
      </c>
      <c r="C71" s="122">
        <v>102300</v>
      </c>
      <c r="D71" s="113">
        <v>102300</v>
      </c>
      <c r="E71" s="80">
        <f t="shared" si="4"/>
        <v>100</v>
      </c>
      <c r="F71" s="3"/>
      <c r="G71" s="3"/>
      <c r="H71" s="3"/>
      <c r="I71" s="3"/>
      <c r="J71" s="3"/>
      <c r="K71" s="3"/>
    </row>
    <row r="72" spans="1:11" ht="107.25" customHeight="1">
      <c r="A72" s="64" t="s">
        <v>102</v>
      </c>
      <c r="B72" s="67" t="s">
        <v>49</v>
      </c>
      <c r="C72" s="122">
        <v>73446000</v>
      </c>
      <c r="D72" s="73">
        <v>72548074</v>
      </c>
      <c r="E72" s="80">
        <f t="shared" si="4"/>
        <v>98.77743376085832</v>
      </c>
      <c r="F72" s="3"/>
      <c r="G72" s="3"/>
      <c r="H72" s="3"/>
      <c r="I72" s="3"/>
      <c r="J72" s="3"/>
      <c r="K72" s="3"/>
    </row>
    <row r="73" spans="1:11" ht="60.75" customHeight="1" hidden="1">
      <c r="A73" s="64" t="s">
        <v>99</v>
      </c>
      <c r="B73" s="67" t="s">
        <v>140</v>
      </c>
      <c r="C73" s="122">
        <v>0</v>
      </c>
      <c r="D73" s="73"/>
      <c r="E73" s="80" t="s">
        <v>141</v>
      </c>
      <c r="F73" s="3"/>
      <c r="G73" s="3"/>
      <c r="H73" s="3"/>
      <c r="I73" s="3"/>
      <c r="J73" s="3"/>
      <c r="K73" s="3"/>
    </row>
    <row r="74" spans="1:11" ht="174.75" customHeight="1">
      <c r="A74" s="64" t="s">
        <v>104</v>
      </c>
      <c r="B74" s="70" t="s">
        <v>105</v>
      </c>
      <c r="C74" s="123">
        <f>165090700+7036000</f>
        <v>172126700</v>
      </c>
      <c r="D74" s="73">
        <f>165090700+7036000</f>
        <v>172126700</v>
      </c>
      <c r="E74" s="80">
        <f t="shared" si="4"/>
        <v>100</v>
      </c>
      <c r="F74" s="3"/>
      <c r="G74" s="3"/>
      <c r="H74" s="3"/>
      <c r="I74" s="3"/>
      <c r="J74" s="3"/>
      <c r="K74" s="3"/>
    </row>
    <row r="75" spans="1:11" ht="105.75" customHeight="1">
      <c r="A75" s="64" t="s">
        <v>104</v>
      </c>
      <c r="B75" s="67" t="s">
        <v>106</v>
      </c>
      <c r="C75" s="123">
        <f>187800500+2412800</f>
        <v>190213300</v>
      </c>
      <c r="D75" s="73">
        <f>187800500+2412800</f>
        <v>190213300</v>
      </c>
      <c r="E75" s="80">
        <f t="shared" si="4"/>
        <v>100</v>
      </c>
      <c r="F75" s="3"/>
      <c r="G75" s="3"/>
      <c r="H75" s="3"/>
      <c r="I75" s="3"/>
      <c r="J75" s="3"/>
      <c r="K75" s="3"/>
    </row>
    <row r="76" spans="1:11" ht="97.5" customHeight="1">
      <c r="A76" s="64" t="s">
        <v>102</v>
      </c>
      <c r="B76" s="70" t="s">
        <v>87</v>
      </c>
      <c r="C76" s="122">
        <v>720300</v>
      </c>
      <c r="D76" s="73">
        <v>720300</v>
      </c>
      <c r="E76" s="80">
        <f t="shared" si="4"/>
        <v>100</v>
      </c>
      <c r="F76" s="3"/>
      <c r="G76" s="3"/>
      <c r="H76" s="3"/>
      <c r="I76" s="3"/>
      <c r="J76" s="3"/>
      <c r="K76" s="3"/>
    </row>
    <row r="77" spans="1:11" ht="138.75" customHeight="1">
      <c r="A77" s="65" t="s">
        <v>127</v>
      </c>
      <c r="B77" s="70" t="s">
        <v>89</v>
      </c>
      <c r="C77" s="122">
        <v>128100</v>
      </c>
      <c r="D77" s="73">
        <v>80144.36</v>
      </c>
      <c r="E77" s="80">
        <f t="shared" si="4"/>
        <v>62.563903200624516</v>
      </c>
      <c r="F77" s="3"/>
      <c r="G77" s="3"/>
      <c r="H77" s="3"/>
      <c r="I77" s="3"/>
      <c r="J77" s="3"/>
      <c r="K77" s="3"/>
    </row>
    <row r="78" spans="1:11" ht="33" customHeight="1">
      <c r="A78" s="66" t="s">
        <v>107</v>
      </c>
      <c r="B78" s="54" t="s">
        <v>47</v>
      </c>
      <c r="C78" s="124">
        <v>300976000</v>
      </c>
      <c r="D78" s="105">
        <f>SUM(D79:D82)</f>
        <v>300976000</v>
      </c>
      <c r="E78" s="81">
        <f t="shared" si="4"/>
        <v>100</v>
      </c>
      <c r="F78" s="3"/>
      <c r="G78" s="3"/>
      <c r="H78" s="3"/>
      <c r="I78" s="3"/>
      <c r="J78" s="3"/>
      <c r="K78" s="3"/>
    </row>
    <row r="79" spans="1:11" ht="51" customHeight="1" hidden="1">
      <c r="A79" s="87" t="s">
        <v>128</v>
      </c>
      <c r="B79" s="67" t="s">
        <v>139</v>
      </c>
      <c r="C79" s="62">
        <v>976000</v>
      </c>
      <c r="D79" s="125">
        <v>976000</v>
      </c>
      <c r="E79" s="80">
        <f t="shared" si="4"/>
        <v>100</v>
      </c>
      <c r="F79" s="3"/>
      <c r="G79" s="3"/>
      <c r="H79" s="3"/>
      <c r="I79" s="3"/>
      <c r="J79" s="3"/>
      <c r="K79" s="3"/>
    </row>
    <row r="80" spans="1:11" ht="58.5" customHeight="1" hidden="1">
      <c r="A80" s="18" t="s">
        <v>128</v>
      </c>
      <c r="B80" s="67" t="s">
        <v>88</v>
      </c>
      <c r="C80" s="126">
        <v>203097714.68</v>
      </c>
      <c r="D80" s="113">
        <v>202697823.45</v>
      </c>
      <c r="E80" s="80">
        <f t="shared" si="4"/>
        <v>99.8031040227951</v>
      </c>
      <c r="F80" s="3"/>
      <c r="G80" s="3"/>
      <c r="H80" s="3"/>
      <c r="I80" s="3"/>
      <c r="J80" s="3"/>
      <c r="K80" s="3"/>
    </row>
    <row r="81" spans="1:5" ht="60" customHeight="1" hidden="1">
      <c r="A81" s="18" t="s">
        <v>129</v>
      </c>
      <c r="B81" s="67" t="s">
        <v>88</v>
      </c>
      <c r="C81" s="126">
        <v>58222819.09</v>
      </c>
      <c r="D81" s="73">
        <v>58222819.09</v>
      </c>
      <c r="E81" s="80">
        <f t="shared" si="4"/>
        <v>100</v>
      </c>
    </row>
    <row r="82" spans="1:5" ht="51" customHeight="1" hidden="1">
      <c r="A82" s="18" t="s">
        <v>130</v>
      </c>
      <c r="B82" s="67" t="s">
        <v>88</v>
      </c>
      <c r="C82" s="126">
        <v>38679466.23</v>
      </c>
      <c r="D82" s="73">
        <v>39079357.46</v>
      </c>
      <c r="E82" s="80">
        <f t="shared" si="4"/>
        <v>101.03385922551809</v>
      </c>
    </row>
    <row r="83" spans="1:5" ht="38.25" customHeight="1">
      <c r="A83" s="66" t="s">
        <v>61</v>
      </c>
      <c r="B83" s="54" t="s">
        <v>58</v>
      </c>
      <c r="C83" s="124">
        <f>SUM(C84:C85)</f>
        <v>960000</v>
      </c>
      <c r="D83" s="105">
        <f>SUM(D84:D85)</f>
        <v>717889.73</v>
      </c>
      <c r="E83" s="84">
        <f t="shared" si="4"/>
        <v>74.78018020833333</v>
      </c>
    </row>
    <row r="84" spans="1:5" ht="42.75" customHeight="1">
      <c r="A84" s="64" t="s">
        <v>108</v>
      </c>
      <c r="B84" s="34" t="s">
        <v>58</v>
      </c>
      <c r="C84" s="127">
        <v>700000</v>
      </c>
      <c r="D84" s="73">
        <v>705549.73</v>
      </c>
      <c r="E84" s="106">
        <f>+D84/C84*100</f>
        <v>100.79281857142857</v>
      </c>
    </row>
    <row r="85" spans="1:5" ht="39" customHeight="1">
      <c r="A85" s="64" t="s">
        <v>109</v>
      </c>
      <c r="B85" s="34" t="s">
        <v>58</v>
      </c>
      <c r="C85" s="127">
        <v>260000</v>
      </c>
      <c r="D85" s="73">
        <v>12340</v>
      </c>
      <c r="E85" s="106">
        <f t="shared" si="4"/>
        <v>4.746153846153846</v>
      </c>
    </row>
    <row r="86" spans="1:5" ht="54" customHeight="1">
      <c r="A86" s="31" t="s">
        <v>110</v>
      </c>
      <c r="B86" s="54" t="s">
        <v>111</v>
      </c>
      <c r="C86" s="128">
        <v>0</v>
      </c>
      <c r="D86" s="129">
        <v>549743.63</v>
      </c>
      <c r="E86" s="107" t="s">
        <v>141</v>
      </c>
    </row>
    <row r="87" spans="1:5" ht="91.5" customHeight="1" thickBot="1">
      <c r="A87" s="32" t="s">
        <v>112</v>
      </c>
      <c r="B87" s="88" t="s">
        <v>113</v>
      </c>
      <c r="C87" s="130">
        <v>0</v>
      </c>
      <c r="D87" s="129">
        <v>-18200955.94</v>
      </c>
      <c r="E87" s="108" t="s">
        <v>141</v>
      </c>
    </row>
    <row r="88" spans="1:5" ht="25.5" customHeight="1" thickBot="1">
      <c r="A88" s="53"/>
      <c r="B88" s="1" t="s">
        <v>35</v>
      </c>
      <c r="C88" s="19">
        <f>+C49+C50</f>
        <v>1346208335.7</v>
      </c>
      <c r="D88" s="110">
        <f>+D49+D50</f>
        <v>1299728614.42</v>
      </c>
      <c r="E88" s="92">
        <f t="shared" si="4"/>
        <v>96.54736046068</v>
      </c>
    </row>
    <row r="89" spans="4:5" ht="15">
      <c r="D89" s="109"/>
      <c r="E89" s="109"/>
    </row>
    <row r="90" spans="4:5" ht="15">
      <c r="D90" s="109"/>
      <c r="E90" s="109"/>
    </row>
  </sheetData>
  <sheetProtection/>
  <mergeCells count="11">
    <mergeCell ref="D4:E4"/>
    <mergeCell ref="A7:E7"/>
    <mergeCell ref="A8:E8"/>
    <mergeCell ref="C10:C11"/>
    <mergeCell ref="E10:E11"/>
    <mergeCell ref="D1:E1"/>
    <mergeCell ref="A10:A11"/>
    <mergeCell ref="D10:D11"/>
    <mergeCell ref="B10:B11"/>
    <mergeCell ref="D2:E2"/>
    <mergeCell ref="D3:E3"/>
  </mergeCells>
  <printOptions/>
  <pageMargins left="0.5118110236220472" right="0.2362204724409449" top="0.6692913385826772" bottom="0.5118110236220472" header="0.7086614173228347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userue</cp:lastModifiedBy>
  <cp:lastPrinted>2018-06-01T08:58:36Z</cp:lastPrinted>
  <dcterms:created xsi:type="dcterms:W3CDTF">2003-03-28T04:18:45Z</dcterms:created>
  <dcterms:modified xsi:type="dcterms:W3CDTF">2018-06-01T08:58:51Z</dcterms:modified>
  <cp:category/>
  <cp:version/>
  <cp:contentType/>
  <cp:contentStatus/>
</cp:coreProperties>
</file>