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10" activeTab="0"/>
  </bookViews>
  <sheets>
    <sheet name="1 квартал" sheetId="1" r:id="rId1"/>
  </sheets>
  <definedNames>
    <definedName name="_xlnm.Print_Titles" localSheetId="0">'1 квартал'!$9:$12</definedName>
    <definedName name="_xlnm.Print_Area" localSheetId="0">'1 квартал'!$A$1:$E$75</definedName>
  </definedNames>
  <calcPr fullCalcOnLoad="1"/>
</workbook>
</file>

<file path=xl/sharedStrings.xml><?xml version="1.0" encoding="utf-8"?>
<sst xmlns="http://schemas.openxmlformats.org/spreadsheetml/2006/main" count="136" uniqueCount="126">
  <si>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</si>
  <si>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</si>
  <si>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</si>
  <si>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</si>
  <si>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Налог на доходы физических лиц</t>
  </si>
  <si>
    <t>Налог на имущество физических лиц</t>
  </si>
  <si>
    <t>Земельный налог</t>
  </si>
  <si>
    <t>000 1 00 00000 00 0000 000</t>
  </si>
  <si>
    <t>ДОХОДЫ</t>
  </si>
  <si>
    <t>182 1 01 00000 00 0000 000</t>
  </si>
  <si>
    <t>НАЛОГИ НА ПРИБЫЛЬ, ДОХОДЫ</t>
  </si>
  <si>
    <t>182 1 01 02000 01 0000 110</t>
  </si>
  <si>
    <t>182 1 05 00000 00 0000 000</t>
  </si>
  <si>
    <t>НАЛОГИ НА СОВОКУПНЫЙ ДОХОД</t>
  </si>
  <si>
    <t>Единый налог на вмененный  доход для отдельных видов деятельности</t>
  </si>
  <si>
    <t>182 1 06 00000 00 0000 000</t>
  </si>
  <si>
    <t>НАЛОГИ НА ИМУЩЕСТВО</t>
  </si>
  <si>
    <t>000 1 08 00000 00 0000 000</t>
  </si>
  <si>
    <t>ГОСУДАРСТВЕННАЯ ПОШЛИНА</t>
  </si>
  <si>
    <t>182 1 09 00000 00 0000 000</t>
  </si>
  <si>
    <t>ЗАДОЛЖЕННОСТЬ ПО ОТМЕНЕННЫМ НАЛОГАМ, СБОРАМ И ИНЫМ ОБЯЗАТЕЛЬНЫМ ПЛАТЕЖАМ</t>
  </si>
  <si>
    <t>Прочие налоги и сборы (по отмененным местным налогам и сборам)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</si>
  <si>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</si>
  <si>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</si>
  <si>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</si>
  <si>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</si>
  <si>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</si>
  <si>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</si>
  <si>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</si>
  <si>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ГОСУДАРТВА</t>
  </si>
  <si>
    <t>000 1 14 00000 00 0000 000</t>
  </si>
  <si>
    <t>ДОХОДЫ ОТ ПРОДАЖИ МАТЕРИАЛЬНЫХ И НЕМАТЕРИАЛЬНЫХ АКТИВОВ</t>
  </si>
  <si>
    <t>000 2 00 00000 00 0000 000</t>
  </si>
  <si>
    <t xml:space="preserve">БЕЗВОЗМЕЗДНЫЕ ПОСТУПЛЕНИЯ </t>
  </si>
  <si>
    <t>000 2 02 00000 00 0000 000</t>
  </si>
  <si>
    <t>ВСЕГО  ДОХОДОВ</t>
  </si>
  <si>
    <t>ИТОГО  ДОХОДОВ</t>
  </si>
  <si>
    <t>Земельный налог по обязательствам до 2006г.</t>
  </si>
  <si>
    <t>Наименование доходов</t>
  </si>
  <si>
    <t>БЕЗВОЗМЕЗДНЫЕ ПОСТУПЛЕНИЯ ОТ ДРУГИХ БЮДЖЕТОВ БЮДЖЕТНОЙ СИСТЕМЫ РФ</t>
  </si>
  <si>
    <t>182 1 05 02000 02 0000 110</t>
  </si>
  <si>
    <t>182 1 06 01000 04 0000 110</t>
  </si>
  <si>
    <t>182 1 06 06000 04 0000 110</t>
  </si>
  <si>
    <t>182 1 09 04050 04 0000 110</t>
  </si>
  <si>
    <t>000 1 11 09000 00 0000 120</t>
  </si>
  <si>
    <t>Субсидии бюджетам субъектов РФ и муниципальных образований (межбюджетные субсидии)</t>
  </si>
  <si>
    <t>Субвенции бюджетам субъектов РФ и муниципальных образований</t>
  </si>
  <si>
    <t>Иные межбюджетные трансферты</t>
  </si>
  <si>
    <t>Дотации бюджетам субъектов РФ и муниципальных образований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</si>
  <si>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</si>
  <si>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%   исполнения к годовым назначениям</t>
  </si>
  <si>
    <t>Субсидии на организацию отдыха детей в каникулярное время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</si>
  <si>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</si>
  <si>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Код дохода по бюджетной классификации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</si>
  <si>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</si>
  <si>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 платы за земел. участки, гос. собств-ть на которые не разграничена и которые расположены в границах городских округов, а также средства от прдажи права на заключение договоров аренды указанных земел-х участков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</si>
  <si>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</si>
  <si>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000 1 11 05034 04 0000 120</t>
  </si>
  <si>
    <t>Прочие безвозмездные поступления в бюджеты городских округов</t>
  </si>
  <si>
    <t>000 1 17 01040 04 0000 180</t>
  </si>
  <si>
    <t>Невыясненные поступления, зачмсляемые в бюджеты городских округов</t>
  </si>
  <si>
    <t>000 2 07 04000 04 0000 180</t>
  </si>
  <si>
    <t>Налог, взимаемый в связи с применением патентной системы налогообложения, зачисляемый в бюджеты ГО</t>
  </si>
  <si>
    <t>182 1 09 07000 04 0000 110</t>
  </si>
  <si>
    <t>Прочие доходы от использования имущества и прав, находящихся в гос.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</si>
  <si>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</t>
  </si>
  <si>
    <t>100 1 03 02000 00 0000 000</t>
  </si>
  <si>
    <t>Акцизы по подакцизным товарам (продукции), производимым на территории Российской Федерации</t>
  </si>
  <si>
    <t>901 1 11 05012 04 0000 120</t>
  </si>
  <si>
    <t>901 1 11 05024 04 0000 120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</si>
  <si>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округов(за исключением земельных участков муниципальных бюджетных и автономных учреждений)</t>
  </si>
  <si>
    <t>Доходы, от сдачи в аренду имущества,  находящегося в оперативном управлении органов управления городских округов и созданных ими учреждений ( за исключением имущества муниципальных бюджетных и автономных учреждений)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</si>
  <si>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</si>
  <si>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</si>
  <si>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</si>
  <si>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182 1 08 03010 01 1000 110</t>
  </si>
  <si>
    <t>048 1 12 01000 01 0000 120</t>
  </si>
  <si>
    <t>182 1 06 06032 04 0000 110</t>
  </si>
  <si>
    <t>182 1 06 06042 04 0000 110</t>
  </si>
  <si>
    <t>Земельный налог с организаций</t>
  </si>
  <si>
    <t xml:space="preserve">Земельный налог с физических лиц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</si>
  <si>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</si>
  <si>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</si>
  <si>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901 1 08 07150 01 0000 110</t>
  </si>
  <si>
    <t>Прочие неналоговые доходы бюджетов городских округов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</si>
  <si>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</si>
  <si>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Прочие межбюджетные трансферты, передаваемые бюджетам городских округов</t>
  </si>
  <si>
    <t>906 2 02 29999 04 0000 151</t>
  </si>
  <si>
    <t>Субсидии на обеспечение питанием обучающихся в муниципальных общеобразовательных организациях</t>
  </si>
  <si>
    <t>919 2 02 29999 04 0000 151</t>
  </si>
  <si>
    <t xml:space="preserve">Субсидии на выравнивание обеспеченности муниципальных районов (городских округов)  по реализации ими их отдельных расходных обязательств </t>
  </si>
  <si>
    <t>000 2 02 15001 04 0000 151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</si>
  <si>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</si>
  <si>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000 2 02 10000 00 0000 151</t>
  </si>
  <si>
    <t>000 2 02 20000 00 0000 151</t>
  </si>
  <si>
    <t>000 2 02 30000 00 0000 151</t>
  </si>
  <si>
    <t>901 2 02 35250 04 0000 151</t>
  </si>
  <si>
    <t xml:space="preserve">Субвенции на осуществление государственного полномочия РФ по предоставлению мер социальной поддержки по оплате жилого помещения и коммунальных услуг </t>
  </si>
  <si>
    <t>901 2 02 30022 04 0000 151</t>
  </si>
  <si>
    <t>901 2 02 30024 04 0000 151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</si>
  <si>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</si>
  <si>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906 2 02 39999 04 0000 151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</si>
  <si>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</si>
  <si>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</si>
  <si>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000 2 02 40000 00 0000 151</t>
  </si>
  <si>
    <t>906 2 07 04000 04 0000 180</t>
  </si>
  <si>
    <t>908 2 07 04000 04 0000 180</t>
  </si>
  <si>
    <t>000 2 18 04010 04 0000 180</t>
  </si>
  <si>
    <t>Доходы бюджетов городских округов от возврата бюджетными учреждениями остатков субсидий прошлых лет</t>
  </si>
  <si>
    <t>000 2 19 60010 04 0000 151</t>
  </si>
  <si>
    <t>Возврат прочих остатков субсидий, субвенций и иных межбюджетных трансфертов, имеющих целевое назначение прошлых лет из бюджетов городских округов</t>
  </si>
  <si>
    <t xml:space="preserve">Налог, взимаемый в связи с применением упрощенной системы налогообложения  </t>
  </si>
  <si>
    <t>182 1 05 01000 01 0000 110</t>
  </si>
  <si>
    <t>182 1 05 04000 02 0000 110</t>
  </si>
  <si>
    <t>901 2 02 49999 04 0000 151</t>
  </si>
  <si>
    <t>901 2 02 35120 04 0000 151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</si>
  <si>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муниципаьным образованиям, расположенным на территории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</si>
  <si>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</si>
  <si>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 xml:space="preserve">    Исполнение бюджета по доходам городского округа Заречный</t>
  </si>
  <si>
    <t>за первый квартал 2018 года</t>
  </si>
  <si>
    <t>Приложение № 1</t>
  </si>
  <si>
    <t>городского округа Заречный</t>
  </si>
  <si>
    <t>Исполнение за 1 квартал 2018 года</t>
  </si>
  <si>
    <t>Годовые назначения                                2018 год</t>
  </si>
  <si>
    <t>к решению Думы</t>
  </si>
  <si>
    <t xml:space="preserve">от 31.05.2018 г.  № 51-Р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</si>
</sst>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_-* #,##0.0_р_._-;\-* #,##0.0_р_._-;_-* &quot;-&quot;??_р_._-;_-@_-"/>
    <numFmt numFmtId="178" formatCode="_-* #,##0_р_._-;\-* #,##0_р_._-;_-* &quot;-&quot;??_р_._-;_-@_-"/>
    <numFmt numFmtId="179" formatCode="_-* #,##0.000_р_._-;\-* #,##0.000_р_._-;_-* &quot;-&quot;??_р_._-;_-@_-"/>
    <numFmt numFmtId="180" formatCode="_-* #,##0.0000_р_._-;\-* #,##0.0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_р_._-;\-* #,##0.0_р_._-;_-* &quot;-&quot;_р_._-;_-@_-"/>
    <numFmt numFmtId="186" formatCode="_-* #,##0.00_р_._-;\-* #,##0.00_р_._-;_-* &quot;-&quot;_р_._-;_-@_-"/>
    <numFmt numFmtId="187" formatCode="_-* #,##0.0_р_._-;\-* #,##0.0_р_._-;_-* &quot;-&quot;?_р_._-;_-@_-"/>
  </numFmts>
  <fonts count="5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i/>
      <sz val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43" fontId="49" fillId="0" borderId="0" xfId="6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 applyProtection="1">
      <alignment wrapText="1"/>
      <protection locked="0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 applyProtection="1">
      <alignment wrapText="1"/>
      <protection locked="0"/>
    </xf>
    <xf numFmtId="0" fontId="7" fillId="0" borderId="10" xfId="0" applyFont="1" applyBorder="1" applyAlignment="1">
      <alignment wrapText="1"/>
    </xf>
    <xf numFmtId="0" fontId="50" fillId="0" borderId="10" xfId="0" applyFont="1" applyBorder="1" applyAlignment="1">
      <alignment horizontal="left" vertical="top" wrapText="1"/>
    </xf>
    <xf numFmtId="178" fontId="6" fillId="0" borderId="10" xfId="60" applyNumberFormat="1" applyFont="1" applyBorder="1" applyAlignment="1">
      <alignment/>
    </xf>
    <xf numFmtId="43" fontId="6" fillId="0" borderId="10" xfId="60" applyNumberFormat="1" applyFont="1" applyBorder="1" applyAlignment="1">
      <alignment/>
    </xf>
    <xf numFmtId="172" fontId="6" fillId="0" borderId="10" xfId="0" applyNumberFormat="1" applyFont="1" applyBorder="1" applyAlignment="1">
      <alignment horizontal="center"/>
    </xf>
    <xf numFmtId="43" fontId="6" fillId="0" borderId="10" xfId="60" applyFont="1" applyBorder="1" applyAlignment="1">
      <alignment/>
    </xf>
    <xf numFmtId="178" fontId="7" fillId="0" borderId="10" xfId="60" applyNumberFormat="1" applyFont="1" applyBorder="1" applyAlignment="1">
      <alignment/>
    </xf>
    <xf numFmtId="43" fontId="7" fillId="0" borderId="10" xfId="60" applyFont="1" applyBorder="1" applyAlignment="1">
      <alignment/>
    </xf>
    <xf numFmtId="172" fontId="7" fillId="0" borderId="10" xfId="0" applyNumberFormat="1" applyFont="1" applyBorder="1" applyAlignment="1">
      <alignment horizontal="center"/>
    </xf>
    <xf numFmtId="178" fontId="7" fillId="33" borderId="10" xfId="60" applyNumberFormat="1" applyFont="1" applyFill="1" applyBorder="1" applyAlignment="1">
      <alignment horizontal="center"/>
    </xf>
    <xf numFmtId="43" fontId="7" fillId="0" borderId="10" xfId="6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justify" vertical="top" wrapText="1"/>
    </xf>
    <xf numFmtId="43" fontId="7" fillId="0" borderId="10" xfId="60" applyFont="1" applyBorder="1" applyAlignment="1">
      <alignment horizontal="center"/>
    </xf>
    <xf numFmtId="178" fontId="7" fillId="0" borderId="10" xfId="60" applyNumberFormat="1" applyFont="1" applyBorder="1" applyAlignment="1">
      <alignment horizontal="center"/>
    </xf>
    <xf numFmtId="0" fontId="50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 applyProtection="1">
      <alignment horizontal="center" wrapText="1" shrinkToFit="1"/>
      <protection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wrapText="1"/>
    </xf>
    <xf numFmtId="0" fontId="7" fillId="0" borderId="10" xfId="0" applyNumberFormat="1" applyFont="1" applyBorder="1" applyAlignment="1">
      <alignment horizontal="left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 horizontal="justify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1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11" fillId="0" borderId="0" xfId="0" applyFont="1" applyBorder="1" applyAlignment="1" applyProtection="1">
      <alignment horizontal="center" wrapText="1" shrinkToFit="1"/>
      <protection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 applyProtection="1">
      <alignment horizontal="center" vertical="top" wrapText="1" shrinkToFit="1"/>
      <protection/>
    </xf>
    <xf numFmtId="0" fontId="7" fillId="0" borderId="10" xfId="0" applyFont="1" applyBorder="1" applyAlignment="1">
      <alignment vertical="top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="75" zoomScaleNormal="75" zoomScalePageLayoutView="0" workbookViewId="0" topLeftCell="A1">
      <selection activeCell="C1" sqref="C1:E4"/>
    </sheetView>
  </sheetViews>
  <sheetFormatPr defaultColWidth="9.00390625" defaultRowHeight="12.75"/>
  <cols>
    <col min="1" max="1" width="26.25390625" style="1" customWidth="1"/>
    <col min="2" max="2" width="41.875" style="1" customWidth="1"/>
    <col min="3" max="3" width="19.625" style="0" customWidth="1"/>
    <col min="4" max="4" width="20.125" style="0" customWidth="1"/>
    <col min="5" max="5" width="10.00390625" style="0" customWidth="1"/>
  </cols>
  <sheetData>
    <row r="1" spans="3:6" ht="22.5" customHeight="1">
      <c r="C1" s="53" t="s">
        <v>120</v>
      </c>
      <c r="D1" s="53"/>
      <c r="E1" s="53"/>
      <c r="F1" s="6"/>
    </row>
    <row r="2" spans="3:6" ht="18" customHeight="1">
      <c r="C2" s="53" t="s">
        <v>124</v>
      </c>
      <c r="D2" s="54"/>
      <c r="E2" s="54"/>
      <c r="F2" s="6"/>
    </row>
    <row r="3" spans="3:6" ht="18" customHeight="1">
      <c r="C3" s="53" t="s">
        <v>121</v>
      </c>
      <c r="D3" s="54"/>
      <c r="E3" s="54"/>
      <c r="F3" s="6"/>
    </row>
    <row r="4" spans="3:6" ht="18.75" customHeight="1">
      <c r="C4" s="53" t="s">
        <v>125</v>
      </c>
      <c r="D4" s="53"/>
      <c r="E4" s="53"/>
      <c r="F4" s="6"/>
    </row>
    <row r="5" spans="2:6" ht="24.75" customHeight="1">
      <c r="B5" s="5"/>
      <c r="D5" s="7"/>
      <c r="E5" s="7"/>
      <c r="F5" s="8"/>
    </row>
    <row r="6" spans="1:11" ht="22.5" customHeight="1">
      <c r="A6" s="50" t="s">
        <v>118</v>
      </c>
      <c r="B6" s="51"/>
      <c r="C6" s="51"/>
      <c r="D6" s="51"/>
      <c r="E6" s="51"/>
      <c r="F6" s="1"/>
      <c r="G6" s="9"/>
      <c r="I6" s="47"/>
      <c r="J6" s="47"/>
      <c r="K6" s="47"/>
    </row>
    <row r="7" spans="1:11" ht="18" customHeight="1">
      <c r="A7" s="52" t="s">
        <v>119</v>
      </c>
      <c r="B7" s="51"/>
      <c r="C7" s="51"/>
      <c r="D7" s="51"/>
      <c r="E7" s="51"/>
      <c r="F7" s="48"/>
      <c r="G7" s="48"/>
      <c r="H7" s="48"/>
      <c r="I7" s="48"/>
      <c r="J7" s="48"/>
      <c r="K7" s="48"/>
    </row>
    <row r="8" spans="4:11" ht="21.75" customHeight="1">
      <c r="D8" t="s">
        <v>65</v>
      </c>
      <c r="F8" s="1"/>
      <c r="I8" s="49"/>
      <c r="J8" s="49"/>
      <c r="K8" s="49"/>
    </row>
    <row r="9" spans="1:11" s="2" customFormat="1" ht="6" customHeight="1">
      <c r="A9" s="55" t="s">
        <v>53</v>
      </c>
      <c r="B9" s="58" t="s">
        <v>38</v>
      </c>
      <c r="C9" s="55" t="s">
        <v>123</v>
      </c>
      <c r="D9" s="55" t="s">
        <v>122</v>
      </c>
      <c r="E9" s="55" t="s">
        <v>50</v>
      </c>
      <c r="F9" s="1"/>
      <c r="G9"/>
      <c r="H9"/>
      <c r="I9"/>
      <c r="J9"/>
      <c r="K9"/>
    </row>
    <row r="10" spans="1:5" s="2" customFormat="1" ht="18" customHeight="1">
      <c r="A10" s="55"/>
      <c r="B10" s="59"/>
      <c r="C10" s="55"/>
      <c r="D10" s="55"/>
      <c r="E10" s="57"/>
    </row>
    <row r="11" spans="1:5" s="2" customFormat="1" ht="75" customHeight="1">
      <c r="A11" s="56"/>
      <c r="B11" s="59"/>
      <c r="C11" s="55"/>
      <c r="D11" s="55"/>
      <c r="E11" s="57"/>
    </row>
    <row r="12" spans="1:5" s="3" customFormat="1" ht="15" customHeight="1">
      <c r="A12" s="37">
        <v>1</v>
      </c>
      <c r="B12" s="38">
        <v>2</v>
      </c>
      <c r="C12" s="39">
        <v>3</v>
      </c>
      <c r="D12" s="39">
        <v>4</v>
      </c>
      <c r="E12" s="39">
        <v>5</v>
      </c>
    </row>
    <row r="13" spans="1:5" ht="18.75" customHeight="1">
      <c r="A13" s="40" t="s">
        <v>7</v>
      </c>
      <c r="B13" s="12" t="s">
        <v>8</v>
      </c>
      <c r="C13" s="20">
        <f>+C14+C16+C17+C21+C26+C29+C32+C39+C41+C42+C43+C44</f>
        <v>468120996</v>
      </c>
      <c r="D13" s="21">
        <f>+D14+D16+D17+D21+D26+D29+D32+D39+D41+D42+D43+D44</f>
        <v>111917371.49</v>
      </c>
      <c r="E13" s="22">
        <f aca="true" t="shared" si="0" ref="E13:E20">+D13/C13*100</f>
        <v>23.907787184576527</v>
      </c>
    </row>
    <row r="14" spans="1:5" ht="18" customHeight="1">
      <c r="A14" s="40" t="s">
        <v>9</v>
      </c>
      <c r="B14" s="12" t="s">
        <v>10</v>
      </c>
      <c r="C14" s="20">
        <f>SUM(C15:C15)</f>
        <v>280873000</v>
      </c>
      <c r="D14" s="23">
        <f>SUM(D15:D15)</f>
        <v>72566535.28</v>
      </c>
      <c r="E14" s="22">
        <f t="shared" si="0"/>
        <v>25.836066578133178</v>
      </c>
    </row>
    <row r="15" spans="1:5" ht="19.5" customHeight="1">
      <c r="A15" s="13" t="s">
        <v>11</v>
      </c>
      <c r="B15" s="17" t="s">
        <v>4</v>
      </c>
      <c r="C15" s="24">
        <v>280873000</v>
      </c>
      <c r="D15" s="25">
        <v>72566535.28</v>
      </c>
      <c r="E15" s="26">
        <f t="shared" si="0"/>
        <v>25.836066578133178</v>
      </c>
    </row>
    <row r="16" spans="1:5" ht="51.75" customHeight="1">
      <c r="A16" s="40" t="s">
        <v>66</v>
      </c>
      <c r="B16" s="12" t="s">
        <v>67</v>
      </c>
      <c r="C16" s="20">
        <v>6691000</v>
      </c>
      <c r="D16" s="23">
        <v>1585649.55</v>
      </c>
      <c r="E16" s="22">
        <f t="shared" si="0"/>
        <v>23.698244657001943</v>
      </c>
    </row>
    <row r="17" spans="1:5" ht="18" customHeight="1">
      <c r="A17" s="40" t="s">
        <v>12</v>
      </c>
      <c r="B17" s="12" t="s">
        <v>13</v>
      </c>
      <c r="C17" s="20">
        <f>SUM(C18:C20)</f>
        <v>28560000</v>
      </c>
      <c r="D17" s="21">
        <f>SUM(D18:D20)</f>
        <v>6373487.760000001</v>
      </c>
      <c r="E17" s="22">
        <f t="shared" si="0"/>
        <v>22.31613361344538</v>
      </c>
    </row>
    <row r="18" spans="1:5" ht="55.5" customHeight="1">
      <c r="A18" s="14" t="s">
        <v>112</v>
      </c>
      <c r="B18" s="16" t="s">
        <v>111</v>
      </c>
      <c r="C18" s="27">
        <v>8660000</v>
      </c>
      <c r="D18" s="28">
        <v>1562467.12</v>
      </c>
      <c r="E18" s="26">
        <f t="shared" si="0"/>
        <v>18.0423454965358</v>
      </c>
    </row>
    <row r="19" spans="1:5" ht="39" customHeight="1">
      <c r="A19" s="13" t="s">
        <v>40</v>
      </c>
      <c r="B19" s="17" t="s">
        <v>14</v>
      </c>
      <c r="C19" s="24">
        <v>16700000</v>
      </c>
      <c r="D19" s="25">
        <v>3810745.68</v>
      </c>
      <c r="E19" s="26">
        <f t="shared" si="0"/>
        <v>22.818836407185632</v>
      </c>
    </row>
    <row r="20" spans="1:5" ht="73.5" customHeight="1">
      <c r="A20" s="13" t="s">
        <v>113</v>
      </c>
      <c r="B20" s="17" t="s">
        <v>62</v>
      </c>
      <c r="C20" s="24">
        <v>3200000</v>
      </c>
      <c r="D20" s="25">
        <v>1000274.96</v>
      </c>
      <c r="E20" s="26">
        <f t="shared" si="0"/>
        <v>31.2585925</v>
      </c>
    </row>
    <row r="21" spans="1:5" ht="18" customHeight="1">
      <c r="A21" s="40" t="s">
        <v>15</v>
      </c>
      <c r="B21" s="12" t="s">
        <v>16</v>
      </c>
      <c r="C21" s="20">
        <f>SUM(C22:C23)</f>
        <v>33000000</v>
      </c>
      <c r="D21" s="23">
        <f>SUM(D22:D23)</f>
        <v>4875345.82</v>
      </c>
      <c r="E21" s="22">
        <f aca="true" t="shared" si="1" ref="E21:E28">+D21/C21*100</f>
        <v>14.773775212121212</v>
      </c>
    </row>
    <row r="22" spans="1:5" ht="23.25" customHeight="1">
      <c r="A22" s="13" t="s">
        <v>41</v>
      </c>
      <c r="B22" s="17" t="s">
        <v>5</v>
      </c>
      <c r="C22" s="24">
        <v>10000000</v>
      </c>
      <c r="D22" s="25">
        <v>500818.75</v>
      </c>
      <c r="E22" s="26">
        <f t="shared" si="1"/>
        <v>5.0081875</v>
      </c>
    </row>
    <row r="23" spans="1:5" ht="19.5" customHeight="1">
      <c r="A23" s="13" t="s">
        <v>42</v>
      </c>
      <c r="B23" s="15" t="s">
        <v>6</v>
      </c>
      <c r="C23" s="27">
        <f>SUM(C24:C25)</f>
        <v>23000000</v>
      </c>
      <c r="D23" s="28">
        <f>SUM(D24:D25)</f>
        <v>4374527.07</v>
      </c>
      <c r="E23" s="26">
        <f t="shared" si="1"/>
        <v>19.01968291304348</v>
      </c>
    </row>
    <row r="24" spans="1:5" ht="28.5" customHeight="1">
      <c r="A24" s="14" t="s">
        <v>77</v>
      </c>
      <c r="B24" s="16" t="s">
        <v>79</v>
      </c>
      <c r="C24" s="27">
        <v>14000000</v>
      </c>
      <c r="D24" s="25">
        <v>3692306.86</v>
      </c>
      <c r="E24" s="26">
        <f t="shared" si="1"/>
        <v>26.373620428571424</v>
      </c>
    </row>
    <row r="25" spans="1:5" ht="25.5" customHeight="1">
      <c r="A25" s="14" t="s">
        <v>78</v>
      </c>
      <c r="B25" s="16" t="s">
        <v>80</v>
      </c>
      <c r="C25" s="27">
        <v>9000000</v>
      </c>
      <c r="D25" s="25">
        <v>682220.21</v>
      </c>
      <c r="E25" s="26">
        <f t="shared" si="1"/>
        <v>7.580224555555555</v>
      </c>
    </row>
    <row r="26" spans="1:6" ht="21" customHeight="1">
      <c r="A26" s="40" t="s">
        <v>17</v>
      </c>
      <c r="B26" s="12" t="s">
        <v>18</v>
      </c>
      <c r="C26" s="20">
        <f>SUM(C27:C28)</f>
        <v>2455000</v>
      </c>
      <c r="D26" s="21">
        <f>SUM(D27:D28)</f>
        <v>644893.11</v>
      </c>
      <c r="E26" s="22">
        <f t="shared" si="1"/>
        <v>26.268558452138492</v>
      </c>
      <c r="F26" s="11"/>
    </row>
    <row r="27" spans="1:5" ht="79.5" customHeight="1">
      <c r="A27" s="14" t="s">
        <v>75</v>
      </c>
      <c r="B27" s="16" t="s">
        <v>81</v>
      </c>
      <c r="C27" s="27">
        <v>2450000</v>
      </c>
      <c r="D27" s="25">
        <v>644893.11</v>
      </c>
      <c r="E27" s="26">
        <f t="shared" si="1"/>
        <v>26.32216775510204</v>
      </c>
    </row>
    <row r="28" spans="1:5" ht="54.75" customHeight="1">
      <c r="A28" s="14" t="s">
        <v>83</v>
      </c>
      <c r="B28" s="16" t="s">
        <v>82</v>
      </c>
      <c r="C28" s="27">
        <v>5000</v>
      </c>
      <c r="D28" s="25">
        <v>0</v>
      </c>
      <c r="E28" s="26">
        <f t="shared" si="1"/>
        <v>0</v>
      </c>
    </row>
    <row r="29" spans="1:5" ht="45" customHeight="1">
      <c r="A29" s="40" t="s">
        <v>19</v>
      </c>
      <c r="B29" s="12" t="s">
        <v>20</v>
      </c>
      <c r="C29" s="20">
        <f>SUM(C30:C31)</f>
        <v>0</v>
      </c>
      <c r="D29" s="23">
        <f>SUM(D30:D31)</f>
        <v>0</v>
      </c>
      <c r="E29" s="29">
        <f>SUM(E30:E31)</f>
        <v>0</v>
      </c>
    </row>
    <row r="30" spans="1:5" ht="30" customHeight="1">
      <c r="A30" s="13" t="s">
        <v>43</v>
      </c>
      <c r="B30" s="17" t="s">
        <v>37</v>
      </c>
      <c r="C30" s="24">
        <v>0</v>
      </c>
      <c r="D30" s="25">
        <v>0</v>
      </c>
      <c r="E30" s="30">
        <v>0</v>
      </c>
    </row>
    <row r="31" spans="1:5" ht="36" customHeight="1">
      <c r="A31" s="13" t="s">
        <v>63</v>
      </c>
      <c r="B31" s="17" t="s">
        <v>21</v>
      </c>
      <c r="C31" s="24">
        <v>0</v>
      </c>
      <c r="D31" s="25">
        <v>0</v>
      </c>
      <c r="E31" s="30">
        <v>0</v>
      </c>
    </row>
    <row r="32" spans="1:5" ht="63.75" customHeight="1">
      <c r="A32" s="40" t="s">
        <v>22</v>
      </c>
      <c r="B32" s="12" t="s">
        <v>23</v>
      </c>
      <c r="C32" s="20">
        <f>+C33+C38</f>
        <v>50577520</v>
      </c>
      <c r="D32" s="21">
        <f>+D33+D38</f>
        <v>8502526.549999999</v>
      </c>
      <c r="E32" s="22">
        <f aca="true" t="shared" si="2" ref="E32:E37">+D32/C32*100</f>
        <v>16.810880703522038</v>
      </c>
    </row>
    <row r="33" spans="1:5" ht="143.25" customHeight="1">
      <c r="A33" s="13" t="s">
        <v>24</v>
      </c>
      <c r="B33" s="17" t="s">
        <v>54</v>
      </c>
      <c r="C33" s="24">
        <f>SUM(C34:C37)</f>
        <v>50387520</v>
      </c>
      <c r="D33" s="28">
        <f>SUM(D34:D37)</f>
        <v>8496760.78</v>
      </c>
      <c r="E33" s="26">
        <f t="shared" si="2"/>
        <v>16.862827898654267</v>
      </c>
    </row>
    <row r="34" spans="1:5" ht="115.5" customHeight="1">
      <c r="A34" s="13" t="s">
        <v>68</v>
      </c>
      <c r="B34" s="18" t="s">
        <v>55</v>
      </c>
      <c r="C34" s="24">
        <v>22220260</v>
      </c>
      <c r="D34" s="25">
        <v>1865579.35</v>
      </c>
      <c r="E34" s="26">
        <f t="shared" si="2"/>
        <v>8.39584842841623</v>
      </c>
    </row>
    <row r="35" spans="1:5" ht="127.5" customHeight="1">
      <c r="A35" s="13" t="s">
        <v>69</v>
      </c>
      <c r="B35" s="17" t="s">
        <v>70</v>
      </c>
      <c r="C35" s="24">
        <v>2847770</v>
      </c>
      <c r="D35" s="25">
        <v>170676.74</v>
      </c>
      <c r="E35" s="26">
        <f t="shared" si="2"/>
        <v>5.993347075079799</v>
      </c>
    </row>
    <row r="36" spans="1:5" ht="100.5" customHeight="1">
      <c r="A36" s="13" t="s">
        <v>57</v>
      </c>
      <c r="B36" s="17" t="s">
        <v>71</v>
      </c>
      <c r="C36" s="24">
        <v>313500</v>
      </c>
      <c r="D36" s="25">
        <v>43072.65</v>
      </c>
      <c r="E36" s="26">
        <f t="shared" si="2"/>
        <v>13.739282296650718</v>
      </c>
    </row>
    <row r="37" spans="1:5" ht="51.75" customHeight="1">
      <c r="A37" s="13" t="s">
        <v>72</v>
      </c>
      <c r="B37" s="17" t="s">
        <v>73</v>
      </c>
      <c r="C37" s="24">
        <v>25005990</v>
      </c>
      <c r="D37" s="25">
        <v>6417432.04</v>
      </c>
      <c r="E37" s="26">
        <f t="shared" si="2"/>
        <v>25.66357916643172</v>
      </c>
    </row>
    <row r="38" spans="1:5" ht="124.5" customHeight="1">
      <c r="A38" s="13" t="s">
        <v>44</v>
      </c>
      <c r="B38" s="17" t="s">
        <v>64</v>
      </c>
      <c r="C38" s="24">
        <v>190000</v>
      </c>
      <c r="D38" s="25">
        <v>5765.77</v>
      </c>
      <c r="E38" s="26">
        <f aca="true" t="shared" si="3" ref="E38:E46">+D38/C38*100</f>
        <v>3.0346157894736847</v>
      </c>
    </row>
    <row r="39" spans="1:5" ht="33.75" customHeight="1">
      <c r="A39" s="40" t="s">
        <v>25</v>
      </c>
      <c r="B39" s="12" t="s">
        <v>26</v>
      </c>
      <c r="C39" s="20">
        <f>SUM(C40:C40)</f>
        <v>987000</v>
      </c>
      <c r="D39" s="23">
        <f>SUM(D40:D40)</f>
        <v>451580.84</v>
      </c>
      <c r="E39" s="31">
        <f t="shared" si="3"/>
        <v>45.752871327254304</v>
      </c>
    </row>
    <row r="40" spans="1:5" ht="36" customHeight="1">
      <c r="A40" s="13" t="s">
        <v>76</v>
      </c>
      <c r="B40" s="17" t="s">
        <v>27</v>
      </c>
      <c r="C40" s="24">
        <v>987000</v>
      </c>
      <c r="D40" s="25">
        <v>451580.84</v>
      </c>
      <c r="E40" s="32">
        <f t="shared" si="3"/>
        <v>45.752871327254304</v>
      </c>
    </row>
    <row r="41" spans="1:5" ht="34.5" customHeight="1">
      <c r="A41" s="40" t="s">
        <v>28</v>
      </c>
      <c r="B41" s="12" t="s">
        <v>29</v>
      </c>
      <c r="C41" s="20">
        <f>54895554+194000</f>
        <v>55089554</v>
      </c>
      <c r="D41" s="23">
        <f>13621692.19+734165.22</f>
        <v>14355857.41</v>
      </c>
      <c r="E41" s="22">
        <f t="shared" si="3"/>
        <v>26.059128033601436</v>
      </c>
    </row>
    <row r="42" spans="1:5" ht="33.75" customHeight="1">
      <c r="A42" s="40" t="s">
        <v>30</v>
      </c>
      <c r="B42" s="12" t="s">
        <v>31</v>
      </c>
      <c r="C42" s="20">
        <f>3796000+2850000</f>
        <v>6646000</v>
      </c>
      <c r="D42" s="23">
        <f>1150084.57+570984.52</f>
        <v>1721069.09</v>
      </c>
      <c r="E42" s="22">
        <f t="shared" si="3"/>
        <v>25.89631492627144</v>
      </c>
    </row>
    <row r="43" spans="1:5" ht="30" customHeight="1">
      <c r="A43" s="40" t="s">
        <v>0</v>
      </c>
      <c r="B43" s="12" t="s">
        <v>1</v>
      </c>
      <c r="C43" s="20">
        <v>3091922</v>
      </c>
      <c r="D43" s="23">
        <f>-25+900+5000+86000+30000+5000+40000+102530.32+2500+14010.4+40000+26000+71502.83+164300</f>
        <v>587718.55</v>
      </c>
      <c r="E43" s="22">
        <f t="shared" si="3"/>
        <v>19.008194579294045</v>
      </c>
    </row>
    <row r="44" spans="1:5" ht="21" customHeight="1">
      <c r="A44" s="40" t="s">
        <v>2</v>
      </c>
      <c r="B44" s="12" t="s">
        <v>3</v>
      </c>
      <c r="C44" s="20">
        <f>SUM(C45:C46)</f>
        <v>150000</v>
      </c>
      <c r="D44" s="21">
        <f>SUM(D45:D46)</f>
        <v>252707.52999999997</v>
      </c>
      <c r="E44" s="22">
        <f t="shared" si="3"/>
        <v>168.47168666666664</v>
      </c>
    </row>
    <row r="45" spans="1:5" ht="42" customHeight="1">
      <c r="A45" s="13" t="s">
        <v>59</v>
      </c>
      <c r="B45" s="17" t="s">
        <v>60</v>
      </c>
      <c r="C45" s="24">
        <v>0</v>
      </c>
      <c r="D45" s="25">
        <v>149964.33</v>
      </c>
      <c r="E45" s="22"/>
    </row>
    <row r="46" spans="1:5" ht="34.5" customHeight="1">
      <c r="A46" s="13" t="s">
        <v>59</v>
      </c>
      <c r="B46" s="17" t="s">
        <v>84</v>
      </c>
      <c r="C46" s="24">
        <v>150000</v>
      </c>
      <c r="D46" s="25">
        <v>102743.2</v>
      </c>
      <c r="E46" s="26">
        <f t="shared" si="3"/>
        <v>68.49546666666666</v>
      </c>
    </row>
    <row r="47" spans="1:5" ht="22.5" customHeight="1">
      <c r="A47" s="19"/>
      <c r="B47" s="12" t="s">
        <v>36</v>
      </c>
      <c r="C47" s="20">
        <f>+C13</f>
        <v>468120996</v>
      </c>
      <c r="D47" s="21">
        <f>+D13</f>
        <v>111917371.49</v>
      </c>
      <c r="E47" s="22">
        <f aca="true" t="shared" si="4" ref="E47:E55">+D47/C47*100</f>
        <v>23.907787184576527</v>
      </c>
    </row>
    <row r="48" spans="1:5" ht="18" customHeight="1">
      <c r="A48" s="41" t="s">
        <v>32</v>
      </c>
      <c r="B48" s="33" t="s">
        <v>33</v>
      </c>
      <c r="C48" s="20">
        <f>SUM(C49+C70)</f>
        <v>740947100</v>
      </c>
      <c r="D48" s="21">
        <f>SUM(D49+D70+D73+D74)</f>
        <v>94596201.70000002</v>
      </c>
      <c r="E48" s="22">
        <f t="shared" si="4"/>
        <v>12.766930554151573</v>
      </c>
    </row>
    <row r="49" spans="1:5" ht="43.5" customHeight="1">
      <c r="A49" s="41" t="s">
        <v>34</v>
      </c>
      <c r="B49" s="33" t="s">
        <v>39</v>
      </c>
      <c r="C49" s="20">
        <f>+C50+C52+C56+C68</f>
        <v>740497100</v>
      </c>
      <c r="D49" s="21">
        <f>+D50+D52+D56+D68</f>
        <v>115897098.43</v>
      </c>
      <c r="E49" s="22">
        <f t="shared" si="4"/>
        <v>15.651256220989929</v>
      </c>
    </row>
    <row r="50" spans="1:5" ht="33.75" customHeight="1">
      <c r="A50" s="41" t="s">
        <v>93</v>
      </c>
      <c r="B50" s="33" t="s">
        <v>48</v>
      </c>
      <c r="C50" s="20">
        <f>SUM(C51)</f>
        <v>835000</v>
      </c>
      <c r="D50" s="20">
        <f>SUM(D51)</f>
        <v>70000</v>
      </c>
      <c r="E50" s="22">
        <f t="shared" si="4"/>
        <v>8.383233532934131</v>
      </c>
    </row>
    <row r="51" spans="1:5" ht="123" customHeight="1">
      <c r="A51" s="16" t="s">
        <v>91</v>
      </c>
      <c r="B51" s="42" t="s">
        <v>92</v>
      </c>
      <c r="C51" s="24">
        <v>835000</v>
      </c>
      <c r="D51" s="25">
        <v>70000</v>
      </c>
      <c r="E51" s="26">
        <f t="shared" si="4"/>
        <v>8.383233532934131</v>
      </c>
    </row>
    <row r="52" spans="1:5" ht="51" customHeight="1">
      <c r="A52" s="41" t="s">
        <v>94</v>
      </c>
      <c r="B52" s="33" t="s">
        <v>45</v>
      </c>
      <c r="C52" s="20">
        <f>SUM(C53:C55)</f>
        <v>281526500</v>
      </c>
      <c r="D52" s="20">
        <f>SUM(D53:D55)</f>
        <v>0</v>
      </c>
      <c r="E52" s="22">
        <f t="shared" si="4"/>
        <v>0</v>
      </c>
    </row>
    <row r="53" spans="1:5" ht="52.5" customHeight="1">
      <c r="A53" s="14" t="s">
        <v>87</v>
      </c>
      <c r="B53" s="42" t="s">
        <v>88</v>
      </c>
      <c r="C53" s="24">
        <v>19759000</v>
      </c>
      <c r="D53" s="28">
        <v>0</v>
      </c>
      <c r="E53" s="26">
        <f t="shared" si="4"/>
        <v>0</v>
      </c>
    </row>
    <row r="54" spans="1:5" ht="35.25" customHeight="1">
      <c r="A54" s="14" t="s">
        <v>87</v>
      </c>
      <c r="B54" s="42" t="s">
        <v>51</v>
      </c>
      <c r="C54" s="24">
        <v>8196500</v>
      </c>
      <c r="D54" s="25">
        <v>0</v>
      </c>
      <c r="E54" s="26">
        <f t="shared" si="4"/>
        <v>0</v>
      </c>
    </row>
    <row r="55" spans="1:5" ht="84.75" customHeight="1">
      <c r="A55" s="14" t="s">
        <v>89</v>
      </c>
      <c r="B55" s="42" t="s">
        <v>90</v>
      </c>
      <c r="C55" s="24">
        <v>253571000</v>
      </c>
      <c r="D55" s="25">
        <v>0</v>
      </c>
      <c r="E55" s="26">
        <f t="shared" si="4"/>
        <v>0</v>
      </c>
    </row>
    <row r="56" spans="1:5" ht="35.25" customHeight="1">
      <c r="A56" s="41" t="s">
        <v>95</v>
      </c>
      <c r="B56" s="33" t="s">
        <v>46</v>
      </c>
      <c r="C56" s="20">
        <f>SUM(C57:C67)</f>
        <v>457853000</v>
      </c>
      <c r="D56" s="21">
        <f>SUM(D57:D67)</f>
        <v>115544498.43</v>
      </c>
      <c r="E56" s="22">
        <f aca="true" t="shared" si="5" ref="E56:E68">+D56/C56*100</f>
        <v>25.236156240103263</v>
      </c>
    </row>
    <row r="57" spans="1:5" ht="82.5" customHeight="1">
      <c r="A57" s="14" t="s">
        <v>96</v>
      </c>
      <c r="B57" s="42" t="s">
        <v>97</v>
      </c>
      <c r="C57" s="25">
        <v>15250000</v>
      </c>
      <c r="D57" s="25">
        <v>5656000</v>
      </c>
      <c r="E57" s="26">
        <f t="shared" si="5"/>
        <v>37.088524590163935</v>
      </c>
    </row>
    <row r="58" spans="1:5" ht="187.5" customHeight="1">
      <c r="A58" s="14" t="s">
        <v>115</v>
      </c>
      <c r="B58" s="42" t="s">
        <v>116</v>
      </c>
      <c r="C58" s="25">
        <v>76800</v>
      </c>
      <c r="D58" s="25">
        <v>76800</v>
      </c>
      <c r="E58" s="26">
        <f t="shared" si="5"/>
        <v>100</v>
      </c>
    </row>
    <row r="59" spans="1:5" ht="102" customHeight="1">
      <c r="A59" s="14" t="s">
        <v>98</v>
      </c>
      <c r="B59" s="43" t="s">
        <v>56</v>
      </c>
      <c r="C59" s="24">
        <v>4992000</v>
      </c>
      <c r="D59" s="25">
        <v>1848198.43</v>
      </c>
      <c r="E59" s="26">
        <f t="shared" si="5"/>
        <v>37.02320572916666</v>
      </c>
    </row>
    <row r="60" spans="1:5" ht="121.5" customHeight="1">
      <c r="A60" s="14" t="s">
        <v>99</v>
      </c>
      <c r="B60" s="42" t="s">
        <v>100</v>
      </c>
      <c r="C60" s="25">
        <v>44000</v>
      </c>
      <c r="D60" s="25">
        <v>11000</v>
      </c>
      <c r="E60" s="26">
        <f t="shared" si="5"/>
        <v>25</v>
      </c>
    </row>
    <row r="61" spans="1:5" ht="121.5" customHeight="1">
      <c r="A61" s="14" t="s">
        <v>99</v>
      </c>
      <c r="B61" s="42" t="s">
        <v>52</v>
      </c>
      <c r="C61" s="25">
        <v>100</v>
      </c>
      <c r="D61" s="25">
        <v>100</v>
      </c>
      <c r="E61" s="26">
        <f t="shared" si="5"/>
        <v>100</v>
      </c>
    </row>
    <row r="62" spans="1:5" ht="66.75" customHeight="1">
      <c r="A62" s="14" t="s">
        <v>99</v>
      </c>
      <c r="B62" s="42" t="s">
        <v>117</v>
      </c>
      <c r="C62" s="25">
        <v>106400</v>
      </c>
      <c r="D62" s="25">
        <v>106400</v>
      </c>
      <c r="E62" s="26">
        <f t="shared" si="5"/>
        <v>100</v>
      </c>
    </row>
    <row r="63" spans="1:5" ht="120" customHeight="1">
      <c r="A63" s="14" t="s">
        <v>99</v>
      </c>
      <c r="B63" s="42" t="s">
        <v>49</v>
      </c>
      <c r="C63" s="34">
        <v>73446000</v>
      </c>
      <c r="D63" s="34">
        <v>31478000</v>
      </c>
      <c r="E63" s="26">
        <f t="shared" si="5"/>
        <v>42.85869890804128</v>
      </c>
    </row>
    <row r="64" spans="1:5" ht="193.5" customHeight="1">
      <c r="A64" s="14" t="s">
        <v>101</v>
      </c>
      <c r="B64" s="44" t="s">
        <v>102</v>
      </c>
      <c r="C64" s="35">
        <v>167865000</v>
      </c>
      <c r="D64" s="35">
        <v>35302000</v>
      </c>
      <c r="E64" s="26">
        <f t="shared" si="5"/>
        <v>21.029994340690436</v>
      </c>
    </row>
    <row r="65" spans="1:5" ht="102.75" customHeight="1">
      <c r="A65" s="14" t="s">
        <v>101</v>
      </c>
      <c r="B65" s="42" t="s">
        <v>103</v>
      </c>
      <c r="C65" s="24">
        <v>195329000</v>
      </c>
      <c r="D65" s="28">
        <v>41035000</v>
      </c>
      <c r="E65" s="26">
        <f t="shared" si="5"/>
        <v>21.00814523189081</v>
      </c>
    </row>
    <row r="66" spans="1:5" ht="153" customHeight="1">
      <c r="A66" s="14" t="s">
        <v>99</v>
      </c>
      <c r="B66" s="44" t="s">
        <v>74</v>
      </c>
      <c r="C66" s="25">
        <v>21000</v>
      </c>
      <c r="D66" s="25">
        <v>0</v>
      </c>
      <c r="E66" s="26">
        <f t="shared" si="5"/>
        <v>0</v>
      </c>
    </row>
    <row r="67" spans="1:5" ht="86.25" customHeight="1">
      <c r="A67" s="14" t="s">
        <v>99</v>
      </c>
      <c r="B67" s="44" t="s">
        <v>85</v>
      </c>
      <c r="C67" s="25">
        <v>722700</v>
      </c>
      <c r="D67" s="25">
        <v>31000</v>
      </c>
      <c r="E67" s="26">
        <f t="shared" si="5"/>
        <v>4.289470042894701</v>
      </c>
    </row>
    <row r="68" spans="1:5" ht="27" customHeight="1">
      <c r="A68" s="37" t="s">
        <v>104</v>
      </c>
      <c r="B68" s="45" t="s">
        <v>47</v>
      </c>
      <c r="C68" s="20">
        <f>SUM(C69)</f>
        <v>282600</v>
      </c>
      <c r="D68" s="21">
        <f>SUM(D69)</f>
        <v>282600</v>
      </c>
      <c r="E68" s="26">
        <f t="shared" si="5"/>
        <v>100</v>
      </c>
    </row>
    <row r="69" spans="1:5" ht="51.75" customHeight="1">
      <c r="A69" s="14" t="s">
        <v>114</v>
      </c>
      <c r="B69" s="18" t="s">
        <v>86</v>
      </c>
      <c r="C69" s="24">
        <v>282600</v>
      </c>
      <c r="D69" s="28">
        <v>282600</v>
      </c>
      <c r="E69" s="26">
        <f>+D69/C69*100</f>
        <v>100</v>
      </c>
    </row>
    <row r="70" spans="1:8" ht="36" customHeight="1">
      <c r="A70" s="37" t="s">
        <v>61</v>
      </c>
      <c r="B70" s="45" t="s">
        <v>58</v>
      </c>
      <c r="C70" s="20">
        <f>SUM(C71:C72)</f>
        <v>450000</v>
      </c>
      <c r="D70" s="25">
        <f>SUM(D71:D72)</f>
        <v>10340</v>
      </c>
      <c r="E70" s="26">
        <f>+D70/C70*100</f>
        <v>2.2977777777777777</v>
      </c>
      <c r="H70" s="10"/>
    </row>
    <row r="71" spans="1:5" ht="36.75" customHeight="1">
      <c r="A71" s="14" t="s">
        <v>105</v>
      </c>
      <c r="B71" s="18" t="s">
        <v>58</v>
      </c>
      <c r="C71" s="24">
        <v>350000</v>
      </c>
      <c r="D71" s="25">
        <v>0</v>
      </c>
      <c r="E71" s="26">
        <f>+D71/C71*100</f>
        <v>0</v>
      </c>
    </row>
    <row r="72" spans="1:5" ht="36" customHeight="1">
      <c r="A72" s="14" t="s">
        <v>106</v>
      </c>
      <c r="B72" s="18" t="s">
        <v>58</v>
      </c>
      <c r="C72" s="24">
        <v>100000</v>
      </c>
      <c r="D72" s="25">
        <v>10340</v>
      </c>
      <c r="E72" s="26">
        <f>+D72/C72*100</f>
        <v>10.34</v>
      </c>
    </row>
    <row r="73" spans="1:5" ht="69" customHeight="1">
      <c r="A73" s="41" t="s">
        <v>107</v>
      </c>
      <c r="B73" s="45" t="s">
        <v>108</v>
      </c>
      <c r="C73" s="24">
        <v>0</v>
      </c>
      <c r="D73" s="25">
        <v>703828.42</v>
      </c>
      <c r="E73" s="26"/>
    </row>
    <row r="74" spans="1:5" ht="86.25" customHeight="1">
      <c r="A74" s="41" t="s">
        <v>109</v>
      </c>
      <c r="B74" s="46" t="s">
        <v>110</v>
      </c>
      <c r="C74" s="24">
        <v>0</v>
      </c>
      <c r="D74" s="25">
        <v>-22015065.15</v>
      </c>
      <c r="E74" s="26"/>
    </row>
    <row r="75" spans="1:5" ht="19.5" customHeight="1">
      <c r="A75" s="36"/>
      <c r="B75" s="12" t="s">
        <v>35</v>
      </c>
      <c r="C75" s="20">
        <f>+C47+C48</f>
        <v>1209068096</v>
      </c>
      <c r="D75" s="21">
        <f>+D47+D48</f>
        <v>206513573.19</v>
      </c>
      <c r="E75" s="22">
        <f>+D75/C75*100</f>
        <v>17.080392235409708</v>
      </c>
    </row>
    <row r="76" spans="1:2" ht="12.75">
      <c r="A76" s="4"/>
      <c r="B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spans="1:3" ht="12.75">
      <c r="A82" s="4"/>
      <c r="C82" s="1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</sheetData>
  <sheetProtection/>
  <mergeCells count="14">
    <mergeCell ref="C1:E1"/>
    <mergeCell ref="C4:E4"/>
    <mergeCell ref="A9:A11"/>
    <mergeCell ref="C9:C11"/>
    <mergeCell ref="D9:D11"/>
    <mergeCell ref="E9:E11"/>
    <mergeCell ref="B9:B11"/>
    <mergeCell ref="I6:K6"/>
    <mergeCell ref="F7:K7"/>
    <mergeCell ref="I8:K8"/>
    <mergeCell ref="A6:E6"/>
    <mergeCell ref="A7:E7"/>
    <mergeCell ref="C2:E2"/>
    <mergeCell ref="C3:E3"/>
  </mergeCells>
  <printOptions/>
  <pageMargins left="0.7874015748031497" right="0.15748031496062992" top="0.7086614173228347" bottom="0.4724409448818898" header="0.6692913385826772" footer="0.472440944881889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userue</cp:lastModifiedBy>
  <cp:lastPrinted>2018-06-01T06:21:36Z</cp:lastPrinted>
  <dcterms:created xsi:type="dcterms:W3CDTF">2003-03-28T04:18:45Z</dcterms:created>
  <dcterms:modified xsi:type="dcterms:W3CDTF">2018-06-01T06:22:32Z</dcterms:modified>
  <cp:category/>
  <cp:version/>
  <cp:contentType/>
  <cp:contentStatus/>
</cp:coreProperties>
</file>