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5170" windowHeight="2130"/>
  </bookViews>
  <sheets>
    <sheet name="РСО" sheetId="6" r:id="rId1"/>
    <sheet name="УО, Управление культуры" sheetId="18" r:id="rId2"/>
    <sheet name=" ТСЖ СССТ Заречный" sheetId="26" r:id="rId3"/>
    <sheet name="ТСЖ Согласие" sheetId="25" r:id="rId4"/>
    <sheet name="ООО ДЕЗ" sheetId="20" r:id="rId5"/>
    <sheet name="УК Ленинградская" sheetId="24" r:id="rId6"/>
    <sheet name="ФРЗ ЖКХ" sheetId="23" r:id="rId7"/>
    <sheet name="ТСЖ Наш дом" sheetId="22" r:id="rId8"/>
    <sheet name="ТСЖ Квартал" sheetId="19" r:id="rId9"/>
    <sheet name="Лазурный берег" sheetId="27" r:id="rId10"/>
    <sheet name="Единый город" sheetId="28" r:id="rId11"/>
  </sheets>
  <definedNames>
    <definedName name="_xlnm._FilterDatabase" localSheetId="4" hidden="1">'ООО ДЕЗ'!$A$5:$J$910</definedName>
    <definedName name="_xlnm.Print_Titles" localSheetId="10">'Единый город'!$4:$5</definedName>
    <definedName name="_xlnm.Print_Titles" localSheetId="0">РСО!$10:$11</definedName>
    <definedName name="_xlnm.Print_Area" localSheetId="9">'Лазурный берег'!$A$1:$I$163</definedName>
    <definedName name="_xlnm.Print_Area" localSheetId="0">РСО!$A$1:$H$82</definedName>
    <definedName name="_xlnm.Print_Area" localSheetId="8">'ТСЖ Квартал'!$A$1:$I$83</definedName>
    <definedName name="_xlnm.Print_Area" localSheetId="3">'ТСЖ Согласие'!$A$1:$I$101</definedName>
    <definedName name="_xlnm.Print_Area" localSheetId="5">'УК Ленинградская'!$A$1:$H$77</definedName>
    <definedName name="_xlnm.Print_Area" localSheetId="1">'УО, Управление культуры'!$A$1:$H$51</definedName>
  </definedNames>
  <calcPr calcId="152511"/>
</workbook>
</file>

<file path=xl/calcChain.xml><?xml version="1.0" encoding="utf-8"?>
<calcChain xmlns="http://schemas.openxmlformats.org/spreadsheetml/2006/main">
  <c r="F66" i="22" l="1"/>
  <c r="F67" i="22"/>
  <c r="F68" i="22"/>
  <c r="F69" i="22"/>
  <c r="F70" i="22"/>
  <c r="F71" i="22"/>
  <c r="F72" i="22"/>
  <c r="F73" i="22"/>
  <c r="F74" i="22"/>
  <c r="F65" i="22"/>
  <c r="D73" i="22"/>
  <c r="F56" i="22"/>
  <c r="F57" i="22"/>
  <c r="F58" i="22"/>
  <c r="F59" i="22"/>
  <c r="F60" i="22"/>
  <c r="F61" i="22"/>
  <c r="F62" i="22"/>
  <c r="F63" i="22"/>
  <c r="F55" i="22"/>
  <c r="D63" i="22"/>
  <c r="F46" i="22"/>
  <c r="F47" i="22"/>
  <c r="F48" i="22"/>
  <c r="F49" i="22"/>
  <c r="F50" i="22"/>
  <c r="F51" i="22"/>
  <c r="F52" i="22"/>
  <c r="F53" i="22"/>
  <c r="F45" i="22"/>
  <c r="D53" i="22"/>
  <c r="F37" i="22"/>
  <c r="F38" i="22"/>
  <c r="F39" i="22"/>
  <c r="F40" i="22"/>
  <c r="F41" i="22"/>
  <c r="F42" i="22"/>
  <c r="F43" i="22"/>
  <c r="F36" i="22"/>
  <c r="D43" i="22"/>
  <c r="F28" i="22"/>
  <c r="F29" i="22"/>
  <c r="F30" i="22"/>
  <c r="F31" i="22"/>
  <c r="F32" i="22"/>
  <c r="F33" i="22"/>
  <c r="F34" i="22"/>
  <c r="F27" i="22"/>
  <c r="D34" i="22"/>
  <c r="F19" i="22"/>
  <c r="F20" i="22"/>
  <c r="F21" i="22"/>
  <c r="F22" i="22"/>
  <c r="F23" i="22"/>
  <c r="F24" i="22"/>
  <c r="F25" i="22"/>
  <c r="F18" i="22"/>
  <c r="D16" i="22"/>
  <c r="D25" i="22"/>
  <c r="F10" i="22"/>
  <c r="F11" i="22"/>
  <c r="F12" i="22"/>
  <c r="F13" i="22"/>
  <c r="F14" i="22"/>
  <c r="F15" i="22"/>
  <c r="F16" i="22"/>
  <c r="F9" i="22"/>
  <c r="F14" i="24"/>
  <c r="D58" i="25"/>
  <c r="C61" i="18"/>
  <c r="C59" i="18"/>
  <c r="C57" i="18"/>
  <c r="C56" i="18"/>
  <c r="C54" i="18"/>
  <c r="C52" i="18"/>
  <c r="C51" i="18"/>
  <c r="C49" i="18"/>
  <c r="C48" i="18"/>
  <c r="C47" i="18"/>
  <c r="C45" i="18"/>
  <c r="C43" i="18"/>
  <c r="C41" i="18"/>
  <c r="C40" i="18"/>
  <c r="C39" i="18"/>
  <c r="F30" i="18"/>
  <c r="F29" i="18"/>
  <c r="F27" i="18"/>
  <c r="F25" i="18"/>
  <c r="F24" i="18"/>
  <c r="F19" i="18"/>
  <c r="F18" i="18"/>
  <c r="F14" i="18"/>
  <c r="F15" i="18"/>
  <c r="F16" i="18"/>
  <c r="F13" i="18"/>
  <c r="D140" i="6"/>
  <c r="C140" i="6"/>
  <c r="F128" i="6"/>
  <c r="F129" i="6"/>
  <c r="F130" i="6"/>
  <c r="F131" i="6"/>
  <c r="F132" i="6"/>
  <c r="F133" i="6"/>
  <c r="F134" i="6"/>
  <c r="F135" i="6"/>
  <c r="F136" i="6"/>
  <c r="F137" i="6"/>
  <c r="F138" i="6"/>
  <c r="F139" i="6"/>
  <c r="F127" i="6"/>
  <c r="D102" i="6"/>
  <c r="F102" i="6"/>
  <c r="F82" i="6"/>
  <c r="F83" i="6"/>
  <c r="F84" i="6"/>
  <c r="F85" i="6"/>
  <c r="F86" i="6"/>
  <c r="F87" i="6"/>
  <c r="F88" i="6"/>
  <c r="F89" i="6"/>
  <c r="F90" i="6"/>
  <c r="F91" i="6"/>
  <c r="F92" i="6"/>
  <c r="F93" i="6"/>
  <c r="F94" i="6"/>
  <c r="F95" i="6"/>
  <c r="F96" i="6"/>
  <c r="F97" i="6"/>
  <c r="F98" i="6"/>
  <c r="F99" i="6"/>
  <c r="F100" i="6"/>
  <c r="F101" i="6"/>
  <c r="F81" i="6"/>
  <c r="F70" i="28" l="1"/>
  <c r="F58" i="28"/>
  <c r="F45" i="28"/>
  <c r="F20" i="28"/>
  <c r="F251" i="28"/>
  <c r="F241" i="28"/>
  <c r="F230" i="28"/>
  <c r="F220" i="28"/>
  <c r="F212" i="28"/>
  <c r="F199" i="28"/>
  <c r="F187" i="28"/>
  <c r="F183" i="28"/>
  <c r="F177" i="28"/>
  <c r="F174" i="28"/>
  <c r="F166" i="28"/>
  <c r="F160" i="28"/>
  <c r="F146" i="28"/>
  <c r="F134" i="28"/>
  <c r="F108" i="28"/>
  <c r="F96" i="28"/>
  <c r="F83" i="28"/>
  <c r="F31" i="28"/>
  <c r="F7" i="28"/>
  <c r="F140" i="6"/>
  <c r="F63" i="23"/>
  <c r="F64" i="23"/>
  <c r="F65" i="23"/>
  <c r="F66" i="23"/>
  <c r="F67" i="23"/>
  <c r="F68" i="23"/>
  <c r="F62" i="23"/>
  <c r="F58" i="23"/>
  <c r="F55" i="23"/>
  <c r="F52" i="23"/>
  <c r="F49" i="23"/>
  <c r="F50" i="23" s="1"/>
  <c r="F42" i="23"/>
  <c r="F43" i="23"/>
  <c r="F44" i="23"/>
  <c r="F45" i="23"/>
  <c r="F46" i="23"/>
  <c r="F41" i="23"/>
  <c r="F33" i="23"/>
  <c r="F34" i="23"/>
  <c r="F35" i="23"/>
  <c r="F36" i="23"/>
  <c r="F37" i="23"/>
  <c r="F38" i="23"/>
  <c r="F32" i="23"/>
  <c r="D262" i="28" l="1"/>
  <c r="D157" i="27"/>
  <c r="F156" i="27"/>
  <c r="F155" i="27"/>
  <c r="F154" i="27"/>
  <c r="F153" i="27"/>
  <c r="F152" i="27"/>
  <c r="F151" i="27"/>
  <c r="F150" i="27"/>
  <c r="F149" i="27"/>
  <c r="F147" i="27"/>
  <c r="F146" i="27"/>
  <c r="F145" i="27"/>
  <c r="F144" i="27"/>
  <c r="F143" i="27"/>
  <c r="F142" i="27"/>
  <c r="F141" i="27"/>
  <c r="F140" i="27"/>
  <c r="F138" i="27"/>
  <c r="F137" i="27"/>
  <c r="F136" i="27"/>
  <c r="F135" i="27"/>
  <c r="F134" i="27"/>
  <c r="F133" i="27"/>
  <c r="F132" i="27"/>
  <c r="F131" i="27"/>
  <c r="F129" i="27"/>
  <c r="F128" i="27"/>
  <c r="F127" i="27"/>
  <c r="F126" i="27"/>
  <c r="F125" i="27"/>
  <c r="F124" i="27"/>
  <c r="F123" i="27"/>
  <c r="F122" i="27"/>
  <c r="F120" i="27"/>
  <c r="F119" i="27"/>
  <c r="F118" i="27"/>
  <c r="F117" i="27"/>
  <c r="F116" i="27"/>
  <c r="F115" i="27"/>
  <c r="F114" i="27"/>
  <c r="F113" i="27"/>
  <c r="F111" i="27"/>
  <c r="F110" i="27"/>
  <c r="F109" i="27"/>
  <c r="F108" i="27"/>
  <c r="F107" i="27"/>
  <c r="F106" i="27"/>
  <c r="F105" i="27"/>
  <c r="F103" i="27"/>
  <c r="F102" i="27"/>
  <c r="F101" i="27"/>
  <c r="F100" i="27"/>
  <c r="F99" i="27"/>
  <c r="F98" i="27"/>
  <c r="F97" i="27"/>
  <c r="F95" i="27"/>
  <c r="F94" i="27"/>
  <c r="F93" i="27"/>
  <c r="F92" i="27"/>
  <c r="F91" i="27"/>
  <c r="F90" i="27"/>
  <c r="F89" i="27"/>
  <c r="F88" i="27"/>
  <c r="F86" i="27"/>
  <c r="F85" i="27"/>
  <c r="F84" i="27"/>
  <c r="F83" i="27"/>
  <c r="F82" i="27"/>
  <c r="F81" i="27"/>
  <c r="F80" i="27"/>
  <c r="F79" i="27"/>
  <c r="F77" i="27"/>
  <c r="F76" i="27"/>
  <c r="F75" i="27"/>
  <c r="F74" i="27"/>
  <c r="F73" i="27"/>
  <c r="F72" i="27"/>
  <c r="F71" i="27"/>
  <c r="F70" i="27"/>
  <c r="F68" i="27"/>
  <c r="F67" i="27"/>
  <c r="F66" i="27"/>
  <c r="F65" i="27"/>
  <c r="F64" i="27"/>
  <c r="F63" i="27"/>
  <c r="F62" i="27"/>
  <c r="F61" i="27"/>
  <c r="F59" i="27"/>
  <c r="F58" i="27"/>
  <c r="F57" i="27"/>
  <c r="F56" i="27"/>
  <c r="F55" i="27"/>
  <c r="F54" i="27"/>
  <c r="F53" i="27"/>
  <c r="F52" i="27"/>
  <c r="F50" i="27"/>
  <c r="F49" i="27"/>
  <c r="F48" i="27"/>
  <c r="F47" i="27"/>
  <c r="F46" i="27"/>
  <c r="F45" i="27"/>
  <c r="F44" i="27"/>
  <c r="F43" i="27"/>
  <c r="F41" i="27"/>
  <c r="F40" i="27"/>
  <c r="F39" i="27"/>
  <c r="F38" i="27"/>
  <c r="F37" i="27"/>
  <c r="F36" i="27"/>
  <c r="F35" i="27"/>
  <c r="F34" i="27"/>
  <c r="F32" i="27"/>
  <c r="F31" i="27"/>
  <c r="F30" i="27"/>
  <c r="F29" i="27"/>
  <c r="F28" i="27"/>
  <c r="F27" i="27"/>
  <c r="F26" i="27"/>
  <c r="F25" i="27"/>
  <c r="F23" i="27"/>
  <c r="F22" i="27"/>
  <c r="F21" i="27"/>
  <c r="F20" i="27"/>
  <c r="F19" i="27"/>
  <c r="F18" i="27"/>
  <c r="F17" i="27"/>
  <c r="F15" i="27"/>
  <c r="F14" i="27"/>
  <c r="F13" i="27"/>
  <c r="F12" i="27"/>
  <c r="F11" i="27"/>
  <c r="F10" i="27"/>
  <c r="F9" i="27"/>
  <c r="F157" i="27" l="1"/>
  <c r="D21" i="26"/>
  <c r="F15" i="26"/>
  <c r="F16" i="26"/>
  <c r="F17" i="26"/>
  <c r="F18" i="26"/>
  <c r="F19" i="26"/>
  <c r="F20" i="26"/>
  <c r="F14" i="26"/>
  <c r="F10" i="26"/>
  <c r="F11" i="26"/>
  <c r="F12" i="26"/>
  <c r="F9" i="26"/>
  <c r="F58" i="25"/>
  <c r="F56" i="25"/>
  <c r="F54" i="25"/>
  <c r="F52" i="25"/>
  <c r="F50" i="25"/>
  <c r="F48" i="25"/>
  <c r="F46" i="25"/>
  <c r="F44" i="25"/>
  <c r="F42" i="25"/>
  <c r="F40" i="25"/>
  <c r="F38" i="25"/>
  <c r="F36" i="25"/>
  <c r="F34" i="25"/>
  <c r="F32" i="25"/>
  <c r="F30" i="25"/>
  <c r="F28" i="25"/>
  <c r="F26" i="25"/>
  <c r="F24" i="25"/>
  <c r="F22" i="25"/>
  <c r="F20" i="25"/>
  <c r="F18" i="25"/>
  <c r="F16" i="25"/>
  <c r="F14" i="25"/>
  <c r="F12" i="25"/>
  <c r="F10" i="25"/>
  <c r="F8" i="25"/>
  <c r="F21" i="26" l="1"/>
  <c r="F19" i="23"/>
  <c r="F20" i="23"/>
  <c r="F21" i="23"/>
  <c r="F22" i="23"/>
  <c r="F18" i="23"/>
  <c r="F10" i="23"/>
  <c r="F11" i="23"/>
  <c r="F12" i="23"/>
  <c r="F13" i="23"/>
  <c r="F14" i="23"/>
  <c r="F15" i="23"/>
  <c r="F9" i="23"/>
  <c r="D61" i="6"/>
  <c r="E61" i="6"/>
  <c r="E78" i="6" s="1"/>
  <c r="E79" i="6" s="1"/>
  <c r="C61" i="6"/>
  <c r="D51" i="6"/>
  <c r="C51" i="6"/>
  <c r="F50" i="6"/>
  <c r="F52" i="6"/>
  <c r="F53" i="6"/>
  <c r="F54" i="6"/>
  <c r="F55" i="6"/>
  <c r="F56" i="6"/>
  <c r="F57" i="6"/>
  <c r="F58" i="6"/>
  <c r="F59" i="6"/>
  <c r="F60" i="6"/>
  <c r="F62" i="6"/>
  <c r="F63" i="6"/>
  <c r="F64" i="6"/>
  <c r="F65" i="6"/>
  <c r="F66" i="6"/>
  <c r="F67" i="6"/>
  <c r="F68" i="6"/>
  <c r="F69" i="6"/>
  <c r="F70" i="6"/>
  <c r="F71" i="6"/>
  <c r="F72" i="6"/>
  <c r="F73" i="6"/>
  <c r="F74" i="6"/>
  <c r="F75" i="6"/>
  <c r="F76" i="6"/>
  <c r="F77" i="6"/>
  <c r="D49" i="6"/>
  <c r="C49" i="6"/>
  <c r="C41" i="6"/>
  <c r="F16" i="6"/>
  <c r="F17" i="6"/>
  <c r="F18" i="6"/>
  <c r="F20" i="6"/>
  <c r="F21" i="6"/>
  <c r="F22" i="6"/>
  <c r="F23" i="6"/>
  <c r="F24" i="6"/>
  <c r="F25" i="6"/>
  <c r="F26" i="6"/>
  <c r="F27" i="6"/>
  <c r="F28" i="6"/>
  <c r="F29" i="6"/>
  <c r="F30" i="6"/>
  <c r="F31" i="6"/>
  <c r="F32" i="6"/>
  <c r="F33" i="6"/>
  <c r="F34" i="6"/>
  <c r="F35" i="6"/>
  <c r="F36" i="6"/>
  <c r="F37" i="6"/>
  <c r="F38" i="6"/>
  <c r="F39" i="6"/>
  <c r="F40" i="6"/>
  <c r="F43" i="6"/>
  <c r="F44" i="6"/>
  <c r="F45" i="6"/>
  <c r="F46" i="6"/>
  <c r="F15" i="6"/>
  <c r="D14" i="6"/>
  <c r="C19" i="6"/>
  <c r="F19" i="6" s="1"/>
  <c r="C14" i="6"/>
  <c r="C62" i="18"/>
  <c r="F62" i="18" s="1"/>
  <c r="F61" i="18"/>
  <c r="F59" i="18"/>
  <c r="F57" i="18"/>
  <c r="F56" i="18"/>
  <c r="F54" i="18"/>
  <c r="F52" i="18"/>
  <c r="F51" i="18"/>
  <c r="F48" i="18"/>
  <c r="F49" i="18"/>
  <c r="F47" i="18"/>
  <c r="F45" i="18"/>
  <c r="F43" i="18"/>
  <c r="F40" i="18"/>
  <c r="F41" i="18"/>
  <c r="F39" i="18"/>
  <c r="F35" i="18"/>
  <c r="F36" i="18"/>
  <c r="F37" i="18"/>
  <c r="F34" i="18"/>
  <c r="C31" i="18"/>
  <c r="H14" i="24"/>
  <c r="F29" i="24"/>
  <c r="F25" i="24"/>
  <c r="F21" i="24"/>
  <c r="F11" i="24"/>
  <c r="F10" i="24"/>
  <c r="D33" i="24"/>
  <c r="F33" i="24" s="1"/>
  <c r="F16" i="23" l="1"/>
  <c r="D78" i="6"/>
  <c r="C47" i="6"/>
  <c r="C78" i="6"/>
  <c r="C79" i="6" s="1"/>
  <c r="F61" i="6"/>
  <c r="F51" i="6"/>
  <c r="F14" i="6"/>
  <c r="F49" i="6"/>
  <c r="D59" i="23"/>
  <c r="F59" i="23" s="1"/>
  <c r="D56" i="23"/>
  <c r="F56" i="23" s="1"/>
  <c r="D53" i="23"/>
  <c r="F53" i="23" s="1"/>
  <c r="D50" i="23"/>
  <c r="D47" i="23"/>
  <c r="F47" i="23" s="1"/>
  <c r="D39" i="23"/>
  <c r="F39" i="23" s="1"/>
  <c r="D30" i="23"/>
  <c r="F30" i="23" s="1"/>
  <c r="D23" i="23"/>
  <c r="F23" i="23" s="1"/>
  <c r="D16" i="23"/>
  <c r="D69" i="23" l="1"/>
  <c r="F69" i="23" s="1"/>
  <c r="F78" i="6"/>
  <c r="D74" i="22"/>
  <c r="E910" i="20"/>
  <c r="G909" i="20"/>
  <c r="G908" i="20"/>
  <c r="G907" i="20"/>
  <c r="G906" i="20"/>
  <c r="G905" i="20"/>
  <c r="G904" i="20"/>
  <c r="G903" i="20"/>
  <c r="G902" i="20"/>
  <c r="G901" i="20"/>
  <c r="G900" i="20"/>
  <c r="G899" i="20"/>
  <c r="G898" i="20"/>
  <c r="G897" i="20"/>
  <c r="G896" i="20"/>
  <c r="G895" i="20"/>
  <c r="G894" i="20"/>
  <c r="G893" i="20"/>
  <c r="G892" i="20"/>
  <c r="G891" i="20"/>
  <c r="G890" i="20"/>
  <c r="G889" i="20"/>
  <c r="G888" i="20"/>
  <c r="G887" i="20"/>
  <c r="G886" i="20"/>
  <c r="G885" i="20"/>
  <c r="G884" i="20"/>
  <c r="G883" i="20"/>
  <c r="G882" i="20"/>
  <c r="G881" i="20"/>
  <c r="G880" i="20"/>
  <c r="G879" i="20"/>
  <c r="G878" i="20"/>
  <c r="G877" i="20"/>
  <c r="G876" i="20"/>
  <c r="G875" i="20"/>
  <c r="G874" i="20"/>
  <c r="G873" i="20"/>
  <c r="G872" i="20"/>
  <c r="G871" i="20"/>
  <c r="G870" i="20"/>
  <c r="G869" i="20"/>
  <c r="G868" i="20"/>
  <c r="G867" i="20"/>
  <c r="G866" i="20"/>
  <c r="G865" i="20"/>
  <c r="G864" i="20"/>
  <c r="G863" i="20"/>
  <c r="G862" i="20"/>
  <c r="G861" i="20"/>
  <c r="G860" i="20"/>
  <c r="G859" i="20"/>
  <c r="G858" i="20"/>
  <c r="G857" i="20"/>
  <c r="G856" i="20"/>
  <c r="G855" i="20"/>
  <c r="G854" i="20"/>
  <c r="G853" i="20"/>
  <c r="G852" i="20"/>
  <c r="G851" i="20"/>
  <c r="G850" i="20"/>
  <c r="G849" i="20"/>
  <c r="G848" i="20"/>
  <c r="G847" i="20"/>
  <c r="G846" i="20"/>
  <c r="G845" i="20"/>
  <c r="G844" i="20"/>
  <c r="G843" i="20"/>
  <c r="G842" i="20"/>
  <c r="G841" i="20"/>
  <c r="G840" i="20"/>
  <c r="G839" i="20"/>
  <c r="G838" i="20"/>
  <c r="G837" i="20"/>
  <c r="G836" i="20"/>
  <c r="G835" i="20"/>
  <c r="G834" i="20"/>
  <c r="G833" i="20"/>
  <c r="G832" i="20"/>
  <c r="G831" i="20"/>
  <c r="G830" i="20"/>
  <c r="G829" i="20"/>
  <c r="G828" i="20"/>
  <c r="G827" i="20"/>
  <c r="G826" i="20"/>
  <c r="G825" i="20"/>
  <c r="G824" i="20"/>
  <c r="G823" i="20"/>
  <c r="G822" i="20"/>
  <c r="G821" i="20"/>
  <c r="G820" i="20"/>
  <c r="G819" i="20"/>
  <c r="G818" i="20"/>
  <c r="G817" i="20"/>
  <c r="G816" i="20"/>
  <c r="G815" i="20"/>
  <c r="G814" i="20"/>
  <c r="G813" i="20"/>
  <c r="G812" i="20"/>
  <c r="G811" i="20"/>
  <c r="G810" i="20"/>
  <c r="G809" i="20"/>
  <c r="G808" i="20"/>
  <c r="G807" i="20"/>
  <c r="G806" i="20"/>
  <c r="G805" i="20"/>
  <c r="G804" i="20"/>
  <c r="G803" i="20"/>
  <c r="G802" i="20"/>
  <c r="G801" i="20"/>
  <c r="G800" i="20"/>
  <c r="G799" i="20"/>
  <c r="G798" i="20"/>
  <c r="G797" i="20"/>
  <c r="G796" i="20"/>
  <c r="G795" i="20"/>
  <c r="G794" i="20"/>
  <c r="G793" i="20"/>
  <c r="G792" i="20"/>
  <c r="G791" i="20"/>
  <c r="G790" i="20"/>
  <c r="G789" i="20"/>
  <c r="G788" i="20"/>
  <c r="G787" i="20"/>
  <c r="G786" i="20"/>
  <c r="G785" i="20"/>
  <c r="G784" i="20"/>
  <c r="G783" i="20"/>
  <c r="G782" i="20"/>
  <c r="G781" i="20"/>
  <c r="G780" i="20"/>
  <c r="G779" i="20"/>
  <c r="G778" i="20"/>
  <c r="G777" i="20"/>
  <c r="G776" i="20"/>
  <c r="G775" i="20"/>
  <c r="G774" i="20"/>
  <c r="G773" i="20"/>
  <c r="G772" i="20"/>
  <c r="G771" i="20"/>
  <c r="G770" i="20"/>
  <c r="G769" i="20"/>
  <c r="G768" i="20"/>
  <c r="G767" i="20"/>
  <c r="G766" i="20"/>
  <c r="G765" i="20"/>
  <c r="G764" i="20"/>
  <c r="G763" i="20"/>
  <c r="G762" i="20"/>
  <c r="G761" i="20"/>
  <c r="G760" i="20"/>
  <c r="G759" i="20"/>
  <c r="G758" i="20"/>
  <c r="G757" i="20"/>
  <c r="G756" i="20"/>
  <c r="G755" i="20"/>
  <c r="G754" i="20"/>
  <c r="G753" i="20"/>
  <c r="G752" i="20"/>
  <c r="G751" i="20"/>
  <c r="G750" i="20"/>
  <c r="G749" i="20"/>
  <c r="G748" i="20"/>
  <c r="G747" i="20"/>
  <c r="G746" i="20"/>
  <c r="G745" i="20"/>
  <c r="G744" i="20"/>
  <c r="G743" i="20"/>
  <c r="G742" i="20"/>
  <c r="G741" i="20"/>
  <c r="G740" i="20"/>
  <c r="G739" i="20"/>
  <c r="G738" i="20"/>
  <c r="G737" i="20"/>
  <c r="G736" i="20"/>
  <c r="G735" i="20"/>
  <c r="G734" i="20"/>
  <c r="G733" i="20"/>
  <c r="G732" i="20"/>
  <c r="G731" i="20"/>
  <c r="G730" i="20"/>
  <c r="G729" i="20"/>
  <c r="G728" i="20"/>
  <c r="G727" i="20"/>
  <c r="G726" i="20"/>
  <c r="G725" i="20"/>
  <c r="G724" i="20"/>
  <c r="G723" i="20"/>
  <c r="G722" i="20"/>
  <c r="G721" i="20"/>
  <c r="G720" i="20"/>
  <c r="G719" i="20"/>
  <c r="G718" i="20"/>
  <c r="G717" i="20"/>
  <c r="G716" i="20"/>
  <c r="G715" i="20"/>
  <c r="G714" i="20"/>
  <c r="G713" i="20"/>
  <c r="G712" i="20"/>
  <c r="G711" i="20"/>
  <c r="G710" i="20"/>
  <c r="G709" i="20"/>
  <c r="G708" i="20"/>
  <c r="G707" i="20"/>
  <c r="G706" i="20"/>
  <c r="G705" i="20"/>
  <c r="G704" i="20"/>
  <c r="G703" i="20"/>
  <c r="G702" i="20"/>
  <c r="G701" i="20"/>
  <c r="G700" i="20"/>
  <c r="G699" i="20"/>
  <c r="G698" i="20"/>
  <c r="G697" i="20"/>
  <c r="G696" i="20"/>
  <c r="G695" i="20"/>
  <c r="G694" i="20"/>
  <c r="G693" i="20"/>
  <c r="G692" i="20"/>
  <c r="G691" i="20"/>
  <c r="G690" i="20"/>
  <c r="G689" i="20"/>
  <c r="G688" i="20"/>
  <c r="G687" i="20"/>
  <c r="G686" i="20"/>
  <c r="G685" i="20"/>
  <c r="G684" i="20"/>
  <c r="G683" i="20"/>
  <c r="G682" i="20"/>
  <c r="G681" i="20"/>
  <c r="G680" i="20"/>
  <c r="G679" i="20"/>
  <c r="G678" i="20"/>
  <c r="G677" i="20"/>
  <c r="G676" i="20"/>
  <c r="G675" i="20"/>
  <c r="G674" i="20"/>
  <c r="G673" i="20"/>
  <c r="G672" i="20"/>
  <c r="G671" i="20"/>
  <c r="G670" i="20"/>
  <c r="G669" i="20"/>
  <c r="G668" i="20"/>
  <c r="G667" i="20"/>
  <c r="G666" i="20"/>
  <c r="G665" i="20"/>
  <c r="G664" i="20"/>
  <c r="G663" i="20"/>
  <c r="G662" i="20"/>
  <c r="G661" i="20"/>
  <c r="G660" i="20"/>
  <c r="G659" i="20"/>
  <c r="G658" i="20"/>
  <c r="G657" i="20"/>
  <c r="G656" i="20"/>
  <c r="G655" i="20"/>
  <c r="G654" i="20"/>
  <c r="G653" i="20"/>
  <c r="G652" i="20"/>
  <c r="G651" i="20"/>
  <c r="G650" i="20"/>
  <c r="G649" i="20"/>
  <c r="G648" i="20"/>
  <c r="G647" i="20"/>
  <c r="G646" i="20"/>
  <c r="G645" i="20"/>
  <c r="G644" i="20"/>
  <c r="G643" i="20"/>
  <c r="G642" i="20"/>
  <c r="G641" i="20"/>
  <c r="G640" i="20"/>
  <c r="G639" i="20"/>
  <c r="G638" i="20"/>
  <c r="G637" i="20"/>
  <c r="G636" i="20"/>
  <c r="G635" i="20"/>
  <c r="G634" i="20"/>
  <c r="G633" i="20"/>
  <c r="G632" i="20"/>
  <c r="G631" i="20"/>
  <c r="G630" i="20"/>
  <c r="G629" i="20"/>
  <c r="G628" i="20"/>
  <c r="G627" i="20"/>
  <c r="G626" i="20"/>
  <c r="G625" i="20"/>
  <c r="G624" i="20"/>
  <c r="G623" i="20"/>
  <c r="G622" i="20"/>
  <c r="G621" i="20"/>
  <c r="G620" i="20"/>
  <c r="G619" i="20"/>
  <c r="G618" i="20"/>
  <c r="G617" i="20"/>
  <c r="G616" i="20"/>
  <c r="G615" i="20"/>
  <c r="G614" i="20"/>
  <c r="G613" i="20"/>
  <c r="G612" i="20"/>
  <c r="G611" i="20"/>
  <c r="G610" i="20"/>
  <c r="G609" i="20"/>
  <c r="G608" i="20"/>
  <c r="G607" i="20"/>
  <c r="G606" i="20"/>
  <c r="G605" i="20"/>
  <c r="G604" i="20"/>
  <c r="G603" i="20"/>
  <c r="G602" i="20"/>
  <c r="G601" i="20"/>
  <c r="G600" i="20"/>
  <c r="G599" i="20"/>
  <c r="G598" i="20"/>
  <c r="G597" i="20"/>
  <c r="G596" i="20"/>
  <c r="G595" i="20"/>
  <c r="G594" i="20"/>
  <c r="G593" i="20"/>
  <c r="G592" i="20"/>
  <c r="G591" i="20"/>
  <c r="G590" i="20"/>
  <c r="G589" i="20"/>
  <c r="G588" i="20"/>
  <c r="G587" i="20"/>
  <c r="G586" i="20"/>
  <c r="G585" i="20"/>
  <c r="G584" i="20"/>
  <c r="G583" i="20"/>
  <c r="G582" i="20"/>
  <c r="G581" i="20"/>
  <c r="G580" i="20"/>
  <c r="G579" i="20"/>
  <c r="G578" i="20"/>
  <c r="G577" i="20"/>
  <c r="G576" i="20"/>
  <c r="G575" i="20"/>
  <c r="G574" i="20"/>
  <c r="G573" i="20"/>
  <c r="G572" i="20"/>
  <c r="G571" i="20"/>
  <c r="G570" i="20"/>
  <c r="G569" i="20"/>
  <c r="G568" i="20"/>
  <c r="G567" i="20"/>
  <c r="G566" i="20"/>
  <c r="G565" i="20"/>
  <c r="G564" i="20"/>
  <c r="G563" i="20"/>
  <c r="G562" i="20"/>
  <c r="G561" i="20"/>
  <c r="G560" i="20"/>
  <c r="G559" i="20"/>
  <c r="G558" i="20"/>
  <c r="G557" i="20"/>
  <c r="G556" i="20"/>
  <c r="G555" i="20"/>
  <c r="G554" i="20"/>
  <c r="G553" i="20"/>
  <c r="G552" i="20"/>
  <c r="G551" i="20"/>
  <c r="G550" i="20"/>
  <c r="G549" i="20"/>
  <c r="G548" i="20"/>
  <c r="G547" i="20"/>
  <c r="G546" i="20"/>
  <c r="G545" i="20"/>
  <c r="G544" i="20"/>
  <c r="G543" i="20"/>
  <c r="G542" i="20"/>
  <c r="G541" i="20"/>
  <c r="G540" i="20"/>
  <c r="G539" i="20"/>
  <c r="G538" i="20"/>
  <c r="G537" i="20"/>
  <c r="G536" i="20"/>
  <c r="G535" i="20"/>
  <c r="G534" i="20"/>
  <c r="G533" i="20"/>
  <c r="G532" i="20"/>
  <c r="G531" i="20"/>
  <c r="G530" i="20"/>
  <c r="G529" i="20"/>
  <c r="G528" i="20"/>
  <c r="G527" i="20"/>
  <c r="G526" i="20"/>
  <c r="G525" i="20"/>
  <c r="G524" i="20"/>
  <c r="G523" i="20"/>
  <c r="G522" i="20"/>
  <c r="G521" i="20"/>
  <c r="G520" i="20"/>
  <c r="G519" i="20"/>
  <c r="G518" i="20"/>
  <c r="G517" i="20"/>
  <c r="G516" i="20"/>
  <c r="G515" i="20"/>
  <c r="G514" i="20"/>
  <c r="G513" i="20"/>
  <c r="G512" i="20"/>
  <c r="G511" i="20"/>
  <c r="G510" i="20"/>
  <c r="G509" i="20"/>
  <c r="G508" i="20"/>
  <c r="G507" i="20"/>
  <c r="G506" i="20"/>
  <c r="G505" i="20"/>
  <c r="G504" i="20"/>
  <c r="G503" i="20"/>
  <c r="G502" i="20"/>
  <c r="G501" i="20"/>
  <c r="G500" i="20"/>
  <c r="G499" i="20"/>
  <c r="G498" i="20"/>
  <c r="G497" i="20"/>
  <c r="G496" i="20"/>
  <c r="G495" i="20"/>
  <c r="G494" i="20"/>
  <c r="G493" i="20"/>
  <c r="G492" i="20"/>
  <c r="G491" i="20"/>
  <c r="G490" i="20"/>
  <c r="G489" i="20"/>
  <c r="G488" i="20"/>
  <c r="G487" i="20"/>
  <c r="G486" i="20"/>
  <c r="G485" i="20"/>
  <c r="G484" i="20"/>
  <c r="G483" i="20"/>
  <c r="G482" i="20"/>
  <c r="G481" i="20"/>
  <c r="G480" i="20"/>
  <c r="G479" i="20"/>
  <c r="G478" i="20"/>
  <c r="G477" i="20"/>
  <c r="G476" i="20"/>
  <c r="G475" i="20"/>
  <c r="G474" i="20"/>
  <c r="G473" i="20"/>
  <c r="G472" i="20"/>
  <c r="G471" i="20"/>
  <c r="G470" i="20"/>
  <c r="G469" i="20"/>
  <c r="G468" i="20"/>
  <c r="G467" i="20"/>
  <c r="G466" i="20"/>
  <c r="G465" i="20"/>
  <c r="G464" i="20"/>
  <c r="G463" i="20"/>
  <c r="G462" i="20"/>
  <c r="G461" i="20"/>
  <c r="G460" i="20"/>
  <c r="G459" i="20"/>
  <c r="G458" i="20"/>
  <c r="G457" i="20"/>
  <c r="G456" i="20"/>
  <c r="G455" i="20"/>
  <c r="G454" i="20"/>
  <c r="G453" i="20"/>
  <c r="G452" i="20"/>
  <c r="G451" i="20"/>
  <c r="G450" i="20"/>
  <c r="G449" i="20"/>
  <c r="G448" i="20"/>
  <c r="G447" i="20"/>
  <c r="G446" i="20"/>
  <c r="G445" i="20"/>
  <c r="G444" i="20"/>
  <c r="G443" i="20"/>
  <c r="G442" i="20"/>
  <c r="G441" i="20"/>
  <c r="G440" i="20"/>
  <c r="G439" i="20"/>
  <c r="G438" i="20"/>
  <c r="G437" i="20"/>
  <c r="G436" i="20"/>
  <c r="G435" i="20"/>
  <c r="G434" i="20"/>
  <c r="G433" i="20"/>
  <c r="G432" i="20"/>
  <c r="G431" i="20"/>
  <c r="G430" i="20"/>
  <c r="G429" i="20"/>
  <c r="G428" i="20"/>
  <c r="G427" i="20"/>
  <c r="G426" i="20"/>
  <c r="G425" i="20"/>
  <c r="G424" i="20"/>
  <c r="G423" i="20"/>
  <c r="G422" i="20"/>
  <c r="G421" i="20"/>
  <c r="G420" i="20"/>
  <c r="G419" i="20"/>
  <c r="G418" i="20"/>
  <c r="G417" i="20"/>
  <c r="G416" i="20"/>
  <c r="G415" i="20"/>
  <c r="G414" i="20"/>
  <c r="G413" i="20"/>
  <c r="G412" i="20"/>
  <c r="G411" i="20"/>
  <c r="G410" i="20"/>
  <c r="G409" i="20"/>
  <c r="G408" i="20"/>
  <c r="G407" i="20"/>
  <c r="G406" i="20"/>
  <c r="G405" i="20"/>
  <c r="G404" i="20"/>
  <c r="G403" i="20"/>
  <c r="G402" i="20"/>
  <c r="G401" i="20"/>
  <c r="G400" i="20"/>
  <c r="G399" i="20"/>
  <c r="G398" i="20"/>
  <c r="G397" i="20"/>
  <c r="G396" i="20"/>
  <c r="G395" i="20"/>
  <c r="G394" i="20"/>
  <c r="G393" i="20"/>
  <c r="G392" i="20"/>
  <c r="G391" i="20"/>
  <c r="G390" i="20"/>
  <c r="G389" i="20"/>
  <c r="G388" i="20"/>
  <c r="G387" i="20"/>
  <c r="G386" i="20"/>
  <c r="G385" i="20"/>
  <c r="G384" i="20"/>
  <c r="G383" i="20"/>
  <c r="G382" i="20"/>
  <c r="G381" i="20"/>
  <c r="G380" i="20"/>
  <c r="G379" i="20"/>
  <c r="G378" i="20"/>
  <c r="G377" i="20"/>
  <c r="G376" i="20"/>
  <c r="G375" i="20"/>
  <c r="G374" i="20"/>
  <c r="G373" i="20"/>
  <c r="G372" i="20"/>
  <c r="G371" i="20"/>
  <c r="G370" i="20"/>
  <c r="G369" i="20"/>
  <c r="G368" i="20"/>
  <c r="G367" i="20"/>
  <c r="G366" i="20"/>
  <c r="G365" i="20"/>
  <c r="G364" i="20"/>
  <c r="G363" i="20"/>
  <c r="G362" i="20"/>
  <c r="G361" i="20"/>
  <c r="G360" i="20"/>
  <c r="G359" i="20"/>
  <c r="G358" i="20"/>
  <c r="G357" i="20"/>
  <c r="G356" i="20"/>
  <c r="G355" i="20"/>
  <c r="G354" i="20"/>
  <c r="G353" i="20"/>
  <c r="G352" i="20"/>
  <c r="G351" i="20"/>
  <c r="G350" i="20"/>
  <c r="G349" i="20"/>
  <c r="G348" i="20"/>
  <c r="G347" i="20"/>
  <c r="G346" i="20"/>
  <c r="G345" i="20"/>
  <c r="G344" i="20"/>
  <c r="G343" i="20"/>
  <c r="G342" i="20"/>
  <c r="G341" i="20"/>
  <c r="G340" i="20"/>
  <c r="G339" i="20"/>
  <c r="G338" i="20"/>
  <c r="G337" i="20"/>
  <c r="G336" i="20"/>
  <c r="G335" i="20"/>
  <c r="G334" i="20"/>
  <c r="G333" i="20"/>
  <c r="G332" i="20"/>
  <c r="G331" i="20"/>
  <c r="G330" i="20"/>
  <c r="G329" i="20"/>
  <c r="G328" i="20"/>
  <c r="G327" i="20"/>
  <c r="G326" i="20"/>
  <c r="G325" i="20"/>
  <c r="G324" i="20"/>
  <c r="G323" i="20"/>
  <c r="G322" i="20"/>
  <c r="G321" i="20"/>
  <c r="G320" i="20"/>
  <c r="G319" i="20"/>
  <c r="G318" i="20"/>
  <c r="G317" i="20"/>
  <c r="G316" i="20"/>
  <c r="G315" i="20"/>
  <c r="G314" i="20"/>
  <c r="G313" i="20"/>
  <c r="G312" i="20"/>
  <c r="G311" i="20"/>
  <c r="G310" i="20"/>
  <c r="G309" i="20"/>
  <c r="G308" i="20"/>
  <c r="G307" i="20"/>
  <c r="G306" i="20"/>
  <c r="G305" i="20"/>
  <c r="G304" i="20"/>
  <c r="G303" i="20"/>
  <c r="G302" i="20"/>
  <c r="G301" i="20"/>
  <c r="G300" i="20"/>
  <c r="G299" i="20"/>
  <c r="G298" i="20"/>
  <c r="G297" i="20"/>
  <c r="G296" i="20"/>
  <c r="G295" i="20"/>
  <c r="G294" i="20"/>
  <c r="G293" i="20"/>
  <c r="G292" i="20"/>
  <c r="G291" i="20"/>
  <c r="G290" i="20"/>
  <c r="G289" i="20"/>
  <c r="G288" i="20"/>
  <c r="G287" i="20"/>
  <c r="G286" i="20"/>
  <c r="G285" i="20"/>
  <c r="G284" i="20"/>
  <c r="G283" i="20"/>
  <c r="G282" i="20"/>
  <c r="G281" i="20"/>
  <c r="G280" i="20"/>
  <c r="G279" i="20"/>
  <c r="G278" i="20"/>
  <c r="G277" i="20"/>
  <c r="G276" i="20"/>
  <c r="G275" i="20"/>
  <c r="G274" i="20"/>
  <c r="G273" i="20"/>
  <c r="G272" i="20"/>
  <c r="G271" i="20"/>
  <c r="G270" i="20"/>
  <c r="G269" i="20"/>
  <c r="G268" i="20"/>
  <c r="G267" i="20"/>
  <c r="G266" i="20"/>
  <c r="G265" i="20"/>
  <c r="G264" i="20"/>
  <c r="G263" i="20"/>
  <c r="G262" i="20"/>
  <c r="G261" i="20"/>
  <c r="G260" i="20"/>
  <c r="G259" i="20"/>
  <c r="G258" i="20"/>
  <c r="G257" i="20"/>
  <c r="G256" i="20"/>
  <c r="G255" i="20"/>
  <c r="G254" i="20"/>
  <c r="G253" i="20"/>
  <c r="G252" i="20"/>
  <c r="G251" i="20"/>
  <c r="G250" i="20"/>
  <c r="G249" i="20"/>
  <c r="G248" i="20"/>
  <c r="G247" i="20"/>
  <c r="G246" i="20"/>
  <c r="G245" i="20"/>
  <c r="G244" i="20"/>
  <c r="G243" i="20"/>
  <c r="G242" i="20"/>
  <c r="G241" i="20"/>
  <c r="G240" i="20"/>
  <c r="G239" i="20"/>
  <c r="G238" i="20"/>
  <c r="G237" i="20"/>
  <c r="G236" i="20"/>
  <c r="G235" i="20"/>
  <c r="G234" i="20"/>
  <c r="G233" i="20"/>
  <c r="G232" i="20"/>
  <c r="G231" i="20"/>
  <c r="G230" i="20"/>
  <c r="G229" i="20"/>
  <c r="G228" i="20"/>
  <c r="G227" i="20"/>
  <c r="G226" i="20"/>
  <c r="G225" i="20"/>
  <c r="G224" i="20"/>
  <c r="G223" i="20"/>
  <c r="G222" i="20"/>
  <c r="G221" i="20"/>
  <c r="G220" i="20"/>
  <c r="G219" i="20"/>
  <c r="G218" i="20"/>
  <c r="G217" i="20"/>
  <c r="G216" i="20"/>
  <c r="G215" i="20"/>
  <c r="G214" i="20"/>
  <c r="G213" i="20"/>
  <c r="G212" i="20"/>
  <c r="G211" i="20"/>
  <c r="G210" i="20"/>
  <c r="G209" i="20"/>
  <c r="G208" i="20"/>
  <c r="G207" i="20"/>
  <c r="G206" i="20"/>
  <c r="G205" i="20"/>
  <c r="G204" i="20"/>
  <c r="G203" i="20"/>
  <c r="G202" i="20"/>
  <c r="G201" i="20"/>
  <c r="G200" i="20"/>
  <c r="G199" i="20"/>
  <c r="G198" i="20"/>
  <c r="G197" i="20"/>
  <c r="G196" i="20"/>
  <c r="G195" i="20"/>
  <c r="G194" i="20"/>
  <c r="G193" i="20"/>
  <c r="G192" i="20"/>
  <c r="G191" i="20"/>
  <c r="G190" i="20"/>
  <c r="G189" i="20"/>
  <c r="G188" i="20"/>
  <c r="G187" i="20"/>
  <c r="G186" i="20"/>
  <c r="G185" i="20"/>
  <c r="G184" i="20"/>
  <c r="G183" i="20"/>
  <c r="G182" i="20"/>
  <c r="G181" i="20"/>
  <c r="G180" i="20"/>
  <c r="G179" i="20"/>
  <c r="G178" i="20"/>
  <c r="G177" i="20"/>
  <c r="G176" i="20"/>
  <c r="G175" i="20"/>
  <c r="G174" i="20"/>
  <c r="G173" i="20"/>
  <c r="G172" i="20"/>
  <c r="G171" i="20"/>
  <c r="G170" i="20"/>
  <c r="G169" i="20"/>
  <c r="G168" i="20"/>
  <c r="G167" i="20"/>
  <c r="G166" i="20"/>
  <c r="G165" i="20"/>
  <c r="G164" i="20"/>
  <c r="G163" i="20"/>
  <c r="G162" i="20"/>
  <c r="G161" i="20"/>
  <c r="G160" i="20"/>
  <c r="G159" i="20"/>
  <c r="G158" i="20"/>
  <c r="G157" i="20"/>
  <c r="G156" i="20"/>
  <c r="G155" i="20"/>
  <c r="G154" i="20"/>
  <c r="G153" i="20"/>
  <c r="G152" i="20"/>
  <c r="G151" i="20"/>
  <c r="G150" i="20"/>
  <c r="G149" i="20"/>
  <c r="G148" i="20"/>
  <c r="G147" i="20"/>
  <c r="G146" i="20"/>
  <c r="G145" i="20"/>
  <c r="G144" i="20"/>
  <c r="G143" i="20"/>
  <c r="G142" i="20"/>
  <c r="G141" i="20"/>
  <c r="G140" i="20"/>
  <c r="G139" i="20"/>
  <c r="G138" i="20"/>
  <c r="G137" i="20"/>
  <c r="G136" i="20"/>
  <c r="G135" i="20"/>
  <c r="G134" i="20"/>
  <c r="G133" i="20"/>
  <c r="G132" i="20"/>
  <c r="G131" i="20"/>
  <c r="G130" i="20"/>
  <c r="G129" i="20"/>
  <c r="G128" i="20"/>
  <c r="G127" i="20"/>
  <c r="G126" i="20"/>
  <c r="G125" i="20"/>
  <c r="G124" i="20"/>
  <c r="G123" i="20"/>
  <c r="G122" i="20"/>
  <c r="G121" i="20"/>
  <c r="G120" i="20"/>
  <c r="G119" i="20"/>
  <c r="G118" i="20"/>
  <c r="G117" i="20"/>
  <c r="G116" i="20"/>
  <c r="G115" i="20"/>
  <c r="G114" i="20"/>
  <c r="G113" i="20"/>
  <c r="G112" i="20"/>
  <c r="G111" i="20"/>
  <c r="G110" i="20"/>
  <c r="G109" i="20"/>
  <c r="G108" i="20"/>
  <c r="G107" i="20"/>
  <c r="G106" i="20"/>
  <c r="G105" i="20"/>
  <c r="G104" i="20"/>
  <c r="G103" i="20"/>
  <c r="G102" i="20"/>
  <c r="G101" i="20"/>
  <c r="G100" i="20"/>
  <c r="G99" i="20"/>
  <c r="G98" i="20"/>
  <c r="G97" i="20"/>
  <c r="G96" i="20"/>
  <c r="G95" i="20"/>
  <c r="G94" i="20"/>
  <c r="G93" i="20"/>
  <c r="G92" i="20"/>
  <c r="G91" i="20"/>
  <c r="G90" i="20"/>
  <c r="G89" i="20"/>
  <c r="G88" i="20"/>
  <c r="G87" i="20"/>
  <c r="G86" i="20"/>
  <c r="G85" i="20"/>
  <c r="G84" i="20"/>
  <c r="G83" i="20"/>
  <c r="G82" i="20"/>
  <c r="G81" i="20"/>
  <c r="G80" i="20"/>
  <c r="G79" i="20"/>
  <c r="G78" i="20"/>
  <c r="G77" i="20"/>
  <c r="G76" i="20"/>
  <c r="G75" i="20"/>
  <c r="G74" i="20"/>
  <c r="G73" i="20"/>
  <c r="G72" i="20"/>
  <c r="G71" i="20"/>
  <c r="G70" i="20"/>
  <c r="G69" i="20"/>
  <c r="G68" i="20"/>
  <c r="G67" i="20"/>
  <c r="G66" i="20"/>
  <c r="G65" i="20"/>
  <c r="G64" i="20"/>
  <c r="G63" i="20"/>
  <c r="G62" i="20"/>
  <c r="G61" i="20"/>
  <c r="G60" i="20"/>
  <c r="G59" i="20"/>
  <c r="G58" i="20"/>
  <c r="G57" i="20"/>
  <c r="G56" i="20"/>
  <c r="G55" i="20"/>
  <c r="G54" i="20"/>
  <c r="G53" i="20"/>
  <c r="G52" i="20"/>
  <c r="G51" i="20"/>
  <c r="G50" i="20"/>
  <c r="G49" i="20"/>
  <c r="G48" i="20"/>
  <c r="G47" i="20"/>
  <c r="G46" i="20"/>
  <c r="G45" i="20"/>
  <c r="G44" i="20"/>
  <c r="G43" i="20"/>
  <c r="G42" i="20"/>
  <c r="G41" i="20"/>
  <c r="G40" i="20"/>
  <c r="G39" i="20"/>
  <c r="G38" i="20"/>
  <c r="G37" i="20"/>
  <c r="G36" i="20"/>
  <c r="G35" i="20"/>
  <c r="G34" i="20"/>
  <c r="G33" i="20"/>
  <c r="G32" i="20"/>
  <c r="G31" i="20"/>
  <c r="G30" i="20"/>
  <c r="G29" i="20"/>
  <c r="G28" i="20"/>
  <c r="G27" i="20"/>
  <c r="G26" i="20"/>
  <c r="G25" i="20"/>
  <c r="G24" i="20"/>
  <c r="G23" i="20"/>
  <c r="G22" i="20"/>
  <c r="G21" i="20"/>
  <c r="G20" i="20"/>
  <c r="G19" i="20"/>
  <c r="G18" i="20"/>
  <c r="G17" i="20"/>
  <c r="G16" i="20"/>
  <c r="G15" i="20"/>
  <c r="G14" i="20"/>
  <c r="G13" i="20"/>
  <c r="G12" i="20"/>
  <c r="G11" i="20"/>
  <c r="G10" i="20"/>
  <c r="G9" i="20"/>
  <c r="G8" i="20"/>
  <c r="E37" i="19"/>
  <c r="G36" i="19"/>
  <c r="G35" i="19"/>
  <c r="E32" i="19"/>
  <c r="G31" i="19"/>
  <c r="G30" i="19"/>
  <c r="G29" i="19"/>
  <c r="G28" i="19"/>
  <c r="E25" i="19"/>
  <c r="G24" i="19"/>
  <c r="G25" i="19" s="1"/>
  <c r="E21" i="19"/>
  <c r="G20" i="19"/>
  <c r="G21" i="19" s="1"/>
  <c r="E17" i="19"/>
  <c r="G16" i="19"/>
  <c r="G15" i="19"/>
  <c r="G14" i="19"/>
  <c r="E11" i="19"/>
  <c r="G10" i="19"/>
  <c r="A10" i="19"/>
  <c r="A14" i="19" s="1"/>
  <c r="A15" i="19" s="1"/>
  <c r="A16" i="19" s="1"/>
  <c r="A20" i="19" s="1"/>
  <c r="A24" i="19" s="1"/>
  <c r="A28" i="19" s="1"/>
  <c r="A29" i="19" s="1"/>
  <c r="A30" i="19" s="1"/>
  <c r="A31" i="19" s="1"/>
  <c r="A35" i="19" s="1"/>
  <c r="A36" i="19" s="1"/>
  <c r="G9" i="19"/>
  <c r="F11" i="18"/>
  <c r="F10" i="18"/>
  <c r="F31" i="18" s="1"/>
  <c r="G37" i="19" l="1"/>
  <c r="G910" i="20"/>
  <c r="E39" i="19"/>
  <c r="G32" i="19"/>
  <c r="G11" i="19"/>
  <c r="G17" i="19"/>
  <c r="D42" i="6"/>
  <c r="D41" i="6" l="1"/>
  <c r="F42" i="6"/>
  <c r="G39" i="19"/>
  <c r="F41" i="6" l="1"/>
  <c r="D47" i="6"/>
  <c r="D79" i="6" l="1"/>
  <c r="F79" i="6" s="1"/>
  <c r="F47" i="6"/>
</calcChain>
</file>

<file path=xl/comments1.xml><?xml version="1.0" encoding="utf-8"?>
<comments xmlns="http://schemas.openxmlformats.org/spreadsheetml/2006/main">
  <authors>
    <author>Автор</author>
  </authors>
  <commentList>
    <comment ref="B24" authorId="0" shapeId="0">
      <text>
        <r>
          <rPr>
            <b/>
            <sz val="9"/>
            <color indexed="81"/>
            <rFont val="Tahoma"/>
            <family val="2"/>
            <charset val="204"/>
          </rPr>
          <t>после ремонта кровли</t>
        </r>
        <r>
          <rPr>
            <sz val="9"/>
            <color indexed="81"/>
            <rFont val="Tahoma"/>
            <family val="2"/>
            <charset val="204"/>
          </rPr>
          <t xml:space="preserve">
</t>
        </r>
      </text>
    </comment>
  </commentList>
</comments>
</file>

<file path=xl/sharedStrings.xml><?xml version="1.0" encoding="utf-8"?>
<sst xmlns="http://schemas.openxmlformats.org/spreadsheetml/2006/main" count="4542" uniqueCount="798">
  <si>
    <t>П Л А Н</t>
  </si>
  <si>
    <t>ремонтных работ по подготовке жилищного фонда, объектов социального, культурного и бытового назначения, коммунального хозяйства городского округа Заречный</t>
  </si>
  <si>
    <t>№ п/п</t>
  </si>
  <si>
    <t>адрес МКД</t>
  </si>
  <si>
    <t>Наименование работ</t>
  </si>
  <si>
    <t>Срок завершения работ, примечание</t>
  </si>
  <si>
    <t>Выполнение</t>
  </si>
  <si>
    <t>Исполнитель</t>
  </si>
  <si>
    <t>средства бюджета ГО</t>
  </si>
  <si>
    <t>средства эксплуатирующих организаций</t>
  </si>
  <si>
    <t>средства инвесторов</t>
  </si>
  <si>
    <t>всего</t>
  </si>
  <si>
    <t>ул.Алещенкова, д.1</t>
  </si>
  <si>
    <t>ООО "Макстрой"</t>
  </si>
  <si>
    <t>ул.Алещенкова, д.10</t>
  </si>
  <si>
    <t>ул.Алещенкова, д.11</t>
  </si>
  <si>
    <t>ул.Алещенкова, д.12</t>
  </si>
  <si>
    <t>ул.Алещенкова, д.13</t>
  </si>
  <si>
    <t>ул.Алещенкова, д.14</t>
  </si>
  <si>
    <t>ул.Алещенкова, д.16</t>
  </si>
  <si>
    <t>ул.Алещенкова, д.18</t>
  </si>
  <si>
    <t>ул.Алещенкова, д.2</t>
  </si>
  <si>
    <t>ул.Алещенкова, д.23</t>
  </si>
  <si>
    <t>ул.Алещенкова, д.25</t>
  </si>
  <si>
    <t>ул.Алещенкова, д.3</t>
  </si>
  <si>
    <t>ул.Алещенкова, д.4</t>
  </si>
  <si>
    <t>ул.Алещенкова, д.5</t>
  </si>
  <si>
    <t>ул.Алещенкова, д.7</t>
  </si>
  <si>
    <t>ул.Алещенкова, д.7/А</t>
  </si>
  <si>
    <t>ул.Алещенкова, д.7/Б</t>
  </si>
  <si>
    <t>ул.Алещенкова, д.8</t>
  </si>
  <si>
    <t>ул.Алещенкова, д.9</t>
  </si>
  <si>
    <t>ул.Бажова, д.12</t>
  </si>
  <si>
    <t>ул.Бажова, д.26</t>
  </si>
  <si>
    <t>ул.Девятого мая, д.3</t>
  </si>
  <si>
    <t>ул.Девятого мая, д.4</t>
  </si>
  <si>
    <t>ул.Девятого мая, д.5</t>
  </si>
  <si>
    <t>ул.Девятого мая, д.6</t>
  </si>
  <si>
    <t>ул.К-Цеткин, д.11</t>
  </si>
  <si>
    <t>ул.К-Цеткин, д.13</t>
  </si>
  <si>
    <t>ул.К-Цеткин, д.15</t>
  </si>
  <si>
    <t>ул.К-Цеткин, д.3</t>
  </si>
  <si>
    <t>ул.К-Цеткин, д.5</t>
  </si>
  <si>
    <t>ул.К-Цеткин, д.9</t>
  </si>
  <si>
    <t>ул.Комсомольская, д.1</t>
  </si>
  <si>
    <t>ул.Комсомольская, д.10</t>
  </si>
  <si>
    <t>ул.Комсомольская, д.2</t>
  </si>
  <si>
    <t>ул.Комсомольская, д.5</t>
  </si>
  <si>
    <t>ул.Комсомольская, д.6</t>
  </si>
  <si>
    <t>ул.Комсомольская, д.8</t>
  </si>
  <si>
    <t>ул.Кузнецова, д.1</t>
  </si>
  <si>
    <t>ул.Кузнецова, д.12</t>
  </si>
  <si>
    <t>ул.Кузнецова, д.14</t>
  </si>
  <si>
    <t>ул.Кузнецова, д.16</t>
  </si>
  <si>
    <t>ул.Кузнецова, д.24</t>
  </si>
  <si>
    <t>ул.Кузнецова, д.24/а</t>
  </si>
  <si>
    <t>ул.Кузнецова, д.24/б</t>
  </si>
  <si>
    <t>ул.Кузнецова, д.26</t>
  </si>
  <si>
    <t>ул.Кузнецова, д.3</t>
  </si>
  <si>
    <t>ул.Кузнецова, д.4</t>
  </si>
  <si>
    <t>ул.Кузнецова, д.5</t>
  </si>
  <si>
    <t>ул.Кузнецова, д.6</t>
  </si>
  <si>
    <t>ул.Кузнецова, д.7</t>
  </si>
  <si>
    <t>ул.Кузнецова, д.8</t>
  </si>
  <si>
    <t>ул.Курчатова, д.13</t>
  </si>
  <si>
    <t>ул.Курчатова, д.15</t>
  </si>
  <si>
    <t>ул.Курчатова, д.21</t>
  </si>
  <si>
    <t>ул.Курчатова, д.23</t>
  </si>
  <si>
    <t>ул.Курчатова, д.25/1</t>
  </si>
  <si>
    <t>ул.Курчатова, д.25/2</t>
  </si>
  <si>
    <t>ул.Курчатова, д.27/1</t>
  </si>
  <si>
    <t>ул.Курчатова, д.27/2</t>
  </si>
  <si>
    <t>ул.Курчатова, д.27/3</t>
  </si>
  <si>
    <t>ул.Курчатова, д.29/1</t>
  </si>
  <si>
    <t>ул.Курчатова, д.29/2</t>
  </si>
  <si>
    <t>ул.Курчатова, д.33</t>
  </si>
  <si>
    <t>ул.Курчатова, д.41</t>
  </si>
  <si>
    <t>ул.Курчатова, д.45</t>
  </si>
  <si>
    <t>ул.Ленина, д.14</t>
  </si>
  <si>
    <t>ул.Ленина, д.15</t>
  </si>
  <si>
    <t>ул.Ленина, д.16</t>
  </si>
  <si>
    <t>ул.Ленина, д.17</t>
  </si>
  <si>
    <t>ул.Ленина, д.18</t>
  </si>
  <si>
    <t>ул.Ленина, д.19</t>
  </si>
  <si>
    <t>ул.Ленина, д.28</t>
  </si>
  <si>
    <t>ул.Ленина, д.29</t>
  </si>
  <si>
    <t>ул.Ленина, д.3</t>
  </si>
  <si>
    <t>ул.Ленина, д.30</t>
  </si>
  <si>
    <t>ул.Ленина, д.32</t>
  </si>
  <si>
    <t>ул.Ленина, д.34</t>
  </si>
  <si>
    <t>ул.Ленина, д.4</t>
  </si>
  <si>
    <t>ул.Ленина, д.5</t>
  </si>
  <si>
    <t>ул.Ленина, д.6</t>
  </si>
  <si>
    <t>ул.Ленина, д.7</t>
  </si>
  <si>
    <t>ул.Ленина, д.8</t>
  </si>
  <si>
    <t>ул.Ленинградская, д.10</t>
  </si>
  <si>
    <t>ул.Ленинградская, д.11</t>
  </si>
  <si>
    <t>ул.Ленинградская, д.12</t>
  </si>
  <si>
    <t>ул.Ленинградская, д.13</t>
  </si>
  <si>
    <t>ул.Ленинградская, д.15/1</t>
  </si>
  <si>
    <t>ул.Ленинградская, д.17</t>
  </si>
  <si>
    <t>ул.Ленинградская, д.18</t>
  </si>
  <si>
    <t>ул.Ленинградская, д.19</t>
  </si>
  <si>
    <t>ул.Ленинградская, д.20</t>
  </si>
  <si>
    <t>ул.Ленинградская, д.21/а</t>
  </si>
  <si>
    <t>ул.Ленинградская, д.22</t>
  </si>
  <si>
    <t>ул.Ленинградская, д.24</t>
  </si>
  <si>
    <t>ул.Ленинградская, д.24/а</t>
  </si>
  <si>
    <t>ул.Ленинградская, д.24/б</t>
  </si>
  <si>
    <t>ул.Ленинградская, д.25</t>
  </si>
  <si>
    <t>ул.Ленинградская, д.26</t>
  </si>
  <si>
    <t>ул.Ленинградская, д.31</t>
  </si>
  <si>
    <t>ул.Ленинградская, д.4</t>
  </si>
  <si>
    <t>ул.Ленинградская, д.6</t>
  </si>
  <si>
    <t>ул.Ленинградская, д.8</t>
  </si>
  <si>
    <t>ул.Лермонтова, д.10</t>
  </si>
  <si>
    <t>ул.Лермонтова, д.12</t>
  </si>
  <si>
    <t>ул.Лермонтова, д.14</t>
  </si>
  <si>
    <t>ул.Лермонтова, д.15</t>
  </si>
  <si>
    <t>ул.Лермонтова, д.21</t>
  </si>
  <si>
    <t>ул.Лермонтова, д.25</t>
  </si>
  <si>
    <t>ул.Лермонтова, д.27</t>
  </si>
  <si>
    <t>ул.Лермонтова, д.29</t>
  </si>
  <si>
    <t>ул.Лермонтова, д.31</t>
  </si>
  <si>
    <t>ул.Лермонтова, д.8</t>
  </si>
  <si>
    <t>ул.Мира, д.12</t>
  </si>
  <si>
    <t>ул.Мира, д.14</t>
  </si>
  <si>
    <t>ул.Мира, д.16</t>
  </si>
  <si>
    <t>ул.Мира, д.18</t>
  </si>
  <si>
    <t>ул.Мира, д.2</t>
  </si>
  <si>
    <t>ул.Мира, д.20</t>
  </si>
  <si>
    <t>ул.Мира, д.22</t>
  </si>
  <si>
    <t>ул.Мира, д.39</t>
  </si>
  <si>
    <t>ул.Мира, д.4/а</t>
  </si>
  <si>
    <t>ул.Мира, д.40</t>
  </si>
  <si>
    <t>ул.Мира, д.41</t>
  </si>
  <si>
    <t>ул.Мира, д.6/а</t>
  </si>
  <si>
    <t>ул.Мира, д.9/а</t>
  </si>
  <si>
    <t>ул.Невского, д.1</t>
  </si>
  <si>
    <t>ул.Свердлова, д.1</t>
  </si>
  <si>
    <t>ул.Свердлова, д.13</t>
  </si>
  <si>
    <t>ул.Свердлова, д.14</t>
  </si>
  <si>
    <t>ул.Свердлова, д.16</t>
  </si>
  <si>
    <t>ул.Свердлова, д.17</t>
  </si>
  <si>
    <t>ул.Свердлова, д.18</t>
  </si>
  <si>
    <t>ул.Свердлова, д.19</t>
  </si>
  <si>
    <t>ул.Свердлова, д.3</t>
  </si>
  <si>
    <t>ул.Свердлова, д.4</t>
  </si>
  <si>
    <t>ул.Свердлова, д.7</t>
  </si>
  <si>
    <t>ул.Свердлова, д.8</t>
  </si>
  <si>
    <t>ул.Таховская, д.10</t>
  </si>
  <si>
    <t>ул.Таховская, д.12</t>
  </si>
  <si>
    <t>ул.Таховская, д.14</t>
  </si>
  <si>
    <t>ул.Таховская, д.18</t>
  </si>
  <si>
    <t>ул.Таховская, д.20</t>
  </si>
  <si>
    <t>ул.Таховская, д.22</t>
  </si>
  <si>
    <t>ул.Таховская, д.24</t>
  </si>
  <si>
    <t>ул.Таховская, д.4</t>
  </si>
  <si>
    <t>ул.Таховская, д.5</t>
  </si>
  <si>
    <t>ул.Таховская, д.6</t>
  </si>
  <si>
    <t>ул.Таховская, д.7</t>
  </si>
  <si>
    <t>ул.Таховская, д.8</t>
  </si>
  <si>
    <t>ул.Уральская, д.24</t>
  </si>
  <si>
    <t>ул.Уральская, д.26</t>
  </si>
  <si>
    <t>ул.Энергетиков, д.10</t>
  </si>
  <si>
    <t>ул.Энергетиков, д.6</t>
  </si>
  <si>
    <t>ул.Энергетиков, д.8</t>
  </si>
  <si>
    <t>ИП Девяткова И.Н.</t>
  </si>
  <si>
    <t>ремонт кровли</t>
  </si>
  <si>
    <t>ремонт межпанельных швов</t>
  </si>
  <si>
    <t>ИП Корягин Д.И.</t>
  </si>
  <si>
    <t>ООО "Триоком"</t>
  </si>
  <si>
    <t>ремонт входных групп (козырьки)</t>
  </si>
  <si>
    <t>ремонт входных групп (крыльца)</t>
  </si>
  <si>
    <t>ООО СК "Энергия"</t>
  </si>
  <si>
    <t>ул.Бажова, д.30</t>
  </si>
  <si>
    <t>ул.Ленинградская, д.15</t>
  </si>
  <si>
    <t>№ п\п</t>
  </si>
  <si>
    <t>Затраты на выполнение работ, тыс. руб</t>
  </si>
  <si>
    <t>май</t>
  </si>
  <si>
    <t>июнь</t>
  </si>
  <si>
    <t>июль</t>
  </si>
  <si>
    <t>июль-август</t>
  </si>
  <si>
    <t>Всего по плану:</t>
  </si>
  <si>
    <t>август</t>
  </si>
  <si>
    <t>май-август</t>
  </si>
  <si>
    <t>4</t>
  </si>
  <si>
    <t>ПЛАН</t>
  </si>
  <si>
    <t xml:space="preserve"> </t>
  </si>
  <si>
    <t>наименование оборудования</t>
  </si>
  <si>
    <t>срок завершения работ, примечание</t>
  </si>
  <si>
    <t>УВС</t>
  </si>
  <si>
    <t>ОАО "Акватех"</t>
  </si>
  <si>
    <t>1.2</t>
  </si>
  <si>
    <t>1.3</t>
  </si>
  <si>
    <t>1.4</t>
  </si>
  <si>
    <t>2.1</t>
  </si>
  <si>
    <t>2.2</t>
  </si>
  <si>
    <t>ИТОГО ПО ВОДОСНАБЖЕНИЮ:</t>
  </si>
  <si>
    <t>УКС</t>
  </si>
  <si>
    <t>ИТОГО ПО ВОДООТВЕДЕНИЮ:</t>
  </si>
  <si>
    <t>с. Мезенское</t>
  </si>
  <si>
    <t>сентябрь</t>
  </si>
  <si>
    <t>2.3</t>
  </si>
  <si>
    <t>апрель</t>
  </si>
  <si>
    <t>2.4</t>
  </si>
  <si>
    <t>д. Курманка</t>
  </si>
  <si>
    <t>3.1</t>
  </si>
  <si>
    <t>3.2</t>
  </si>
  <si>
    <t>3.3</t>
  </si>
  <si>
    <t>3.4</t>
  </si>
  <si>
    <t>3.5</t>
  </si>
  <si>
    <t>3.6</t>
  </si>
  <si>
    <t>Ремонт межпанельных швов</t>
  </si>
  <si>
    <t>УТВЕРЖДЕН</t>
  </si>
  <si>
    <t>ГМПВ</t>
  </si>
  <si>
    <t xml:space="preserve"> ВОДОСНАБЖЕНИЕ</t>
  </si>
  <si>
    <t>ВНС-4</t>
  </si>
  <si>
    <t>Ремонт насоса  4НП-1</t>
  </si>
  <si>
    <t>Хлораторная</t>
  </si>
  <si>
    <t>Восстановление системы теплоснабжения в здании хлораторной</t>
  </si>
  <si>
    <t>Насосная 2-ой очереди в т.ч.:</t>
  </si>
  <si>
    <t>Ревизия, чистка отопительных приборов.</t>
  </si>
  <si>
    <t xml:space="preserve"> ВОДООТВЕДЕНИЕ</t>
  </si>
  <si>
    <t>Очистные сооружения</t>
  </si>
  <si>
    <t>УКНС</t>
  </si>
  <si>
    <t>КНС-1</t>
  </si>
  <si>
    <t>КНС-2</t>
  </si>
  <si>
    <t>КНС-3</t>
  </si>
  <si>
    <t>Частичный ремонт кровли</t>
  </si>
  <si>
    <t>КНС-4</t>
  </si>
  <si>
    <t>Капитальный ремонт вытяжной вентиляции</t>
  </si>
  <si>
    <t>Чистка приёмных резервуаров на КНС-1,2,3,4,</t>
  </si>
  <si>
    <t>Блок емкостей</t>
  </si>
  <si>
    <t>Ремонт вентиляции   (замена электродвигателя)</t>
  </si>
  <si>
    <t>Вывоз осадка с площадки компостирования на полигон ТБО</t>
  </si>
  <si>
    <t>1</t>
  </si>
  <si>
    <t>1.1</t>
  </si>
  <si>
    <t>2</t>
  </si>
  <si>
    <t>3</t>
  </si>
  <si>
    <t>Восстановление повреждённых участков сетчатого ограждения территории  скважин №,№ 8, 21, 24, 25, 62 ГМПВ</t>
  </si>
  <si>
    <t xml:space="preserve">Замена расходомера на скважине № 24 </t>
  </si>
  <si>
    <t>Косметический ремонт помещений скважин</t>
  </si>
  <si>
    <t>Ремонт  оконных блоков -8шт.</t>
  </si>
  <si>
    <t>Ремонт  дверных коробок - 8шт.</t>
  </si>
  <si>
    <t>Покраска потолков, стен</t>
  </si>
  <si>
    <t>Выполнить защитную облицовку стен снаружи цементно-песчаным раствором в местах повреждения кирпичной кладки</t>
  </si>
  <si>
    <t>Ремонт кирпичной кладки парапета у входной двери по оси 1.</t>
  </si>
  <si>
    <t>Ремонт штукатурки козырьков</t>
  </si>
  <si>
    <t>Насосная 1-ой очереди в т.ч.:</t>
  </si>
  <si>
    <t xml:space="preserve">Замена входной двери </t>
  </si>
  <si>
    <t>Ремонт окон -6 шт. (рама, коробка)</t>
  </si>
  <si>
    <t>Ду 250 -4 шт.                            Ду 250 -8 шт.</t>
  </si>
  <si>
    <t>Ду 150 -3 шт.                            Ду 150 -6 шт.</t>
  </si>
  <si>
    <t>Ремонт канализационных колодцев 10 шт</t>
  </si>
  <si>
    <t>Ремонт кровли</t>
  </si>
  <si>
    <t>Замена насоса 2НФ-3 (СД 160/45)</t>
  </si>
  <si>
    <t>Приёмная камера</t>
  </si>
  <si>
    <t>Капитальный ремонт гусаков и трубопроводов, ограждений</t>
  </si>
  <si>
    <t>Покраска трубопроводов Ду 400, 300, 200, 150, 100 антикорозийным покрытием</t>
  </si>
  <si>
    <t xml:space="preserve">Капитальный ремонт оборудования секции №3 блока технологических ёмкостей </t>
  </si>
  <si>
    <t>Ремонт (замена)  ручной тали</t>
  </si>
  <si>
    <t>Воздуходувное отделение</t>
  </si>
  <si>
    <t>Блок доочистки</t>
  </si>
  <si>
    <t>Капитальный ремонт системы отопления блока доочистки</t>
  </si>
  <si>
    <t>Восстановительный ремонт кровли здания хлораторной</t>
  </si>
  <si>
    <t xml:space="preserve">Капитальный ремонт  (замена) насоса  4НПВ-3 </t>
  </si>
  <si>
    <t>2.1.1</t>
  </si>
  <si>
    <t>2.1.2</t>
  </si>
  <si>
    <t>2.1.3</t>
  </si>
  <si>
    <t>2.1.4</t>
  </si>
  <si>
    <t>2.3.1</t>
  </si>
  <si>
    <t>2.3.2</t>
  </si>
  <si>
    <t>2.3.3</t>
  </si>
  <si>
    <t>2.3.4</t>
  </si>
  <si>
    <t>2.3.5</t>
  </si>
  <si>
    <t>2.3.6</t>
  </si>
  <si>
    <t>2.3.7</t>
  </si>
  <si>
    <t>2.2.1</t>
  </si>
  <si>
    <t>2.4.1</t>
  </si>
  <si>
    <t>2.4.2</t>
  </si>
  <si>
    <t>3.1.1</t>
  </si>
  <si>
    <t>3.1.2</t>
  </si>
  <si>
    <t>3.2.1</t>
  </si>
  <si>
    <t>3.3.1</t>
  </si>
  <si>
    <t>3.4.1</t>
  </si>
  <si>
    <t>3.5.1</t>
  </si>
  <si>
    <t>3.6.1</t>
  </si>
  <si>
    <t>2.1.5</t>
  </si>
  <si>
    <t>Насосное отделение</t>
  </si>
  <si>
    <t>3.3.2</t>
  </si>
  <si>
    <t xml:space="preserve">Цех мехобезвоживания осадка </t>
  </si>
  <si>
    <t>май-июнь</t>
  </si>
  <si>
    <t>март</t>
  </si>
  <si>
    <t>июнь-август</t>
  </si>
  <si>
    <t>февраль</t>
  </si>
  <si>
    <t>апрель-май</t>
  </si>
  <si>
    <t>август-сентябрь</t>
  </si>
  <si>
    <t>2.1.6</t>
  </si>
  <si>
    <t>Ремонт (замена) окон - 9 шт. (рама, коробка) аварийно!</t>
  </si>
  <si>
    <t>Замена задвижек  10 штук, в т.ч.:</t>
  </si>
  <si>
    <t>Ду 200 -  3 шт.                          Ду 200 - 6 шт.</t>
  </si>
  <si>
    <t>Фтораторная. Ремонт кровли</t>
  </si>
  <si>
    <t xml:space="preserve">Ремонт (замена) входной двери </t>
  </si>
  <si>
    <t>Замена дверного блока в здании бактерицидной установки на скважине № 25</t>
  </si>
  <si>
    <t>Замена пожарных гидрантов по мере необходимости 6 шт.</t>
  </si>
  <si>
    <t xml:space="preserve">Ремонт полов </t>
  </si>
  <si>
    <t>постановлением администрации</t>
  </si>
  <si>
    <t>городского округа Заречный</t>
  </si>
  <si>
    <t>Покраска потолков, стен, оборудования.</t>
  </si>
  <si>
    <t>ремонтных работ по подготовке жилищного фонда, объектв социального, культурного и бытового назначения, коммунального хозяйства городского округа Заречный</t>
  </si>
  <si>
    <t xml:space="preserve">к работе в осенне-зимний период 2018/2019 годов </t>
  </si>
  <si>
    <t>Ремонт санитарно-технических систем, теплового узла, системы отопления по результатаи осмотра</t>
  </si>
  <si>
    <t xml:space="preserve">3 квартал </t>
  </si>
  <si>
    <t>МУП ГОЗ "Теплоцентраль"</t>
  </si>
  <si>
    <t>Гидропневмопромывка системы отопления</t>
  </si>
  <si>
    <t xml:space="preserve"> Консервация системы отопления</t>
  </si>
  <si>
    <t xml:space="preserve">2 квартал </t>
  </si>
  <si>
    <t>МУП  "Теплоцентраль"</t>
  </si>
  <si>
    <t>Осмотр системы отопления для выявления дефектов инженерного оборудования</t>
  </si>
  <si>
    <t>Гидропромывка системы отопления</t>
  </si>
  <si>
    <t>Расконсервирование систем отопления</t>
  </si>
  <si>
    <t xml:space="preserve">Предварительный осмотр и гидропневматическая  промывка трубопроводов систем отопления </t>
  </si>
  <si>
    <t>МУП "Теплоцентраль"</t>
  </si>
  <si>
    <t>Замена прибора учета горячего водоснабжения</t>
  </si>
  <si>
    <t>МУП "Теплоцентраль", ОАО "Акватех"</t>
  </si>
  <si>
    <t>Поверка приборов УКУТЭ</t>
  </si>
  <si>
    <t>3 квартал</t>
  </si>
  <si>
    <t>МУП ГО Заречный "Теплоцентраль"</t>
  </si>
  <si>
    <t>Замена шаровых кранов на системе отопления</t>
  </si>
  <si>
    <t xml:space="preserve">    3 квартал </t>
  </si>
  <si>
    <t>Ликвидация воздушных пробок в системе отопления. Проверка герметичности прокладочных соединений, антикорозийная обработка болтов и соединений. Акт готовности</t>
  </si>
  <si>
    <t>подготовка, регулировка, накладка и испытание систем отопления перед началом отопительного сезона</t>
  </si>
  <si>
    <t xml:space="preserve">      3 квартал </t>
  </si>
  <si>
    <t>подготовка и гидропромывка систем отопления перед запуском тепла</t>
  </si>
  <si>
    <t xml:space="preserve">     3 квартал </t>
  </si>
  <si>
    <t xml:space="preserve">к работе в осенне-зимний период 2018/2019 годов"  </t>
  </si>
  <si>
    <t>Кол-во</t>
  </si>
  <si>
    <t>Срок проведения работ, примечание</t>
  </si>
  <si>
    <t>МКД ул. Алещенкова, 15</t>
  </si>
  <si>
    <t xml:space="preserve">Частичная замена канализационных стояков </t>
  </si>
  <si>
    <t>36 пог.м.</t>
  </si>
  <si>
    <t>май-октябрь</t>
  </si>
  <si>
    <t>ТСЖ "Квартал" ул. Алещенкова, 15</t>
  </si>
  <si>
    <t xml:space="preserve">Частичная замена стояков системы отопления </t>
  </si>
  <si>
    <t>20 пог.м.</t>
  </si>
  <si>
    <t>июнь-сентябрь</t>
  </si>
  <si>
    <t>Итого:</t>
  </si>
  <si>
    <t>МКД ул. Алещенкова, 17</t>
  </si>
  <si>
    <t>47 пог.м.</t>
  </si>
  <si>
    <t>ТСЖ "Квартал" ул. Алещенкова, 17</t>
  </si>
  <si>
    <t>30 пог.м.</t>
  </si>
  <si>
    <t>МКД ул. Ленинградская, 14</t>
  </si>
  <si>
    <t>60 пог.м.</t>
  </si>
  <si>
    <t>ТСЖ "Квартал" ул. Ленинградская, 14</t>
  </si>
  <si>
    <t>МКД ул. Ленинградская, 14А</t>
  </si>
  <si>
    <t>40 пог.м.</t>
  </si>
  <si>
    <t>ТСЖ "Квартал" ул. Ленинградская, 14А</t>
  </si>
  <si>
    <t xml:space="preserve">Итого </t>
  </si>
  <si>
    <t>МКД ул. Ленинградская, 16</t>
  </si>
  <si>
    <t>ТСЖ "Квартал" ул. Ленинградская, 16</t>
  </si>
  <si>
    <t>Замена радиаторов отопления в местах общего пользования под. №№ 1-3</t>
  </si>
  <si>
    <t>Ревизия квартирных распределительных щитов в под. №№ 1, 2, 5</t>
  </si>
  <si>
    <t>апрель-июнь</t>
  </si>
  <si>
    <t>Косметический ремонт под. № 4</t>
  </si>
  <si>
    <t>МКД ул. Ленинградская, 16Б</t>
  </si>
  <si>
    <t>25 пог.м.</t>
  </si>
  <si>
    <t>ТСЖ "Квартал" ул. Ленинградская, 16Б</t>
  </si>
  <si>
    <t>Срок завершения работ, 
примечание</t>
  </si>
  <si>
    <t>регулировка и испытание системы центрального отопления</t>
  </si>
  <si>
    <t>гидропромывка системы отопления</t>
  </si>
  <si>
    <t>теущий ремонт сантехнического оборудования</t>
  </si>
  <si>
    <t>теущий ремонт  освещения подвальных помещений</t>
  </si>
  <si>
    <t>ревизия щитов этажных</t>
  </si>
  <si>
    <t>ООО СТК "СтройГрад+"</t>
  </si>
  <si>
    <t>ремонт входных групп</t>
  </si>
  <si>
    <t>ремонт внешнего благоустройства (асфальт, поребрики, разметка)</t>
  </si>
  <si>
    <t>ИП Хлызова</t>
  </si>
  <si>
    <t>замена окон, тамбурных дверей в подъездах на ПВХ</t>
  </si>
  <si>
    <t>ООО "Монолит"</t>
  </si>
  <si>
    <t>установка метал. дверей</t>
  </si>
  <si>
    <t>ремонт вентиляции</t>
  </si>
  <si>
    <t>ООО "Вертикаль"</t>
  </si>
  <si>
    <t>установка светодиодных светильников</t>
  </si>
  <si>
    <t>Поверка приборов УУ ХВС</t>
  </si>
  <si>
    <t>ул.Алещенкова, д.7а</t>
  </si>
  <si>
    <t>ул.Алещенкова, д.7б</t>
  </si>
  <si>
    <t>ремонт строительных конструкций (балконы )</t>
  </si>
  <si>
    <t>Замена канализации</t>
  </si>
  <si>
    <t>ремонт отмостки, цоколя</t>
  </si>
  <si>
    <t>ул.Кузнецова, д.24б</t>
  </si>
  <si>
    <t>ул.Курчатова, д.251</t>
  </si>
  <si>
    <t>ул.Курчатова, д.252</t>
  </si>
  <si>
    <t>ул.Курчатова, д.271</t>
  </si>
  <si>
    <t>ул.Курчатова, д.272</t>
  </si>
  <si>
    <t>ул.Курчатова, д.273</t>
  </si>
  <si>
    <t>ул.Курчатова, д.291</t>
  </si>
  <si>
    <t>ул.Курчатова, д.292</t>
  </si>
  <si>
    <t xml:space="preserve">ремонт входов в подвал </t>
  </si>
  <si>
    <t>ул.Ленинградская, д.21а</t>
  </si>
  <si>
    <t>ИП Казаков К.В.</t>
  </si>
  <si>
    <t>ул.Ленинградская, д.24а</t>
  </si>
  <si>
    <t>ул.Ленинградская, д.24б</t>
  </si>
  <si>
    <t xml:space="preserve">ремонт приямков подвала </t>
  </si>
  <si>
    <t>ул.Лермонтова, д.29/а</t>
  </si>
  <si>
    <t>ул.Лермонтова, д.29а</t>
  </si>
  <si>
    <t>ул.Мира, д.4а</t>
  </si>
  <si>
    <t>ул.Мира, д.6</t>
  </si>
  <si>
    <t>ул.Мира, д.6а</t>
  </si>
  <si>
    <t>ул.Мира, д.9а</t>
  </si>
  <si>
    <t>к работе в осенне-зимний период 2018/2019 годов</t>
  </si>
  <si>
    <t>МУП ГО Заречный "Теплоснабжение"</t>
  </si>
  <si>
    <t>МУП "Теплоснабжение"</t>
  </si>
  <si>
    <t xml:space="preserve">Аварийно-востановительные работы </t>
  </si>
  <si>
    <t>Промывка канализационных колодцев</t>
  </si>
  <si>
    <t>Ревизия (ремонт) КНС</t>
  </si>
  <si>
    <t xml:space="preserve">Ремонт водоразборных колонок </t>
  </si>
  <si>
    <t>1.5</t>
  </si>
  <si>
    <t>Ревизия пожарных гидрантов</t>
  </si>
  <si>
    <t>д. Гагарка</t>
  </si>
  <si>
    <t>Ремонт водоразборных колонок</t>
  </si>
  <si>
    <t>Ремонт водопроводных колодцев</t>
  </si>
  <si>
    <t>Ремонт и промывка канализационных колодцев</t>
  </si>
  <si>
    <t>Замена запорной арматуры на ХВС</t>
  </si>
  <si>
    <t>Аварийно-востановительные работы</t>
  </si>
  <si>
    <t>4.1</t>
  </si>
  <si>
    <t>4.2</t>
  </si>
  <si>
    <t>г. Заречный (м-он Муранитный)</t>
  </si>
  <si>
    <t>ул.Алещенкова, дом  20</t>
  </si>
  <si>
    <t xml:space="preserve">Ревизия тепловых узлов </t>
  </si>
  <si>
    <t>до 01.09.2018 г.</t>
  </si>
  <si>
    <t xml:space="preserve">ТСЖ "Наш дом" </t>
  </si>
  <si>
    <t xml:space="preserve">Ревизия подъездных, этажных электрощитков, замена и ремонт  </t>
  </si>
  <si>
    <t xml:space="preserve">Устранение выявленных в отопительный сезон недостатков систем отопления </t>
  </si>
  <si>
    <t xml:space="preserve">Ремонт системы освещения подвала и чердака </t>
  </si>
  <si>
    <t xml:space="preserve">Ревизия, ремонт кровельного покрытия крыш </t>
  </si>
  <si>
    <t>до 01.07.2018 г.</t>
  </si>
  <si>
    <t xml:space="preserve">Утепление подъездов,в т.ч. регулировка   пластиковых окон, установка дверей и доводчиков </t>
  </si>
  <si>
    <t>до 15.09.2018 г.</t>
  </si>
  <si>
    <t>Поверка и наладка приборов УКУТ</t>
  </si>
  <si>
    <t>НПО "Технология"</t>
  </si>
  <si>
    <t>Всего:</t>
  </si>
  <si>
    <t>ул.Алещенкова, дом  22</t>
  </si>
  <si>
    <t>ул.Алещенкова, дом  24</t>
  </si>
  <si>
    <t>ул.Курчатова, дом 35</t>
  </si>
  <si>
    <t>ул.Курчатова, дом  31/1</t>
  </si>
  <si>
    <t xml:space="preserve">Герметизация межпанельных швов по заявлениям жителям  </t>
  </si>
  <si>
    <t>ТСЖ "Наш дом"</t>
  </si>
  <si>
    <t xml:space="preserve">Утепление подъездов, в т.ч. замена окон, установка дверей и доводчиков </t>
  </si>
  <si>
    <t>ул.Курчатова, дом  31/2</t>
  </si>
  <si>
    <t>ул.Курчатова, дом  31/3</t>
  </si>
  <si>
    <t>Всего по ТСЖ "Наш дом"</t>
  </si>
  <si>
    <t>Ул.Ленина, 31</t>
  </si>
  <si>
    <t>ООО "ФРЗ ЖКХ"</t>
  </si>
  <si>
    <t>Установка УКУТ ул. Ленина, 31</t>
  </si>
  <si>
    <t xml:space="preserve">Герметизация межпанельных швов по заявлениям жителям </t>
  </si>
  <si>
    <t>Всего</t>
  </si>
  <si>
    <t>УлАлещенкова, 26</t>
  </si>
  <si>
    <t>Ул.Курчатова, 37</t>
  </si>
  <si>
    <t>Ул.Ленинградская, 23</t>
  </si>
  <si>
    <t>ИП Гребенщиков С</t>
  </si>
  <si>
    <t>Установка решеток на чердачные окна</t>
  </si>
  <si>
    <t>до 15.09.2018г.</t>
  </si>
  <si>
    <t>Ул.Курчатова, 29/3</t>
  </si>
  <si>
    <t>Ул.Ленина, 33</t>
  </si>
  <si>
    <t>Ул.Ленина, 33А</t>
  </si>
  <si>
    <t>Ул.Ленина, 35</t>
  </si>
  <si>
    <t>Ул.Ленина, 35А</t>
  </si>
  <si>
    <t>Всего по ООО "ФРЗЖКХ"</t>
  </si>
  <si>
    <t>Ул.Ленинградская, 21</t>
  </si>
  <si>
    <t>Курчатова 51</t>
  </si>
  <si>
    <t>ревизия затворов, задвижек, вентилей в теплоузле</t>
  </si>
  <si>
    <t>Август</t>
  </si>
  <si>
    <t>ремонт козырька кв. 67</t>
  </si>
  <si>
    <t>ремонт лоджии кв. 139, 16</t>
  </si>
  <si>
    <t>Июнь</t>
  </si>
  <si>
    <t>Курчатова 49</t>
  </si>
  <si>
    <t>Выполнить швы кв. 16,37</t>
  </si>
  <si>
    <t>Май-август</t>
  </si>
  <si>
    <t>Курчатова 47</t>
  </si>
  <si>
    <t>Ленинградская 27</t>
  </si>
  <si>
    <t>в цокольном помещении выполнить ряд мероприятий по отоплению</t>
  </si>
  <si>
    <t>Ленинградская 17А</t>
  </si>
  <si>
    <t>Май-июнь</t>
  </si>
  <si>
    <t>Олимпийская 1,3</t>
  </si>
  <si>
    <t>Установка домофона, закрыть подъезды</t>
  </si>
  <si>
    <t>Апрель</t>
  </si>
  <si>
    <t>УК "Ленинградская"</t>
  </si>
  <si>
    <t>1.1.</t>
  </si>
  <si>
    <t>1.2.</t>
  </si>
  <si>
    <t>1.3.</t>
  </si>
  <si>
    <t>2.1.</t>
  </si>
  <si>
    <t>2.2.</t>
  </si>
  <si>
    <t>3.1.</t>
  </si>
  <si>
    <t>4.</t>
  </si>
  <si>
    <t>4.1.</t>
  </si>
  <si>
    <t>4.2.</t>
  </si>
  <si>
    <t>5.</t>
  </si>
  <si>
    <t>5.1.</t>
  </si>
  <si>
    <t>5.2.</t>
  </si>
  <si>
    <t>6.</t>
  </si>
  <si>
    <t>6.1.</t>
  </si>
  <si>
    <t>6.2.</t>
  </si>
  <si>
    <t>Ремонт вентиляции пищеблока</t>
  </si>
  <si>
    <t xml:space="preserve">Ремонт кровли </t>
  </si>
  <si>
    <t>Замена окон рекреации 3 этажа</t>
  </si>
  <si>
    <t>отопление с. Мезенское</t>
  </si>
  <si>
    <t>отопление д. Гагарка</t>
  </si>
  <si>
    <t xml:space="preserve">кровля </t>
  </si>
  <si>
    <t>отопление</t>
  </si>
  <si>
    <t>ДОУ "Детство"</t>
  </si>
  <si>
    <t>отопление, теплые полы</t>
  </si>
  <si>
    <t>ЦДТ</t>
  </si>
  <si>
    <t>ДЮСШ</t>
  </si>
  <si>
    <t>ЦППМиСП</t>
  </si>
  <si>
    <t>1. МКОУ ДОД ГО Заречный "Детская художественная  школа"</t>
  </si>
  <si>
    <t>2.  МКОУ ДОД ГО Заречный "Детская музыкальная  школа"</t>
  </si>
  <si>
    <t>3. ЗМКУ "Краеведческий музей"</t>
  </si>
  <si>
    <t>4. МКУ  городского округа  Заречный «ЦБС"</t>
  </si>
  <si>
    <t>5. МКУ  "ЦКДС "Романтик"</t>
  </si>
  <si>
    <t>6. МКУ  городского округа  Заречный «ДК "Ровесник"</t>
  </si>
  <si>
    <t>Итого по МКУ ГО Заречный "Управление культуры, спорта и молодежной политики"</t>
  </si>
  <si>
    <t>Промывка систем отопления, монтаж отопительных приботюров</t>
  </si>
  <si>
    <t>СОШ № 1</t>
  </si>
  <si>
    <t>СОШ № 2</t>
  </si>
  <si>
    <t>СОШ № 4</t>
  </si>
  <si>
    <t>СОШ № 6</t>
  </si>
  <si>
    <t>1.4.</t>
  </si>
  <si>
    <t>МКУ "Управление образования ГО Заречный</t>
  </si>
  <si>
    <t>окна кабинетов</t>
  </si>
  <si>
    <t>2.3.</t>
  </si>
  <si>
    <t>СОШ №3</t>
  </si>
  <si>
    <t xml:space="preserve">3. </t>
  </si>
  <si>
    <t>5.3.</t>
  </si>
  <si>
    <t>СОШ № 7</t>
  </si>
  <si>
    <t>7.</t>
  </si>
  <si>
    <t>7.1.</t>
  </si>
  <si>
    <t>8.</t>
  </si>
  <si>
    <t>8.1.</t>
  </si>
  <si>
    <t>8.2.</t>
  </si>
  <si>
    <t>окна</t>
  </si>
  <si>
    <t>9.</t>
  </si>
  <si>
    <t>9.1.</t>
  </si>
  <si>
    <t>10.</t>
  </si>
  <si>
    <t>10.1</t>
  </si>
  <si>
    <t>Итого по МКУ "Управление образования ГО Заречный"</t>
  </si>
  <si>
    <t xml:space="preserve">к работе в осенне-зимний период 2018/2019 годов  </t>
  </si>
  <si>
    <t>Итого по МУП ГО Заречный "Теплоснабжение"</t>
  </si>
  <si>
    <t>Итого по ОАО "Акватех"</t>
  </si>
  <si>
    <t>ООО "ДЕЗ"</t>
  </si>
  <si>
    <t>ИТОГО</t>
  </si>
  <si>
    <t>Примечание</t>
  </si>
  <si>
    <t xml:space="preserve">Кузнецова, дом 11 </t>
  </si>
  <si>
    <t>Герметизация межпанельных швов (по заявкам).</t>
  </si>
  <si>
    <t>сентябрь 2018г.</t>
  </si>
  <si>
    <t>исп. ден. средств в меньшем объёме</t>
  </si>
  <si>
    <t>ТСЖ "Согласие"</t>
  </si>
  <si>
    <t xml:space="preserve">Кузнецова, дом 13 </t>
  </si>
  <si>
    <t xml:space="preserve">сентябрь 2018г. </t>
  </si>
  <si>
    <t>исп. ден. средств в большем объёме</t>
  </si>
  <si>
    <t>Ленинградская, дом 12а</t>
  </si>
  <si>
    <t>заявки не поступали</t>
  </si>
  <si>
    <t>Ленина, дом 36</t>
  </si>
  <si>
    <t>Алещенкова, дом 3а</t>
  </si>
  <si>
    <t xml:space="preserve">Кузнецова, дом 9 </t>
  </si>
  <si>
    <t>Ревизия арматуры и оборудования, приборов учёта, ремонт, замена неисправных элементов.</t>
  </si>
  <si>
    <t>август 2018г.</t>
  </si>
  <si>
    <t>Кузнецова, дом 11</t>
  </si>
  <si>
    <t>Ленинградская, дом 2</t>
  </si>
  <si>
    <t>Проверка работоспособности и сохранности стояков отопления, ХВС, ГВС и канализации. При необходимости проводить работу по их ремонту и замене.</t>
  </si>
  <si>
    <t>Модернизация сетей электроснабжения (замена автоматов)</t>
  </si>
  <si>
    <t>октябрь 2018г.</t>
  </si>
  <si>
    <t>ТСЖ "Согласие" (кап.ремонт, .спец. счёт)</t>
  </si>
  <si>
    <t>Утепление торцевой части фасада (со стороны под. № 1)</t>
  </si>
  <si>
    <t>Утепление торцевой части фасада (со стороны под. № 1, под. № 6)</t>
  </si>
  <si>
    <t>ноябрь 2017г.</t>
  </si>
  <si>
    <t>Капитальный ремонт кровли (3 под.)</t>
  </si>
  <si>
    <t>Замена канализационных стояков</t>
  </si>
  <si>
    <t>по декабрь 2018г.</t>
  </si>
  <si>
    <t>ООО "Теплопередача"</t>
  </si>
  <si>
    <t>Замена ответвлений на жилые дома и хозяйственные постройки (в том числе бани и гаражи) по ул. Попова 8, 10, 12, 14, 16/1, 16/2, 20/1 и 20/2, ул. Мамина Сибиряка 4, 6, 8, 10, 14, ул. Уральская 15, 17, 14, 16, 18, 20, 22, ул. Кольцевая 5, 7, 9, 11, 13, 15, 21, 25, 27, 29, ул. Мира 45, Ду 50 мм длина 140,0 м, Ду 32 мм длина 320,0 м, Ду 25 мм длина 1010,0 м, Ду 20 мм длина 520,0 м (в однотрубном исчислении)</t>
  </si>
  <si>
    <t>15 сентября 2018 г.</t>
  </si>
  <si>
    <t>Замена участка тепловой сети по ул. Лермонтова, от жилого дома по ул. Лермонтова, 5 до вводов в жилые дома по ул. Лермонтова, 1 и 3 (Ду 50 мм, длина 90,0 м, Ду 32 мм длина 70,0м (в однотрубном исчислении)). Замена силового электрического кабеля напряжением 0,4 кВ, длина - 68 м.п.</t>
  </si>
  <si>
    <t>Замена запорной арматуры в ТК 1-26 по ул. Бажова, 30, Ду 200 мм - 2 шт., на шаровые краны, Ду 80 мм - 2 шт., на шаровые краны</t>
  </si>
  <si>
    <t>Реконструкция тепловой камеры ТК 3-30-4 с заменой запорной арматуры Ду 50 мм - 2 шт. (в сторону музыкальной школы) и Ду 80 мм - 4 шт., Ду 25 - 6 шт., (в сторону жилого дома по ул. Ленина, 25), замена участка тепловой сети Ду 80 мм - 8 м, Ду 50 мм - 3 м.</t>
  </si>
  <si>
    <t>Капитальный ремонт узла теплового УТ 3-2 с заменой запорной арматуры Ду 150 мм - 2 шт., Ду 50 мм - 2 шт., Ду 15 мм - 2 шт.</t>
  </si>
  <si>
    <t>Капитальный ремонт тепловой камеры ТК 3-2-1 с заменой запорной арматуры Ду 100 мм - 2 шт., Ду 25 мм - 2 шт., Ду 15 мм - 2 шт. по ул. Попова, 41</t>
  </si>
  <si>
    <t>Капитальный ремонт тепловой камеры ТК 3-2-1/1 с заменой запорной арматуры Ду 80 мм - 2 шт., Ду 25 мм - 2 шт. с заменой участка теплосети Ду 80 мм длина 20 м. (в однотрубном исчислении)</t>
  </si>
  <si>
    <t>Капитальный ремонт тепловой камеры ТК 1-9 с заменой запорной арматуры Ду 125 мм - 2 шт.в сторону ТК 1-9-1</t>
  </si>
  <si>
    <t>Капитальный ремонт тепловой камеры ТЕ 1-9-1 с заменой запорной арматуры Ду 80 мм - 2 шт. в сторону школы № 4 по ул. Лермонтова, 23</t>
  </si>
  <si>
    <t>Капитальный ремонт тепловой камеры ТК 1-9-2 с заменой запорной арматуры Ду 32 мм - 2 шт. в сторону гаражных боксов во дворе жилого дома по ул. Ленина, 3</t>
  </si>
  <si>
    <t>Работы по восстановлению и частичной замене тепловой изоляции и металлопокрытия на участке тепломагистрали № 2 от УТ 2-7 до здания ООО "БАЭС-Авто" ул. Лермонтова Ду 500 мм</t>
  </si>
  <si>
    <t>Капитальный ремонт тепловой камеры ТК 3-30-3 с врезкой запорной арматуры Ду 80 мм - 2 шт. в сторону ТК 3-30-4</t>
  </si>
  <si>
    <t>Замена тепловой сети от ТК 3-17-3 по ул. Мамина - Сибиряка, 25 по ул. Мамина - Сибиряка, 19 Ду 70 мм, длина 60м, Ду 50 мм длина 70 м (в однотрубном исчислении) с обустройством (реконструкцией) тепловых камер - 2 шт. и заменой запорной арматуры Ду 100 мм - 2 шт, Ду 80 мм - 2 шт., Ду 50 мм - 2 шт., Ду 25 мм - 2 шт., Ду 15 мм - 2 шт.</t>
  </si>
  <si>
    <t>Проведение работ по благоустройству, в том числе с восстановлением асфальтового покрытия и газонов по следующим адресам:</t>
  </si>
  <si>
    <t>ул. Октябрьская, 2 (напротив училища) - восстановление газона;</t>
  </si>
  <si>
    <t>ДДУ № 11 - восстановление асфальтового покрытия и газона;</t>
  </si>
  <si>
    <t>ДДУ № 14 - восстановление газона от ТК 4-7-5</t>
  </si>
  <si>
    <t>от ТК 3-34-1 до жилого дома Курчатова, 13 - восстановление асфальтового покрытия и газона;</t>
  </si>
  <si>
    <t>База снабжения между Литерами 4 и 7 - восстановление бетонного покрытия.</t>
  </si>
  <si>
    <t>16</t>
  </si>
  <si>
    <t>17</t>
  </si>
  <si>
    <t>Выборочные шурфовки в тепловых сетях города (подземной прокладки) с толщинометрией и исследованием состояния тепломагистралей (тип коррозии - внешняя или внутренняя, состояние изоляции, оценка остаточного ресурса)</t>
  </si>
  <si>
    <t>Текущий ремонт запорной арматуры северной и южной частей города</t>
  </si>
  <si>
    <t>Выявление точек безутечного потребления</t>
  </si>
  <si>
    <t>ТСЖ "СССТ-Заречный"</t>
  </si>
  <si>
    <t>Ленинградская 29А</t>
  </si>
  <si>
    <t>Частичный ремонт кровли 29А и козырьков</t>
  </si>
  <si>
    <t>Сентябрь</t>
  </si>
  <si>
    <t>Подрядные организации</t>
  </si>
  <si>
    <t>Ревизия задвижек, вентилей, набивка сальников</t>
  </si>
  <si>
    <t>Промывка системы отопления по стякам</t>
  </si>
  <si>
    <t>Ремонт тамбурной пластиковой  двери</t>
  </si>
  <si>
    <t>Ленинградская 29</t>
  </si>
  <si>
    <t>1,2 подьезд  Теплоузел: Ревизия задвижек, вентилей, набивка сальников, промывка стояков по стоякам</t>
  </si>
  <si>
    <t>Июнь-Июль</t>
  </si>
  <si>
    <t>3,4 подьезд  Теплоузел: Ревизия задвижек, вентилей, набивка сальников, промывка стояков по стоякам</t>
  </si>
  <si>
    <t>5,6 подьезд  Теплоузел: Ревизия задвижек, вентилей, набивка сальников, промывка стояков по стоякам</t>
  </si>
  <si>
    <t>7,8 подьезд  Теплоузел: Ревизия задвижек, вентилей, набивка сальников, промывка стояков по стоякам</t>
  </si>
  <si>
    <t>Приобретение повысительного насоса на систему отопления и ГВС и монтаж системы отопления</t>
  </si>
  <si>
    <t>Сент-Окт</t>
  </si>
  <si>
    <t>Косметические ремонты в подъездах 5,7,8 и местах общего пользования</t>
  </si>
  <si>
    <t>Май-Июль</t>
  </si>
  <si>
    <t>ТСЖ "СССТ - Заречный"</t>
  </si>
  <si>
    <t>% Выполнения</t>
  </si>
  <si>
    <t>ТСЖ "Лазурный берег"</t>
  </si>
  <si>
    <t>ул.Лазурная, 2</t>
  </si>
  <si>
    <t>Визуальный осмотр стеклопакетов в подъездах на трещины, сколы, повреждения</t>
  </si>
  <si>
    <t>Проверка давления в расширительных баках системы отопления</t>
  </si>
  <si>
    <t>Чистка фильтров системы отопления</t>
  </si>
  <si>
    <t>Проверка герметичности системы отопления (опрессовка)</t>
  </si>
  <si>
    <t>Проверка напряжения в ВРУ (по договору с ООО «СК «Энергия»)</t>
  </si>
  <si>
    <t>Регулировка и испытание системы отопления</t>
  </si>
  <si>
    <t>Проверка и регулировка доводчиков на дверях в подъезд</t>
  </si>
  <si>
    <t>ул.Лазурная, 4</t>
  </si>
  <si>
    <t>ул.Лазурная, 5</t>
  </si>
  <si>
    <t>Чистка грязевиков системы отопления</t>
  </si>
  <si>
    <t>Проверка герметичности системы отопления</t>
  </si>
  <si>
    <t>Регулировка и испытание автоматики узла коммерческого учёта тепла</t>
  </si>
  <si>
    <t xml:space="preserve">Проверка в подъездах оконной фурнитуры на работоспособность </t>
  </si>
  <si>
    <t>ул.Лазурная, 6</t>
  </si>
  <si>
    <t>ул.Лазурная, 7</t>
  </si>
  <si>
    <t>ул.Лазурная, 8</t>
  </si>
  <si>
    <t>ул.Лазурная, 9</t>
  </si>
  <si>
    <t>ул.Лазурная, 10</t>
  </si>
  <si>
    <t>ул.Лазурная, 11</t>
  </si>
  <si>
    <t>ул.Лазурная, 12</t>
  </si>
  <si>
    <t>ул.Рассветная, 1</t>
  </si>
  <si>
    <t>ул.Рассветная, 3</t>
  </si>
  <si>
    <t>ул.Рассветная, 5</t>
  </si>
  <si>
    <t>ул.Рассветная, 7</t>
  </si>
  <si>
    <t>ул.Рассветная, 9</t>
  </si>
  <si>
    <t>ул.Рассветная, 11</t>
  </si>
  <si>
    <t>ул.Рассветная, 13</t>
  </si>
  <si>
    <t>Итого по ТСЖ "Лазурный берег"</t>
  </si>
  <si>
    <t>1.</t>
  </si>
  <si>
    <t>Капитальный ремонт котла № 6 КВГМ</t>
  </si>
  <si>
    <t>2.</t>
  </si>
  <si>
    <t xml:space="preserve"> Капитальный ремонт Узла Учета Газа с. Мезенское</t>
  </si>
  <si>
    <t>3.</t>
  </si>
  <si>
    <t>Капитальный ремонт котельной с.Мезенское</t>
  </si>
  <si>
    <t>Капитальный ремонт Узла Учета Тепла на Городской котельной</t>
  </si>
  <si>
    <t>Капитальный ремонт участков теплотрассы длинной 600 м д.Курманка</t>
  </si>
  <si>
    <t>Капитальный ремонт трубопроводов ГВС д.Курманка</t>
  </si>
  <si>
    <t xml:space="preserve">Капитальный ремонт трубопроводов ГВС 860 м  п.Муранитный </t>
  </si>
  <si>
    <t>Капитальный ремонт запорной арматуры на Городской котельной</t>
  </si>
  <si>
    <t>Замена участков теплосети с. Мезенское</t>
  </si>
  <si>
    <t>Капитальный ремонт теплоизоляции  ГВС и отопления д.Курманка</t>
  </si>
  <si>
    <t>11.</t>
  </si>
  <si>
    <t>Проведение экспертизы промышленной безопасности здания городской котельной</t>
  </si>
  <si>
    <t>12.</t>
  </si>
  <si>
    <t>Капитальный ремонт ОГВС на Городской котельной</t>
  </si>
  <si>
    <t>13.</t>
  </si>
  <si>
    <t>Проектирование "Оптимизация системы химводоочистки ГК"</t>
  </si>
  <si>
    <t>Итого по МУП ГО Заречный "Теплоцентраль"</t>
  </si>
  <si>
    <t>5. МКУ ГО Заречный "Управление культуры, спорта и молодежной политики"</t>
  </si>
  <si>
    <t>6. МКУ "Управление образования ГО Заречный"</t>
  </si>
  <si>
    <t>Ассоциация "ОТСЖ "Согласие""</t>
  </si>
  <si>
    <t>Итого по АОТСЖ "Согласие"</t>
  </si>
  <si>
    <t>ООО "Фонд развития Заречного ЖКХ"</t>
  </si>
  <si>
    <t>Ассоциация "ОТСЖ "Квартал""</t>
  </si>
  <si>
    <t>14.</t>
  </si>
  <si>
    <t>14.1</t>
  </si>
  <si>
    <t>14.2</t>
  </si>
  <si>
    <t>14.3</t>
  </si>
  <si>
    <t>14.4</t>
  </si>
  <si>
    <t>14.5</t>
  </si>
  <si>
    <t>14.6</t>
  </si>
  <si>
    <t>14.7</t>
  </si>
  <si>
    <t>14.8</t>
  </si>
  <si>
    <t>14.9</t>
  </si>
  <si>
    <t>14.10</t>
  </si>
  <si>
    <t>14.11</t>
  </si>
  <si>
    <t>14.12</t>
  </si>
  <si>
    <t>14.13</t>
  </si>
  <si>
    <t>14.14</t>
  </si>
  <si>
    <t>14.15</t>
  </si>
  <si>
    <t>14.16</t>
  </si>
  <si>
    <t>14.17</t>
  </si>
  <si>
    <t>Юбилейная 2А</t>
  </si>
  <si>
    <t>01.09.2018г.</t>
  </si>
  <si>
    <t>МУП ГО Заречный "Единый город"</t>
  </si>
  <si>
    <t>Отопление установка 2-х манометров</t>
  </si>
  <si>
    <t>Отопление установка 2-х термометров</t>
  </si>
  <si>
    <t>ГВС установка 2-х манометров</t>
  </si>
  <si>
    <t>ГВС установка 2-х термометров</t>
  </si>
  <si>
    <t>ХВС замена задвижки Д 50</t>
  </si>
  <si>
    <t>ГВС замена 2-х задвижки Д 50</t>
  </si>
  <si>
    <t>Ремонт дверей в подвал 3-х шт.</t>
  </si>
  <si>
    <t>Ремонт кализационных труб в подвале</t>
  </si>
  <si>
    <t>Ремонт перил в подъездах</t>
  </si>
  <si>
    <t>Косметический ремонт подъездов</t>
  </si>
  <si>
    <t>Осмотр вытяжной вентеляции</t>
  </si>
  <si>
    <t>Ремонт окон прдухов подвала</t>
  </si>
  <si>
    <t>Юбилейная 2</t>
  </si>
  <si>
    <t>Отопление замена  4-х задвижек</t>
  </si>
  <si>
    <r>
      <rPr>
        <sz val="9"/>
        <rFont val="Times New Roman"/>
        <family val="1"/>
        <charset val="204"/>
      </rPr>
      <t>Отопление</t>
    </r>
    <r>
      <rPr>
        <b/>
        <sz val="9"/>
        <rFont val="Times New Roman"/>
        <family val="1"/>
        <charset val="204"/>
      </rPr>
      <t xml:space="preserve"> </t>
    </r>
    <r>
      <rPr>
        <sz val="9"/>
        <rFont val="Times New Roman"/>
        <family val="1"/>
        <charset val="204"/>
      </rPr>
      <t>установка 2-х термометров</t>
    </r>
  </si>
  <si>
    <t>ГВС устаонвка 2-х задвижек</t>
  </si>
  <si>
    <t>Ремонт разводки системы отопления на чердаке</t>
  </si>
  <si>
    <t>Теплоизоляция труб отопления чердачной разводки</t>
  </si>
  <si>
    <t>Ремоет окон прдухов подвала</t>
  </si>
  <si>
    <t>Осмотрвытяжной вентеляции</t>
  </si>
  <si>
    <t>Юбилейная 3</t>
  </si>
  <si>
    <t>Отопление замена  2-х задвижек Д50</t>
  </si>
  <si>
    <t>Отопление установка 2-х задвижек Д 50</t>
  </si>
  <si>
    <t>Отопление установка 2-х грязивиков</t>
  </si>
  <si>
    <t>ГВС замена задвижеки Д 50</t>
  </si>
  <si>
    <t>ГВС установка манометра</t>
  </si>
  <si>
    <t>ГВС установка термометра</t>
  </si>
  <si>
    <t>Ремонт дверей в подвал 2-х шт.</t>
  </si>
  <si>
    <t>Ремонт шиферной кровли</t>
  </si>
  <si>
    <t>Юбилейная 4</t>
  </si>
  <si>
    <t>Отопление замена  4-х задвижек Д 50</t>
  </si>
  <si>
    <t>Ремонт слуховых окон</t>
  </si>
  <si>
    <t>Ремонт входных дверей</t>
  </si>
  <si>
    <t>Юбилейная 6</t>
  </si>
  <si>
    <t>ГВС замена 2-х задвижек Д 50</t>
  </si>
  <si>
    <t xml:space="preserve">Ремонт дверей в подвал </t>
  </si>
  <si>
    <t>Юбилейная 7</t>
  </si>
  <si>
    <t>Ремонт окон подъездов</t>
  </si>
  <si>
    <t>Юбилейная 8</t>
  </si>
  <si>
    <t>Утепление чердачной разводки</t>
  </si>
  <si>
    <t>Ремонт труб вытяжной вентеляции</t>
  </si>
  <si>
    <t>Юбилейная 9</t>
  </si>
  <si>
    <t>Отопление замена  4-х задвижек  Д 50</t>
  </si>
  <si>
    <t>ГВС замена 2-х задвижек Д 25</t>
  </si>
  <si>
    <t>Юбилейная 12</t>
  </si>
  <si>
    <t>Отопление замена  4-х задвижек Д50</t>
  </si>
  <si>
    <t>Ремонт люка на чердак</t>
  </si>
  <si>
    <t>Ремонт дверей подъезда</t>
  </si>
  <si>
    <t>Ремонт подъезда</t>
  </si>
  <si>
    <t>Юбилейная 13</t>
  </si>
  <si>
    <t>Юбилейная 14</t>
  </si>
  <si>
    <t>Отопление проверка 2-х манометров</t>
  </si>
  <si>
    <t>ХВС установка задвижки Д 32</t>
  </si>
  <si>
    <t>Ремонт дверей подвала</t>
  </si>
  <si>
    <t>Ремонт мягкой кровли</t>
  </si>
  <si>
    <t>Юбилейная 15</t>
  </si>
  <si>
    <t>Отопление установка 2-х задвижек Д 80</t>
  </si>
  <si>
    <t>Гагарина 3</t>
  </si>
  <si>
    <r>
      <rPr>
        <sz val="9"/>
        <rFont val="Times New Roman"/>
        <family val="1"/>
        <charset val="204"/>
      </rPr>
      <t>Отопление</t>
    </r>
    <r>
      <rPr>
        <b/>
        <sz val="9"/>
        <rFont val="Times New Roman"/>
        <family val="1"/>
        <charset val="204"/>
      </rPr>
      <t xml:space="preserve"> </t>
    </r>
    <r>
      <rPr>
        <sz val="9"/>
        <rFont val="Times New Roman"/>
        <family val="1"/>
        <charset val="204"/>
      </rPr>
      <t>проверка 2-х термометров</t>
    </r>
  </si>
  <si>
    <t>ГВС проверка 2-х манометров</t>
  </si>
  <si>
    <t>ГВС проверка 2-х термометров</t>
  </si>
  <si>
    <t>Гагарина 13</t>
  </si>
  <si>
    <t>ГВС замена 2-х задвижек Д 40</t>
  </si>
  <si>
    <t>Санаторная 7</t>
  </si>
  <si>
    <t>Косметический ремонт  1-го подъезда</t>
  </si>
  <si>
    <t>Строителей 9</t>
  </si>
  <si>
    <t>Ремонт дверей подъездов</t>
  </si>
  <si>
    <t>Установка счетчик ХВС</t>
  </si>
  <si>
    <t>Строителей 23</t>
  </si>
  <si>
    <t>Новоя 19</t>
  </si>
  <si>
    <t>Замена системы ХВС в подвале</t>
  </si>
  <si>
    <t>Установка нового козырька 1-го подъезда</t>
  </si>
  <si>
    <t>Ремонт дверей подезда</t>
  </si>
  <si>
    <t>Новоя 20</t>
  </si>
  <si>
    <t>Ремонт системы отопления в подвале</t>
  </si>
  <si>
    <t>Ремонт системы ХВС в подвале</t>
  </si>
  <si>
    <t>Ремонт перил</t>
  </si>
  <si>
    <t>50 лет ВЛКСМ 8</t>
  </si>
  <si>
    <t>Установка радиатора отопления в 1-м подъезде</t>
  </si>
  <si>
    <t>Ремонт кирпичной кладки 1-го этажа 1-го подъезда</t>
  </si>
  <si>
    <t>50 лет ВЛКСМ 10</t>
  </si>
  <si>
    <t>Ремонт козырька 3-го подъезда</t>
  </si>
  <si>
    <t>50 лет ВЛКСМ 11</t>
  </si>
  <si>
    <t>Теплоизоляция труб отопления и ГВС в подвале</t>
  </si>
  <si>
    <t>Ремонт козырька 2 подъезда</t>
  </si>
  <si>
    <t>50 лет ВЛКСМ 12</t>
  </si>
  <si>
    <t>50 лет ВЛКСМ 13</t>
  </si>
  <si>
    <t xml:space="preserve">Ремонт  козырьков </t>
  </si>
  <si>
    <t>Итого по МУП ГО Заречный "Единый город"</t>
  </si>
  <si>
    <t>15.</t>
  </si>
  <si>
    <t>затраты на выполнение работ, руб., с НДС</t>
  </si>
  <si>
    <t>Затраты на выполнение работ, руб</t>
  </si>
  <si>
    <t>Итого по ТСЖ "СССТ - Заречный"</t>
  </si>
  <si>
    <t>затраты на выполнение работ, руб.</t>
  </si>
  <si>
    <t>"О подготовке жилищного фонда, объектов социального, культурного, бытового назначения и коммунального хозяйства городского округа Заречный к работе в осенне-зимний период 2018/2019 годов"</t>
  </si>
  <si>
    <r>
      <t>от  __</t>
    </r>
    <r>
      <rPr>
        <u/>
        <sz val="12"/>
        <rFont val="Times New Roman"/>
        <family val="1"/>
        <charset val="204"/>
      </rPr>
      <t>07.05.2018</t>
    </r>
    <r>
      <rPr>
        <sz val="12"/>
        <rFont val="Times New Roman"/>
        <family val="1"/>
        <charset val="204"/>
      </rPr>
      <t>____ № __</t>
    </r>
    <r>
      <rPr>
        <u/>
        <sz val="12"/>
        <rFont val="Times New Roman"/>
        <family val="1"/>
        <charset val="204"/>
      </rPr>
      <t>350-П</t>
    </r>
    <r>
      <rPr>
        <sz val="12"/>
        <rFont val="Times New Roman"/>
        <family val="1"/>
        <charset val="204"/>
      </rPr>
      <t>___</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</si>
</sst>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_ ;[Red]\-#,##0.00\ "/>
    <numFmt numFmtId="165" formatCode="#,##0.0"/>
    <numFmt numFmtId="166" formatCode="#,##0_ ;[Red]\-#,##0\ "/>
  </numFmts>
  <fonts count="30"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8"/>
      <name val="Arial"/>
      <family val="2"/>
    </font>
    <font>
      <sz val="10"/>
      <name val="Arial"/>
      <family val="2"/>
    </font>
    <font>
      <sz val="10"/>
      <name val="Arial"/>
      <family val="2"/>
      <charset val="204"/>
    </font>
    <font>
      <sz val="10"/>
      <name val="Arial"/>
      <family val="2"/>
      <charset val="204"/>
    </font>
    <font>
      <sz val="9"/>
      <name val="Times New Roman"/>
      <family val="1"/>
      <charset val="204"/>
    </font>
    <font>
      <b/>
      <sz val="9"/>
      <name val="Times New Roman"/>
      <family val="1"/>
      <charset val="204"/>
    </font>
    <font>
      <sz val="10"/>
      <name val="Times New Roman"/>
      <family val="1"/>
      <charset val="204"/>
    </font>
    <font>
      <sz val="12"/>
      <name val="Times New Roman"/>
      <family val="1"/>
      <charset val="204"/>
    </font>
    <font>
      <sz val="11"/>
      <color theme="1"/>
      <name val="Times New Roman"/>
      <family val="1"/>
      <charset val="204"/>
    </font>
    <font>
      <b/>
      <sz val="11"/>
      <name val="Times New Roman"/>
      <family val="1"/>
      <charset val="204"/>
    </font>
    <font>
      <b/>
      <sz val="10"/>
      <name val="Times New Roman"/>
      <family val="1"/>
      <charset val="204"/>
    </font>
    <font>
      <b/>
      <sz val="10"/>
      <name val="Arial"/>
      <family val="2"/>
      <charset val="204"/>
    </font>
    <font>
      <sz val="9"/>
      <name val="Arial"/>
      <family val="2"/>
      <charset val="204"/>
    </font>
    <font>
      <b/>
      <sz val="10"/>
      <color rgb="FFC00000"/>
      <name val="Times New Roman"/>
      <family val="1"/>
      <charset val="204"/>
    </font>
    <font>
      <sz val="10"/>
      <color rgb="FFC00000"/>
      <name val="Times New Roman"/>
      <family val="1"/>
      <charset val="204"/>
    </font>
    <font>
      <sz val="9"/>
      <color indexed="81"/>
      <name val="Tahoma"/>
      <family val="2"/>
      <charset val="204"/>
    </font>
    <font>
      <b/>
      <sz val="9"/>
      <color indexed="81"/>
      <name val="Tahoma"/>
      <family val="2"/>
      <charset val="204"/>
    </font>
    <font>
      <sz val="10"/>
      <name val="Arial Cyr"/>
      <charset val="204"/>
    </font>
    <font>
      <sz val="8"/>
      <name val="Arial Cyr"/>
      <charset val="204"/>
    </font>
    <font>
      <b/>
      <sz val="8"/>
      <name val="Arial"/>
      <family val="2"/>
    </font>
    <font>
      <sz val="11"/>
      <name val="Arial"/>
      <family val="2"/>
      <charset val="204"/>
    </font>
    <font>
      <sz val="10"/>
      <name val="Arial"/>
      <family val="2"/>
      <charset val="204"/>
    </font>
    <font>
      <sz val="9"/>
      <color rgb="FF000000"/>
      <name val="Times New Roman"/>
      <family val="1"/>
      <charset val="204"/>
    </font>
    <font>
      <b/>
      <sz val="9"/>
      <color rgb="FF000000"/>
      <name val="Times New Roman"/>
      <family val="1"/>
      <charset val="204"/>
    </font>
    <font>
      <b/>
      <sz val="9"/>
      <name val="Arial"/>
      <family val="2"/>
      <charset val="204"/>
    </font>
    <font>
      <u/>
      <sz val="12"/>
      <name val="Times New Roman"/>
      <family val="1"/>
      <charset val="204"/>
    </font>
  </fonts>
  <fills count="6">
    <fill>
      <patternFill patternType="none"/>
    </fill>
    <fill>
      <patternFill patternType="gray125"/>
    </fill>
    <fill>
      <patternFill patternType="solid">
        <fgColor theme="0"/>
        <bgColor indexed="64"/>
      </patternFill>
    </fill>
    <fill>
      <patternFill patternType="solid">
        <fgColor theme="0" tint="-0.34998626667073579"/>
        <bgColor indexed="64"/>
      </patternFill>
    </fill>
    <fill>
      <patternFill patternType="solid">
        <fgColor rgb="FFFFFFFF"/>
        <bgColor indexed="64"/>
      </patternFill>
    </fill>
    <fill>
      <patternFill patternType="solid">
        <fgColor theme="0" tint="-0.249977111117893"/>
        <bgColor indexed="64"/>
      </patternFill>
    </fill>
  </fills>
  <borders count="49">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style="thin">
        <color indexed="64"/>
      </top>
      <bottom/>
      <diagonal/>
    </border>
    <border>
      <left style="thin">
        <color indexed="64"/>
      </left>
      <right/>
      <top style="medium">
        <color indexed="64"/>
      </top>
      <bottom style="medium">
        <color indexed="64"/>
      </bottom>
      <diagonal/>
    </border>
    <border>
      <left style="thin">
        <color indexed="64"/>
      </left>
      <right style="thin">
        <color indexed="64"/>
      </right>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right/>
      <top style="thin">
        <color indexed="8"/>
      </top>
      <bottom style="thin">
        <color indexed="8"/>
      </bottom>
      <diagonal/>
    </border>
    <border>
      <left style="medium">
        <color indexed="8"/>
      </left>
      <right style="thin">
        <color indexed="8"/>
      </right>
      <top style="medium">
        <color indexed="8"/>
      </top>
      <bottom style="medium">
        <color indexed="8"/>
      </bottom>
      <diagonal/>
    </border>
    <border>
      <left style="thin">
        <color indexed="8"/>
      </left>
      <right style="thin">
        <color indexed="8"/>
      </right>
      <top style="medium">
        <color indexed="8"/>
      </top>
      <bottom style="medium">
        <color indexed="8"/>
      </bottom>
      <diagonal/>
    </border>
    <border>
      <left style="thin">
        <color indexed="8"/>
      </left>
      <right style="medium">
        <color indexed="8"/>
      </right>
      <top style="medium">
        <color indexed="8"/>
      </top>
      <bottom style="medium">
        <color indexed="8"/>
      </bottom>
      <diagonal/>
    </border>
    <border>
      <left style="thin">
        <color indexed="8"/>
      </left>
      <right style="thin">
        <color indexed="8"/>
      </right>
      <top/>
      <bottom style="thin">
        <color indexed="8"/>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style="thin">
        <color indexed="64"/>
      </bottom>
      <diagonal/>
    </border>
    <border>
      <left/>
      <right style="thin">
        <color indexed="64"/>
      </right>
      <top style="medium">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bottom style="medium">
        <color indexed="64"/>
      </bottom>
      <diagonal/>
    </border>
    <border>
      <left style="medium">
        <color indexed="64"/>
      </left>
      <right style="thin">
        <color indexed="64"/>
      </right>
      <top/>
      <bottom style="thin">
        <color indexed="64"/>
      </bottom>
      <diagonal/>
    </border>
  </borders>
  <cellStyleXfs count="8">
    <xf numFmtId="0" fontId="0" fillId="0" borderId="0"/>
    <xf numFmtId="0" fontId="4" fillId="0" borderId="0"/>
    <xf numFmtId="0" fontId="3" fillId="0" borderId="0"/>
    <xf numFmtId="0" fontId="6" fillId="0" borderId="0"/>
    <xf numFmtId="0" fontId="7" fillId="0" borderId="0"/>
    <xf numFmtId="0" fontId="21" fillId="0" borderId="0"/>
    <xf numFmtId="0" fontId="4" fillId="0" borderId="0">
      <alignment horizontal="left"/>
    </xf>
    <xf numFmtId="0" fontId="25" fillId="0" borderId="0"/>
  </cellStyleXfs>
  <cellXfs count="472">
    <xf numFmtId="0" fontId="0" fillId="0" borderId="0" xfId="0"/>
    <xf numFmtId="0" fontId="3" fillId="0" borderId="0" xfId="2"/>
    <xf numFmtId="0" fontId="3" fillId="0" borderId="0" xfId="2" applyAlignment="1">
      <alignment vertical="center"/>
    </xf>
    <xf numFmtId="0" fontId="3" fillId="0" borderId="0" xfId="2" applyBorder="1"/>
    <xf numFmtId="0" fontId="15" fillId="0" borderId="0" xfId="2" applyFont="1"/>
    <xf numFmtId="0" fontId="16" fillId="0" borderId="0" xfId="2" applyFont="1"/>
    <xf numFmtId="49" fontId="11" fillId="0" borderId="0" xfId="3" applyNumberFormat="1" applyFont="1" applyBorder="1" applyAlignment="1">
      <alignment horizontal="center" vertical="center" wrapText="1"/>
    </xf>
    <xf numFmtId="0" fontId="11" fillId="0" borderId="0" xfId="3" applyFont="1" applyBorder="1" applyAlignment="1">
      <alignment horizontal="center" wrapText="1"/>
    </xf>
    <xf numFmtId="49" fontId="8" fillId="0" borderId="0" xfId="3" applyNumberFormat="1" applyFont="1" applyBorder="1" applyAlignment="1">
      <alignment horizontal="center" vertical="center" wrapText="1"/>
    </xf>
    <xf numFmtId="0" fontId="8" fillId="0" borderId="0" xfId="3" applyFont="1" applyBorder="1" applyAlignment="1">
      <alignment horizontal="left" wrapText="1"/>
    </xf>
    <xf numFmtId="0" fontId="8" fillId="0" borderId="3" xfId="3" applyFont="1" applyBorder="1" applyAlignment="1">
      <alignment horizontal="left" wrapText="1"/>
    </xf>
    <xf numFmtId="0" fontId="8" fillId="0" borderId="1" xfId="3" applyFont="1" applyBorder="1" applyAlignment="1">
      <alignment horizontal="left" wrapText="1"/>
    </xf>
    <xf numFmtId="49" fontId="8" fillId="0" borderId="1" xfId="3" applyNumberFormat="1" applyFont="1" applyBorder="1" applyAlignment="1">
      <alignment horizontal="center" vertical="center" wrapText="1"/>
    </xf>
    <xf numFmtId="0" fontId="9" fillId="0" borderId="2" xfId="3" applyFont="1" applyBorder="1" applyAlignment="1">
      <alignment wrapText="1"/>
    </xf>
    <xf numFmtId="0" fontId="9" fillId="0" borderId="3" xfId="3" applyFont="1" applyBorder="1" applyAlignment="1">
      <alignment wrapText="1"/>
    </xf>
    <xf numFmtId="0" fontId="8" fillId="0" borderId="1" xfId="3" applyFont="1" applyBorder="1" applyAlignment="1">
      <alignment horizontal="center" vertical="top" wrapText="1"/>
    </xf>
    <xf numFmtId="0" fontId="9" fillId="0" borderId="1" xfId="3" applyFont="1" applyBorder="1" applyAlignment="1">
      <alignment horizontal="center" vertical="center" wrapText="1"/>
    </xf>
    <xf numFmtId="0" fontId="9" fillId="0" borderId="1" xfId="3" applyFont="1" applyBorder="1" applyAlignment="1">
      <alignment vertical="center" wrapText="1"/>
    </xf>
    <xf numFmtId="49" fontId="9" fillId="0" borderId="1" xfId="3" applyNumberFormat="1" applyFont="1" applyBorder="1" applyAlignment="1">
      <alignment horizontal="center" vertical="center" wrapText="1"/>
    </xf>
    <xf numFmtId="0" fontId="9" fillId="0" borderId="1" xfId="3" applyFont="1" applyBorder="1" applyAlignment="1">
      <alignment vertical="top" wrapText="1"/>
    </xf>
    <xf numFmtId="0" fontId="8" fillId="0" borderId="1" xfId="3" applyFont="1" applyBorder="1" applyAlignment="1">
      <alignment horizontal="left" vertical="top" wrapText="1"/>
    </xf>
    <xf numFmtId="0" fontId="8" fillId="0" borderId="1" xfId="3" applyFont="1" applyBorder="1" applyAlignment="1">
      <alignment horizontal="center" wrapText="1"/>
    </xf>
    <xf numFmtId="0" fontId="8" fillId="0" borderId="0" xfId="3" applyFont="1" applyBorder="1" applyAlignment="1">
      <alignment horizontal="center" wrapText="1"/>
    </xf>
    <xf numFmtId="2" fontId="8" fillId="0" borderId="0" xfId="3" applyNumberFormat="1" applyFont="1" applyBorder="1" applyAlignment="1">
      <alignment horizontal="center" wrapText="1"/>
    </xf>
    <xf numFmtId="0" fontId="8" fillId="0" borderId="1" xfId="3" applyFont="1" applyBorder="1" applyAlignment="1">
      <alignment horizontal="left"/>
    </xf>
    <xf numFmtId="0" fontId="8" fillId="0" borderId="1" xfId="3" applyFont="1" applyBorder="1" applyAlignment="1">
      <alignment horizontal="center"/>
    </xf>
    <xf numFmtId="0" fontId="6" fillId="0" borderId="0" xfId="3"/>
    <xf numFmtId="0" fontId="8" fillId="0" borderId="1" xfId="3" applyFont="1" applyBorder="1" applyAlignment="1">
      <alignment horizontal="left" vertical="center" wrapText="1"/>
    </xf>
    <xf numFmtId="0" fontId="8" fillId="0" borderId="1" xfId="3" applyFont="1" applyBorder="1" applyAlignment="1">
      <alignment vertical="center" wrapText="1"/>
    </xf>
    <xf numFmtId="0" fontId="3" fillId="0" borderId="0" xfId="2" applyAlignment="1">
      <alignment horizontal="center" vertical="center"/>
    </xf>
    <xf numFmtId="49" fontId="8" fillId="0" borderId="1" xfId="3" applyNumberFormat="1" applyFont="1" applyBorder="1" applyAlignment="1">
      <alignment vertical="center" wrapText="1"/>
    </xf>
    <xf numFmtId="0" fontId="8" fillId="2" borderId="1" xfId="0" applyFont="1" applyFill="1" applyBorder="1" applyAlignment="1">
      <alignment vertical="center" wrapText="1"/>
    </xf>
    <xf numFmtId="0" fontId="6" fillId="0" borderId="0" xfId="3" applyBorder="1"/>
    <xf numFmtId="0" fontId="11" fillId="0" borderId="0" xfId="0" applyFont="1" applyBorder="1" applyAlignment="1">
      <alignment horizontal="left" wrapText="1"/>
    </xf>
    <xf numFmtId="0" fontId="2" fillId="0" borderId="0" xfId="2" applyFont="1"/>
    <xf numFmtId="0" fontId="9" fillId="2" borderId="1" xfId="2" applyFont="1" applyFill="1" applyBorder="1" applyAlignment="1">
      <alignment wrapText="1"/>
    </xf>
    <xf numFmtId="165" fontId="3" fillId="0" borderId="0" xfId="2" applyNumberFormat="1" applyBorder="1" applyAlignment="1">
      <alignment horizontal="center" vertical="center"/>
    </xf>
    <xf numFmtId="4" fontId="10" fillId="2" borderId="0" xfId="2" applyNumberFormat="1" applyFont="1" applyFill="1" applyBorder="1" applyAlignment="1">
      <alignment horizontal="center" vertical="center"/>
    </xf>
    <xf numFmtId="3" fontId="18" fillId="0" borderId="0" xfId="0" applyNumberFormat="1" applyFont="1" applyFill="1" applyBorder="1" applyAlignment="1">
      <alignment horizontal="center" vertical="center"/>
    </xf>
    <xf numFmtId="3" fontId="10" fillId="0" borderId="0" xfId="0" applyNumberFormat="1" applyFont="1" applyBorder="1" applyAlignment="1">
      <alignment horizontal="center" vertical="center" wrapText="1"/>
    </xf>
    <xf numFmtId="0" fontId="10" fillId="0" borderId="0" xfId="2" applyFont="1" applyFill="1" applyBorder="1" applyAlignment="1">
      <alignment horizontal="center" vertical="center"/>
    </xf>
    <xf numFmtId="3" fontId="17" fillId="0" borderId="0" xfId="0" applyNumberFormat="1" applyFont="1" applyFill="1" applyBorder="1" applyAlignment="1">
      <alignment horizontal="center" vertical="center"/>
    </xf>
    <xf numFmtId="0" fontId="9" fillId="2" borderId="1" xfId="2" applyFont="1" applyFill="1" applyBorder="1" applyAlignment="1">
      <alignment horizontal="left" vertical="center" wrapText="1"/>
    </xf>
    <xf numFmtId="0" fontId="1" fillId="0" borderId="0" xfId="2" applyFont="1" applyBorder="1" applyAlignment="1">
      <alignment horizontal="center"/>
    </xf>
    <xf numFmtId="0" fontId="12" fillId="0" borderId="0" xfId="2" applyFont="1" applyBorder="1" applyAlignment="1">
      <alignment horizontal="center" vertical="center"/>
    </xf>
    <xf numFmtId="0" fontId="9" fillId="0" borderId="0" xfId="3" applyFont="1" applyBorder="1" applyAlignment="1">
      <alignment horizontal="center" wrapText="1"/>
    </xf>
    <xf numFmtId="0" fontId="8" fillId="0" borderId="1" xfId="3" applyFont="1" applyBorder="1" applyAlignment="1">
      <alignment horizontal="center" vertical="center"/>
    </xf>
    <xf numFmtId="0" fontId="8" fillId="0" borderId="1" xfId="3" applyFont="1" applyBorder="1" applyAlignment="1">
      <alignment horizontal="center" vertical="center" wrapText="1"/>
    </xf>
    <xf numFmtId="0" fontId="8" fillId="0" borderId="1" xfId="3" applyFont="1" applyFill="1" applyBorder="1" applyAlignment="1">
      <alignment horizontal="center" vertical="center"/>
    </xf>
    <xf numFmtId="0" fontId="8" fillId="0" borderId="1" xfId="3" applyFont="1" applyBorder="1" applyAlignment="1">
      <alignment horizontal="center" vertical="center" wrapText="1"/>
    </xf>
    <xf numFmtId="0" fontId="8" fillId="2" borderId="1" xfId="2" applyFont="1" applyFill="1" applyBorder="1" applyAlignment="1">
      <alignment vertical="center"/>
    </xf>
    <xf numFmtId="0" fontId="8" fillId="2" borderId="5" xfId="2" applyFont="1" applyFill="1" applyBorder="1" applyAlignment="1">
      <alignment vertical="center"/>
    </xf>
    <xf numFmtId="0" fontId="8" fillId="2" borderId="6" xfId="2" applyFont="1" applyFill="1" applyBorder="1" applyAlignment="1">
      <alignment vertical="center"/>
    </xf>
    <xf numFmtId="49" fontId="8" fillId="2" borderId="1" xfId="2" applyNumberFormat="1" applyFont="1" applyFill="1" applyBorder="1" applyAlignment="1">
      <alignment horizontal="center" vertical="center"/>
    </xf>
    <xf numFmtId="0" fontId="8" fillId="2" borderId="1" xfId="2" applyFont="1" applyFill="1" applyBorder="1" applyAlignment="1">
      <alignment wrapText="1"/>
    </xf>
    <xf numFmtId="49" fontId="9" fillId="2" borderId="1" xfId="2" applyNumberFormat="1" applyFont="1" applyFill="1" applyBorder="1" applyAlignment="1">
      <alignment horizontal="center" vertical="top"/>
    </xf>
    <xf numFmtId="0" fontId="8" fillId="2" borderId="1" xfId="2" applyFont="1" applyFill="1" applyBorder="1"/>
    <xf numFmtId="0" fontId="8" fillId="2" borderId="1" xfId="2" applyFont="1" applyFill="1" applyBorder="1" applyAlignment="1">
      <alignment horizontal="center" vertical="center"/>
    </xf>
    <xf numFmtId="49" fontId="8" fillId="2" borderId="5" xfId="2" applyNumberFormat="1" applyFont="1" applyFill="1" applyBorder="1" applyAlignment="1">
      <alignment horizontal="center" vertical="top"/>
    </xf>
    <xf numFmtId="49" fontId="8" fillId="2" borderId="5" xfId="2" applyNumberFormat="1" applyFont="1" applyFill="1" applyBorder="1" applyAlignment="1">
      <alignment horizontal="center" vertical="center"/>
    </xf>
    <xf numFmtId="0" fontId="8" fillId="2" borderId="1" xfId="2" applyFont="1" applyFill="1" applyBorder="1" applyAlignment="1">
      <alignment horizontal="center" vertical="center" wrapText="1"/>
    </xf>
    <xf numFmtId="14" fontId="8" fillId="2" borderId="1" xfId="2" applyNumberFormat="1" applyFont="1" applyFill="1" applyBorder="1" applyAlignment="1">
      <alignment horizontal="center" vertical="center"/>
    </xf>
    <xf numFmtId="49" fontId="9" fillId="2" borderId="1" xfId="2" applyNumberFormat="1" applyFont="1" applyFill="1" applyBorder="1" applyAlignment="1">
      <alignment horizontal="center" vertical="center"/>
    </xf>
    <xf numFmtId="0" fontId="8" fillId="2" borderId="1" xfId="0" applyFont="1" applyFill="1" applyBorder="1" applyAlignment="1">
      <alignment vertical="center" wrapText="1" shrinkToFit="1"/>
    </xf>
    <xf numFmtId="3" fontId="8" fillId="2" borderId="1" xfId="0" applyNumberFormat="1" applyFont="1" applyFill="1" applyBorder="1" applyAlignment="1">
      <alignment horizontal="center" vertical="center" wrapText="1"/>
    </xf>
    <xf numFmtId="3" fontId="8" fillId="2" borderId="1" xfId="0" applyNumberFormat="1" applyFont="1" applyFill="1" applyBorder="1" applyAlignment="1">
      <alignment horizontal="center" vertical="center"/>
    </xf>
    <xf numFmtId="0" fontId="8" fillId="2" borderId="1" xfId="0" applyFont="1" applyFill="1" applyBorder="1" applyAlignment="1">
      <alignment vertical="center"/>
    </xf>
    <xf numFmtId="3" fontId="9" fillId="2" borderId="1" xfId="2" applyNumberFormat="1" applyFont="1" applyFill="1" applyBorder="1" applyAlignment="1">
      <alignment horizontal="center" vertical="center"/>
    </xf>
    <xf numFmtId="0" fontId="8" fillId="2" borderId="1" xfId="0" applyFont="1" applyFill="1" applyBorder="1" applyAlignment="1">
      <alignment wrapText="1"/>
    </xf>
    <xf numFmtId="0" fontId="9" fillId="2" borderId="1" xfId="2" applyFont="1" applyFill="1" applyBorder="1" applyAlignment="1">
      <alignment horizontal="center" vertical="center"/>
    </xf>
    <xf numFmtId="3" fontId="9" fillId="2" borderId="1" xfId="0" applyNumberFormat="1" applyFont="1" applyFill="1" applyBorder="1" applyAlignment="1">
      <alignment horizontal="center" vertical="center" wrapText="1"/>
    </xf>
    <xf numFmtId="3" fontId="8" fillId="2" borderId="1" xfId="2" applyNumberFormat="1" applyFont="1" applyFill="1" applyBorder="1" applyAlignment="1">
      <alignment horizontal="center" vertical="center"/>
    </xf>
    <xf numFmtId="0" fontId="8" fillId="2" borderId="0" xfId="0" applyFont="1" applyFill="1" applyAlignment="1">
      <alignment vertical="center" wrapText="1"/>
    </xf>
    <xf numFmtId="0" fontId="6" fillId="0" borderId="1" xfId="3" applyBorder="1"/>
    <xf numFmtId="0" fontId="6" fillId="0" borderId="0" xfId="3" applyFont="1"/>
    <xf numFmtId="0" fontId="6" fillId="0" borderId="0" xfId="3" applyAlignment="1">
      <alignment horizontal="center" vertical="center"/>
    </xf>
    <xf numFmtId="0" fontId="9" fillId="0" borderId="1" xfId="3" applyFont="1" applyBorder="1" applyAlignment="1">
      <alignment horizontal="left" vertical="center" wrapText="1"/>
    </xf>
    <xf numFmtId="0" fontId="8" fillId="0" borderId="1" xfId="3" applyFont="1" applyFill="1" applyBorder="1" applyAlignment="1">
      <alignment horizontal="center" vertical="center" wrapText="1"/>
    </xf>
    <xf numFmtId="164" fontId="8" fillId="0" borderId="1" xfId="3" applyNumberFormat="1" applyFont="1" applyBorder="1" applyAlignment="1">
      <alignment horizontal="center" vertical="center" wrapText="1"/>
    </xf>
    <xf numFmtId="166" fontId="8" fillId="0" borderId="1" xfId="3" applyNumberFormat="1" applyFont="1" applyBorder="1" applyAlignment="1">
      <alignment horizontal="center" vertical="center" wrapText="1"/>
    </xf>
    <xf numFmtId="164" fontId="9" fillId="0" borderId="1" xfId="3" applyNumberFormat="1" applyFont="1" applyBorder="1" applyAlignment="1">
      <alignment horizontal="center" vertical="center" wrapText="1"/>
    </xf>
    <xf numFmtId="0" fontId="9" fillId="0" borderId="1" xfId="3" applyFont="1" applyFill="1" applyBorder="1" applyAlignment="1">
      <alignment horizontal="center" vertical="center" wrapText="1"/>
    </xf>
    <xf numFmtId="0" fontId="9" fillId="0" borderId="3" xfId="3" applyFont="1" applyBorder="1" applyAlignment="1">
      <alignment vertical="top" wrapText="1"/>
    </xf>
    <xf numFmtId="0" fontId="8" fillId="0" borderId="3" xfId="3" applyFont="1" applyBorder="1" applyAlignment="1">
      <alignment horizontal="left" vertical="top" wrapText="1"/>
    </xf>
    <xf numFmtId="0" fontId="8" fillId="0" borderId="1" xfId="3" applyFont="1" applyBorder="1" applyAlignment="1">
      <alignment horizontal="left" vertical="center"/>
    </xf>
    <xf numFmtId="0" fontId="9" fillId="0" borderId="1" xfId="3" applyFont="1" applyFill="1" applyBorder="1" applyAlignment="1">
      <alignment horizontal="left" vertical="center"/>
    </xf>
    <xf numFmtId="0" fontId="9" fillId="0" borderId="1" xfId="3" applyFont="1" applyFill="1" applyBorder="1" applyAlignment="1">
      <alignment horizontal="center" vertical="center"/>
    </xf>
    <xf numFmtId="164" fontId="9" fillId="0" borderId="1" xfId="3" applyNumberFormat="1" applyFont="1" applyFill="1" applyBorder="1" applyAlignment="1">
      <alignment horizontal="center" vertical="center"/>
    </xf>
    <xf numFmtId="0" fontId="5" fillId="0" borderId="0" xfId="5" applyFont="1" applyAlignment="1">
      <alignment horizontal="left"/>
    </xf>
    <xf numFmtId="0" fontId="4" fillId="0" borderId="0" xfId="6" applyFont="1" applyBorder="1">
      <alignment horizontal="left"/>
    </xf>
    <xf numFmtId="0" fontId="21" fillId="0" borderId="0" xfId="5" applyFont="1" applyAlignment="1">
      <alignment horizontal="left"/>
    </xf>
    <xf numFmtId="0" fontId="22" fillId="0" borderId="0" xfId="5" applyFont="1" applyAlignment="1">
      <alignment horizontal="left" vertical="center" wrapText="1"/>
    </xf>
    <xf numFmtId="0" fontId="4" fillId="0" borderId="0" xfId="6" applyFont="1" applyBorder="1" applyAlignment="1">
      <alignment horizontal="center"/>
    </xf>
    <xf numFmtId="0" fontId="4" fillId="0" borderId="0" xfId="6" applyBorder="1">
      <alignment horizontal="left"/>
    </xf>
    <xf numFmtId="0" fontId="4" fillId="0" borderId="0" xfId="6" applyFont="1" applyFill="1" applyBorder="1">
      <alignment horizontal="left"/>
    </xf>
    <xf numFmtId="0" fontId="23" fillId="0" borderId="0" xfId="6" applyFont="1" applyBorder="1" applyAlignment="1">
      <alignment horizontal="center"/>
    </xf>
    <xf numFmtId="0" fontId="8" fillId="0" borderId="0" xfId="5" applyFont="1" applyAlignment="1">
      <alignment horizontal="center"/>
    </xf>
    <xf numFmtId="0" fontId="8" fillId="0" borderId="0" xfId="5" applyFont="1" applyAlignment="1">
      <alignment horizontal="left"/>
    </xf>
    <xf numFmtId="0" fontId="9" fillId="0" borderId="0" xfId="5" applyFont="1" applyAlignment="1">
      <alignment horizontal="center"/>
    </xf>
    <xf numFmtId="0" fontId="8" fillId="0" borderId="0" xfId="5" applyFont="1" applyFill="1" applyAlignment="1">
      <alignment horizontal="left"/>
    </xf>
    <xf numFmtId="0" fontId="8" fillId="0" borderId="1" xfId="5" applyFont="1" applyBorder="1" applyAlignment="1">
      <alignment horizontal="center" vertical="center" wrapText="1"/>
    </xf>
    <xf numFmtId="0" fontId="9" fillId="0" borderId="1" xfId="5" applyFont="1" applyBorder="1" applyAlignment="1">
      <alignment horizontal="center" vertical="center" wrapText="1"/>
    </xf>
    <xf numFmtId="0" fontId="8" fillId="0" borderId="1" xfId="6" applyNumberFormat="1" applyFont="1" applyFill="1" applyBorder="1" applyAlignment="1">
      <alignment horizontal="center" vertical="top" wrapText="1"/>
    </xf>
    <xf numFmtId="0" fontId="9" fillId="0" borderId="1" xfId="6" applyFont="1" applyFill="1" applyBorder="1">
      <alignment horizontal="left"/>
    </xf>
    <xf numFmtId="0" fontId="8" fillId="0" borderId="1" xfId="6" applyFont="1" applyBorder="1">
      <alignment horizontal="left"/>
    </xf>
    <xf numFmtId="0" fontId="8" fillId="0" borderId="1" xfId="6" applyFont="1" applyBorder="1" applyAlignment="1">
      <alignment horizontal="center"/>
    </xf>
    <xf numFmtId="14" fontId="8" fillId="0" borderId="1" xfId="6" applyNumberFormat="1" applyFont="1" applyBorder="1" applyAlignment="1">
      <alignment horizontal="center"/>
    </xf>
    <xf numFmtId="0" fontId="8" fillId="0" borderId="1" xfId="5" applyFont="1" applyFill="1" applyBorder="1" applyAlignment="1">
      <alignment horizontal="center"/>
    </xf>
    <xf numFmtId="0" fontId="8" fillId="0" borderId="1" xfId="6" applyFont="1" applyFill="1" applyBorder="1">
      <alignment horizontal="left"/>
    </xf>
    <xf numFmtId="0" fontId="9" fillId="3" borderId="1" xfId="2" applyFont="1" applyFill="1" applyBorder="1" applyAlignment="1">
      <alignment wrapText="1"/>
    </xf>
    <xf numFmtId="0" fontId="11" fillId="0" borderId="0" xfId="0" applyFont="1" applyBorder="1" applyAlignment="1">
      <alignment horizontal="left" wrapText="1"/>
    </xf>
    <xf numFmtId="0" fontId="8" fillId="2" borderId="5" xfId="2" applyFont="1" applyFill="1" applyBorder="1" applyAlignment="1">
      <alignment horizontal="center" vertical="center"/>
    </xf>
    <xf numFmtId="0" fontId="8" fillId="2" borderId="6" xfId="2" applyFont="1" applyFill="1" applyBorder="1" applyAlignment="1">
      <alignment horizontal="center" vertical="center"/>
    </xf>
    <xf numFmtId="0" fontId="8" fillId="0" borderId="1" xfId="3" applyFont="1" applyBorder="1" applyAlignment="1">
      <alignment horizontal="center" vertical="center" wrapText="1"/>
    </xf>
    <xf numFmtId="3" fontId="8" fillId="2" borderId="5" xfId="2" applyNumberFormat="1" applyFont="1" applyFill="1" applyBorder="1" applyAlignment="1">
      <alignment horizontal="center" vertical="center"/>
    </xf>
    <xf numFmtId="49" fontId="8" fillId="0" borderId="8" xfId="3" applyNumberFormat="1" applyFont="1" applyBorder="1" applyAlignment="1">
      <alignment horizontal="left" wrapText="1"/>
    </xf>
    <xf numFmtId="49" fontId="8" fillId="0" borderId="13" xfId="3" applyNumberFormat="1" applyFont="1" applyBorder="1" applyAlignment="1">
      <alignment horizontal="left" wrapText="1"/>
    </xf>
    <xf numFmtId="49" fontId="8" fillId="0" borderId="15" xfId="3" applyNumberFormat="1" applyFont="1" applyBorder="1" applyAlignment="1">
      <alignment horizontal="left" wrapText="1"/>
    </xf>
    <xf numFmtId="0" fontId="8" fillId="0" borderId="7" xfId="3" applyFont="1" applyBorder="1" applyAlignment="1">
      <alignment horizontal="center" wrapText="1"/>
    </xf>
    <xf numFmtId="0" fontId="8" fillId="0" borderId="16" xfId="3" applyFont="1" applyBorder="1" applyAlignment="1">
      <alignment horizontal="center" wrapText="1"/>
    </xf>
    <xf numFmtId="0" fontId="8" fillId="0" borderId="1" xfId="3" applyFont="1" applyBorder="1" applyAlignment="1">
      <alignment vertical="center"/>
    </xf>
    <xf numFmtId="0" fontId="8" fillId="0" borderId="1" xfId="3" applyFont="1" applyBorder="1"/>
    <xf numFmtId="49" fontId="8" fillId="0" borderId="1" xfId="3" applyNumberFormat="1" applyFont="1" applyBorder="1" applyAlignment="1">
      <alignment horizontal="left" vertical="center" wrapText="1"/>
    </xf>
    <xf numFmtId="0" fontId="9" fillId="0" borderId="1" xfId="3" applyFont="1" applyBorder="1" applyAlignment="1">
      <alignment wrapText="1"/>
    </xf>
    <xf numFmtId="0" fontId="8" fillId="0" borderId="7" xfId="3" applyFont="1" applyBorder="1" applyAlignment="1">
      <alignment horizontal="center" vertical="center" wrapText="1"/>
    </xf>
    <xf numFmtId="0" fontId="8" fillId="0" borderId="16" xfId="3" applyFont="1" applyBorder="1" applyAlignment="1">
      <alignment horizontal="center" vertical="center" wrapText="1"/>
    </xf>
    <xf numFmtId="0" fontId="16" fillId="0" borderId="0" xfId="3" applyFont="1" applyBorder="1" applyAlignment="1">
      <alignment horizontal="center" vertical="center"/>
    </xf>
    <xf numFmtId="49" fontId="6" fillId="0" borderId="0" xfId="3" applyNumberFormat="1" applyFont="1" applyBorder="1" applyAlignment="1">
      <alignment horizontal="left" vertical="center" wrapText="1"/>
    </xf>
    <xf numFmtId="0" fontId="6" fillId="0" borderId="0" xfId="3" applyFont="1" applyBorder="1" applyAlignment="1">
      <alignment horizontal="center" vertical="center"/>
    </xf>
    <xf numFmtId="3" fontId="6" fillId="0" borderId="0" xfId="3" applyNumberFormat="1" applyFont="1" applyBorder="1" applyAlignment="1">
      <alignment horizontal="center" vertical="center"/>
    </xf>
    <xf numFmtId="0" fontId="6" fillId="0" borderId="0" xfId="3" applyFont="1" applyBorder="1"/>
    <xf numFmtId="0" fontId="6" fillId="0" borderId="0" xfId="3" applyFont="1" applyBorder="1" applyAlignment="1">
      <alignment vertical="center" wrapText="1"/>
    </xf>
    <xf numFmtId="0" fontId="6" fillId="0" borderId="0" xfId="3" applyFont="1" applyBorder="1" applyAlignment="1">
      <alignment horizontal="center" wrapText="1"/>
    </xf>
    <xf numFmtId="0" fontId="6" fillId="0" borderId="0" xfId="3" applyBorder="1" applyAlignment="1">
      <alignment wrapText="1"/>
    </xf>
    <xf numFmtId="0" fontId="6" fillId="0" borderId="0" xfId="3" applyFont="1" applyBorder="1" applyAlignment="1">
      <alignment wrapText="1"/>
    </xf>
    <xf numFmtId="3" fontId="15" fillId="0" borderId="0" xfId="3" applyNumberFormat="1" applyFont="1" applyBorder="1" applyAlignment="1">
      <alignment horizontal="center" wrapText="1"/>
    </xf>
    <xf numFmtId="0" fontId="15" fillId="0" borderId="0" xfId="3" applyFont="1" applyBorder="1"/>
    <xf numFmtId="3" fontId="15" fillId="0" borderId="0" xfId="3" applyNumberFormat="1" applyFont="1" applyBorder="1" applyAlignment="1">
      <alignment horizontal="center"/>
    </xf>
    <xf numFmtId="0" fontId="24" fillId="0" borderId="0" xfId="3" applyFont="1"/>
    <xf numFmtId="0" fontId="8" fillId="0" borderId="1" xfId="3" applyFont="1" applyBorder="1" applyAlignment="1">
      <alignment wrapText="1"/>
    </xf>
    <xf numFmtId="0" fontId="9" fillId="0" borderId="1" xfId="3" applyFont="1" applyBorder="1"/>
    <xf numFmtId="0" fontId="8" fillId="0" borderId="0" xfId="3" applyFont="1" applyBorder="1"/>
    <xf numFmtId="0" fontId="9" fillId="0" borderId="0" xfId="3" applyFont="1" applyBorder="1"/>
    <xf numFmtId="3" fontId="9" fillId="0" borderId="0" xfId="3" applyNumberFormat="1" applyFont="1" applyBorder="1" applyAlignment="1">
      <alignment horizontal="center"/>
    </xf>
    <xf numFmtId="0" fontId="8" fillId="0" borderId="0" xfId="3" applyFont="1"/>
    <xf numFmtId="0" fontId="8" fillId="0" borderId="0" xfId="3" applyFont="1" applyBorder="1" applyAlignment="1">
      <alignment horizontal="center" vertical="center"/>
    </xf>
    <xf numFmtId="0" fontId="6" fillId="0" borderId="0" xfId="3" applyBorder="1" applyAlignment="1">
      <alignment horizontal="center" vertical="center"/>
    </xf>
    <xf numFmtId="49" fontId="8" fillId="0" borderId="1" xfId="3" applyNumberFormat="1" applyFont="1" applyBorder="1" applyAlignment="1">
      <alignment horizontal="center" vertical="center" wrapText="1"/>
    </xf>
    <xf numFmtId="0" fontId="8" fillId="0" borderId="1" xfId="3" applyFont="1" applyBorder="1" applyAlignment="1">
      <alignment horizontal="center" vertical="center" wrapText="1"/>
    </xf>
    <xf numFmtId="0" fontId="8" fillId="0" borderId="19" xfId="3" applyFont="1" applyBorder="1" applyAlignment="1">
      <alignment horizontal="left" wrapText="1"/>
    </xf>
    <xf numFmtId="0" fontId="8" fillId="0" borderId="20" xfId="3" applyFont="1" applyBorder="1" applyAlignment="1">
      <alignment horizontal="left" wrapText="1"/>
    </xf>
    <xf numFmtId="49" fontId="8" fillId="0" borderId="20" xfId="3" applyNumberFormat="1" applyFont="1" applyBorder="1" applyAlignment="1">
      <alignment horizontal="center" vertical="center" wrapText="1"/>
    </xf>
    <xf numFmtId="0" fontId="9" fillId="0" borderId="21" xfId="3" applyFont="1" applyBorder="1" applyAlignment="1">
      <alignment wrapText="1"/>
    </xf>
    <xf numFmtId="0" fontId="9" fillId="0" borderId="19" xfId="3" applyFont="1" applyBorder="1" applyAlignment="1">
      <alignment wrapText="1"/>
    </xf>
    <xf numFmtId="49" fontId="8" fillId="0" borderId="20" xfId="3" applyNumberFormat="1" applyFont="1" applyBorder="1" applyAlignment="1">
      <alignment horizontal="center" vertical="center" wrapText="1"/>
    </xf>
    <xf numFmtId="0" fontId="8" fillId="0" borderId="20" xfId="3" applyFont="1" applyBorder="1" applyAlignment="1">
      <alignment horizontal="center" vertical="center" wrapText="1"/>
    </xf>
    <xf numFmtId="0" fontId="8" fillId="0" borderId="20" xfId="3" applyFont="1" applyBorder="1" applyAlignment="1">
      <alignment horizontal="center" vertical="top" wrapText="1"/>
    </xf>
    <xf numFmtId="0" fontId="9" fillId="0" borderId="20" xfId="3" applyFont="1" applyBorder="1" applyAlignment="1">
      <alignment vertical="top" wrapText="1"/>
    </xf>
    <xf numFmtId="0" fontId="9" fillId="0" borderId="20" xfId="3" applyFont="1" applyBorder="1" applyAlignment="1">
      <alignment horizontal="left" vertical="top" wrapText="1"/>
    </xf>
    <xf numFmtId="2" fontId="8" fillId="0" borderId="20" xfId="3" applyNumberFormat="1" applyFont="1" applyBorder="1" applyAlignment="1">
      <alignment horizontal="center" vertical="top" wrapText="1"/>
    </xf>
    <xf numFmtId="0" fontId="8" fillId="0" borderId="20" xfId="3" applyFont="1" applyBorder="1" applyAlignment="1">
      <alignment horizontal="left" vertical="top" wrapText="1"/>
    </xf>
    <xf numFmtId="0" fontId="8" fillId="0" borderId="22" xfId="3" applyFont="1" applyBorder="1" applyAlignment="1">
      <alignment horizontal="left"/>
    </xf>
    <xf numFmtId="0" fontId="9" fillId="0" borderId="23" xfId="3" applyFont="1" applyFill="1" applyBorder="1" applyAlignment="1">
      <alignment horizontal="left"/>
    </xf>
    <xf numFmtId="2" fontId="9" fillId="0" borderId="23" xfId="3" applyNumberFormat="1" applyFont="1" applyFill="1" applyBorder="1" applyAlignment="1">
      <alignment horizontal="center"/>
    </xf>
    <xf numFmtId="0" fontId="8" fillId="0" borderId="23" xfId="3" applyFont="1" applyFill="1" applyBorder="1" applyAlignment="1">
      <alignment horizontal="center"/>
    </xf>
    <xf numFmtId="0" fontId="8" fillId="0" borderId="24" xfId="3" applyFont="1" applyBorder="1" applyAlignment="1">
      <alignment horizontal="center"/>
    </xf>
    <xf numFmtId="0" fontId="8" fillId="0" borderId="20" xfId="3" applyFont="1" applyBorder="1" applyAlignment="1">
      <alignment horizontal="center" wrapText="1"/>
    </xf>
    <xf numFmtId="0" fontId="8" fillId="0" borderId="1" xfId="0" applyFont="1" applyBorder="1" applyAlignment="1">
      <alignment horizontal="left" vertical="center" wrapText="1"/>
    </xf>
    <xf numFmtId="17" fontId="8" fillId="0" borderId="1" xfId="3" applyNumberFormat="1" applyFont="1" applyBorder="1" applyAlignment="1">
      <alignment horizontal="center" vertical="center" wrapText="1"/>
    </xf>
    <xf numFmtId="0" fontId="8" fillId="0" borderId="1" xfId="3" applyFont="1" applyBorder="1" applyAlignment="1">
      <alignment horizontal="center" vertical="center"/>
    </xf>
    <xf numFmtId="0" fontId="16" fillId="0" borderId="1" xfId="3" applyFont="1" applyBorder="1" applyAlignment="1">
      <alignment horizontal="center" vertical="center"/>
    </xf>
    <xf numFmtId="4" fontId="8" fillId="0" borderId="1" xfId="3" applyNumberFormat="1" applyFont="1" applyBorder="1" applyAlignment="1">
      <alignment horizontal="center" vertical="center" wrapText="1"/>
    </xf>
    <xf numFmtId="4" fontId="8" fillId="0" borderId="1" xfId="3" applyNumberFormat="1" applyFont="1" applyBorder="1" applyAlignment="1">
      <alignment horizontal="center" vertical="center"/>
    </xf>
    <xf numFmtId="0" fontId="11" fillId="0" borderId="0" xfId="3" applyFont="1" applyBorder="1" applyAlignment="1">
      <alignment horizontal="center" vertical="center" wrapText="1"/>
    </xf>
    <xf numFmtId="17" fontId="8" fillId="0" borderId="1" xfId="3" applyNumberFormat="1" applyFont="1" applyBorder="1" applyAlignment="1">
      <alignment horizontal="center" vertical="center"/>
    </xf>
    <xf numFmtId="0" fontId="8" fillId="0" borderId="1" xfId="0" applyFont="1" applyBorder="1" applyAlignment="1">
      <alignment horizontal="center" vertical="center" wrapText="1"/>
    </xf>
    <xf numFmtId="0" fontId="8" fillId="0" borderId="1" xfId="0" applyFont="1" applyBorder="1" applyAlignment="1">
      <alignment horizontal="center" vertical="center"/>
    </xf>
    <xf numFmtId="0" fontId="11" fillId="0" borderId="0" xfId="3" applyFont="1" applyBorder="1" applyAlignment="1">
      <alignment horizontal="left" vertical="center" wrapText="1"/>
    </xf>
    <xf numFmtId="0" fontId="8" fillId="0" borderId="1" xfId="0" applyFont="1" applyBorder="1" applyAlignment="1">
      <alignment horizontal="left" vertical="center"/>
    </xf>
    <xf numFmtId="0" fontId="6" fillId="0" borderId="0" xfId="3" applyAlignment="1">
      <alignment horizontal="left" vertical="center"/>
    </xf>
    <xf numFmtId="4" fontId="9" fillId="0" borderId="1" xfId="3" applyNumberFormat="1" applyFont="1" applyBorder="1" applyAlignment="1">
      <alignment horizontal="center" vertical="center" wrapText="1"/>
    </xf>
    <xf numFmtId="0" fontId="9" fillId="0" borderId="1" xfId="0" applyFont="1" applyBorder="1" applyAlignment="1">
      <alignment horizontal="left" vertical="center" wrapText="1"/>
    </xf>
    <xf numFmtId="49" fontId="8" fillId="0" borderId="1" xfId="0" applyNumberFormat="1" applyFont="1" applyBorder="1" applyAlignment="1">
      <alignment horizontal="center" vertical="center" wrapText="1"/>
    </xf>
    <xf numFmtId="0" fontId="9" fillId="0" borderId="1" xfId="0" applyFont="1" applyBorder="1" applyAlignment="1">
      <alignment horizontal="left" vertical="center"/>
    </xf>
    <xf numFmtId="49" fontId="8" fillId="0" borderId="1" xfId="0" applyNumberFormat="1" applyFont="1" applyBorder="1" applyAlignment="1">
      <alignment horizontal="center" vertical="center"/>
    </xf>
    <xf numFmtId="3" fontId="9" fillId="0" borderId="1" xfId="0" applyNumberFormat="1" applyFont="1" applyBorder="1" applyAlignment="1">
      <alignment horizontal="left" vertical="center"/>
    </xf>
    <xf numFmtId="0" fontId="9" fillId="0" borderId="1" xfId="3" applyFont="1" applyFill="1" applyBorder="1" applyAlignment="1">
      <alignment horizontal="left"/>
    </xf>
    <xf numFmtId="49" fontId="8" fillId="2" borderId="6" xfId="2" applyNumberFormat="1" applyFont="1" applyFill="1" applyBorder="1" applyAlignment="1">
      <alignment horizontal="center" vertical="top"/>
    </xf>
    <xf numFmtId="0" fontId="8" fillId="2" borderId="6" xfId="2" applyFont="1" applyFill="1" applyBorder="1" applyAlignment="1">
      <alignment wrapText="1"/>
    </xf>
    <xf numFmtId="0" fontId="8" fillId="2" borderId="6" xfId="0" applyFont="1" applyFill="1" applyBorder="1" applyAlignment="1">
      <alignment vertical="center" wrapText="1"/>
    </xf>
    <xf numFmtId="49" fontId="8" fillId="2" borderId="1" xfId="2" applyNumberFormat="1" applyFont="1" applyFill="1" applyBorder="1" applyAlignment="1">
      <alignment horizontal="center" vertical="top"/>
    </xf>
    <xf numFmtId="0" fontId="8" fillId="2" borderId="1" xfId="2" applyFont="1" applyFill="1" applyBorder="1" applyAlignment="1">
      <alignment vertical="center" wrapText="1"/>
    </xf>
    <xf numFmtId="0" fontId="9" fillId="0" borderId="1" xfId="6" applyFont="1" applyBorder="1" applyAlignment="1">
      <alignment horizontal="center"/>
    </xf>
    <xf numFmtId="4" fontId="8" fillId="0" borderId="1" xfId="3" applyNumberFormat="1" applyFont="1" applyBorder="1"/>
    <xf numFmtId="4" fontId="8" fillId="0" borderId="1" xfId="3" applyNumberFormat="1" applyFont="1" applyBorder="1" applyAlignment="1">
      <alignment wrapText="1"/>
    </xf>
    <xf numFmtId="4" fontId="9" fillId="0" borderId="1" xfId="3" applyNumberFormat="1" applyFont="1" applyBorder="1" applyAlignment="1">
      <alignment horizontal="center" wrapText="1"/>
    </xf>
    <xf numFmtId="0" fontId="9" fillId="2" borderId="0" xfId="2" applyFont="1" applyFill="1" applyBorder="1" applyAlignment="1">
      <alignment horizontal="center" vertical="center"/>
    </xf>
    <xf numFmtId="49" fontId="8" fillId="0" borderId="0" xfId="7" applyNumberFormat="1" applyFont="1" applyBorder="1" applyAlignment="1">
      <alignment horizontal="center" vertical="center" wrapText="1"/>
    </xf>
    <xf numFmtId="0" fontId="8" fillId="0" borderId="0" xfId="7" applyFont="1" applyBorder="1" applyAlignment="1">
      <alignment horizontal="left" wrapText="1"/>
    </xf>
    <xf numFmtId="0" fontId="8" fillId="0" borderId="3" xfId="7" applyFont="1" applyBorder="1" applyAlignment="1">
      <alignment horizontal="left" wrapText="1"/>
    </xf>
    <xf numFmtId="0" fontId="8" fillId="0" borderId="1" xfId="7" applyFont="1" applyBorder="1" applyAlignment="1">
      <alignment horizontal="left" wrapText="1"/>
    </xf>
    <xf numFmtId="49" fontId="8" fillId="0" borderId="1" xfId="7" applyNumberFormat="1" applyFont="1" applyBorder="1" applyAlignment="1">
      <alignment horizontal="center" vertical="center" wrapText="1"/>
    </xf>
    <xf numFmtId="0" fontId="9" fillId="0" borderId="2" xfId="7" applyFont="1" applyBorder="1" applyAlignment="1">
      <alignment wrapText="1"/>
    </xf>
    <xf numFmtId="0" fontId="9" fillId="0" borderId="3" xfId="7" applyFont="1" applyBorder="1" applyAlignment="1">
      <alignment wrapText="1"/>
    </xf>
    <xf numFmtId="0" fontId="8" fillId="0" borderId="1" xfId="7" applyFont="1" applyBorder="1" applyAlignment="1">
      <alignment horizontal="center" vertical="top" wrapText="1"/>
    </xf>
    <xf numFmtId="0" fontId="9" fillId="0" borderId="1" xfId="7" applyFont="1" applyBorder="1" applyAlignment="1">
      <alignment vertical="center" wrapText="1"/>
    </xf>
    <xf numFmtId="0" fontId="8" fillId="0" borderId="1" xfId="7" applyFont="1" applyBorder="1" applyAlignment="1">
      <alignment horizontal="left" vertical="center" wrapText="1"/>
    </xf>
    <xf numFmtId="0" fontId="8" fillId="0" borderId="1" xfId="7" applyFont="1" applyBorder="1" applyAlignment="1">
      <alignment horizontal="center" vertical="center" wrapText="1"/>
    </xf>
    <xf numFmtId="0" fontId="9" fillId="0" borderId="1" xfId="7" applyFont="1" applyBorder="1" applyAlignment="1">
      <alignment vertical="top" wrapText="1"/>
    </xf>
    <xf numFmtId="0" fontId="9" fillId="0" borderId="1" xfId="7" applyFont="1" applyBorder="1" applyAlignment="1">
      <alignment horizontal="center" vertical="center" wrapText="1"/>
    </xf>
    <xf numFmtId="0" fontId="8" fillId="0" borderId="0" xfId="7" applyFont="1" applyBorder="1" applyAlignment="1">
      <alignment horizontal="center" vertical="center" wrapText="1"/>
    </xf>
    <xf numFmtId="2" fontId="8" fillId="0" borderId="0" xfId="7" applyNumberFormat="1" applyFont="1" applyBorder="1" applyAlignment="1">
      <alignment horizontal="center" vertical="center" wrapText="1"/>
    </xf>
    <xf numFmtId="17" fontId="8" fillId="0" borderId="1" xfId="7" applyNumberFormat="1" applyFont="1" applyBorder="1" applyAlignment="1">
      <alignment horizontal="center" vertical="center" wrapText="1"/>
    </xf>
    <xf numFmtId="0" fontId="3" fillId="0" borderId="1" xfId="2" applyBorder="1" applyAlignment="1">
      <alignment horizontal="center" vertical="center"/>
    </xf>
    <xf numFmtId="0" fontId="8" fillId="0" borderId="5" xfId="3" applyFont="1" applyBorder="1" applyAlignment="1">
      <alignment vertical="center" wrapText="1"/>
    </xf>
    <xf numFmtId="0" fontId="8" fillId="0" borderId="6" xfId="3" applyFont="1" applyBorder="1" applyAlignment="1">
      <alignment vertical="center" wrapText="1"/>
    </xf>
    <xf numFmtId="0" fontId="8" fillId="0" borderId="10" xfId="3" applyFont="1" applyBorder="1" applyAlignment="1">
      <alignment vertical="center" wrapText="1"/>
    </xf>
    <xf numFmtId="0" fontId="8" fillId="0" borderId="0" xfId="3" applyFont="1" applyBorder="1" applyAlignment="1">
      <alignment horizontal="left" vertical="center" wrapText="1"/>
    </xf>
    <xf numFmtId="0" fontId="8" fillId="0" borderId="20" xfId="3" applyFont="1" applyBorder="1" applyAlignment="1">
      <alignment horizontal="left" vertical="center" wrapText="1"/>
    </xf>
    <xf numFmtId="0" fontId="8" fillId="0" borderId="0" xfId="3" applyFont="1" applyBorder="1" applyAlignment="1">
      <alignment horizontal="center" vertical="center" wrapText="1"/>
    </xf>
    <xf numFmtId="0" fontId="8" fillId="0" borderId="1" xfId="3" applyNumberFormat="1" applyFont="1" applyBorder="1" applyAlignment="1">
      <alignment horizontal="center" vertical="center"/>
    </xf>
    <xf numFmtId="49" fontId="8" fillId="0" borderId="6" xfId="3" applyNumberFormat="1" applyFont="1" applyBorder="1" applyAlignment="1">
      <alignment horizontal="center" vertical="center" wrapText="1"/>
    </xf>
    <xf numFmtId="49" fontId="8" fillId="0" borderId="1" xfId="3" applyNumberFormat="1" applyFont="1" applyBorder="1" applyAlignment="1">
      <alignment horizontal="center" vertical="center" wrapText="1"/>
    </xf>
    <xf numFmtId="0" fontId="9" fillId="0" borderId="0" xfId="3" applyFont="1" applyBorder="1" applyAlignment="1">
      <alignment horizontal="center" wrapText="1"/>
    </xf>
    <xf numFmtId="0" fontId="8" fillId="0" borderId="1" xfId="3" applyFont="1" applyBorder="1" applyAlignment="1">
      <alignment horizontal="center" vertical="center" wrapText="1"/>
    </xf>
    <xf numFmtId="49" fontId="8" fillId="0" borderId="1" xfId="3" applyNumberFormat="1" applyFont="1" applyBorder="1" applyAlignment="1">
      <alignment horizontal="center" vertical="center" wrapText="1"/>
    </xf>
    <xf numFmtId="0" fontId="8" fillId="0" borderId="1" xfId="3" applyFont="1" applyBorder="1" applyAlignment="1">
      <alignment horizontal="left" vertical="center" wrapText="1"/>
    </xf>
    <xf numFmtId="0" fontId="8" fillId="0" borderId="1" xfId="3" applyFont="1" applyBorder="1" applyAlignment="1">
      <alignment horizontal="center" vertical="top" wrapText="1"/>
    </xf>
    <xf numFmtId="17" fontId="9" fillId="0" borderId="1" xfId="3" applyNumberFormat="1" applyFont="1" applyBorder="1" applyAlignment="1">
      <alignment horizontal="center" vertical="center" wrapText="1"/>
    </xf>
    <xf numFmtId="0" fontId="8" fillId="0" borderId="5" xfId="3" applyFont="1" applyBorder="1" applyAlignment="1">
      <alignment horizontal="left" wrapText="1"/>
    </xf>
    <xf numFmtId="0" fontId="8" fillId="0" borderId="6" xfId="3" applyFont="1" applyBorder="1" applyAlignment="1">
      <alignment horizontal="left" wrapText="1"/>
    </xf>
    <xf numFmtId="0" fontId="8" fillId="0" borderId="6" xfId="3" applyFont="1" applyBorder="1" applyAlignment="1">
      <alignment horizontal="center" wrapText="1"/>
    </xf>
    <xf numFmtId="0" fontId="8" fillId="0" borderId="3" xfId="3" applyFont="1" applyBorder="1" applyAlignment="1">
      <alignment vertical="center" wrapText="1"/>
    </xf>
    <xf numFmtId="0" fontId="8" fillId="0" borderId="16" xfId="3" applyFont="1" applyBorder="1" applyAlignment="1">
      <alignment horizontal="left" wrapText="1"/>
    </xf>
    <xf numFmtId="0" fontId="9" fillId="0" borderId="0" xfId="3" applyFont="1" applyBorder="1" applyAlignment="1">
      <alignment wrapText="1"/>
    </xf>
    <xf numFmtId="0" fontId="26" fillId="4" borderId="1" xfId="3" applyFont="1" applyFill="1" applyBorder="1" applyAlignment="1">
      <alignment vertical="center" wrapText="1"/>
    </xf>
    <xf numFmtId="0" fontId="27" fillId="4" borderId="1" xfId="3" applyFont="1" applyFill="1" applyBorder="1" applyAlignment="1">
      <alignment vertical="center" wrapText="1"/>
    </xf>
    <xf numFmtId="0" fontId="8" fillId="0" borderId="1" xfId="3" applyFont="1" applyBorder="1" applyAlignment="1">
      <alignment horizontal="center" vertical="top" wrapText="1"/>
    </xf>
    <xf numFmtId="0" fontId="8" fillId="0" borderId="1" xfId="0" applyFont="1" applyBorder="1" applyAlignment="1">
      <alignment vertical="center" wrapText="1"/>
    </xf>
    <xf numFmtId="17" fontId="8" fillId="0" borderId="1" xfId="0" applyNumberFormat="1" applyFont="1" applyBorder="1" applyAlignment="1">
      <alignment horizontal="center" vertical="center" wrapText="1"/>
    </xf>
    <xf numFmtId="49" fontId="8" fillId="0" borderId="0" xfId="0" applyNumberFormat="1" applyFont="1" applyBorder="1" applyAlignment="1">
      <alignment horizontal="center" vertical="center" wrapText="1"/>
    </xf>
    <xf numFmtId="0" fontId="8" fillId="0" borderId="0" xfId="0" applyFont="1" applyBorder="1" applyAlignment="1">
      <alignment horizontal="left" wrapText="1"/>
    </xf>
    <xf numFmtId="0" fontId="8" fillId="0" borderId="0" xfId="0" applyFont="1" applyBorder="1" applyAlignment="1">
      <alignment horizontal="center" wrapText="1"/>
    </xf>
    <xf numFmtId="2" fontId="8" fillId="0" borderId="0" xfId="0" applyNumberFormat="1" applyFont="1" applyBorder="1" applyAlignment="1">
      <alignment horizontal="center" wrapText="1"/>
    </xf>
    <xf numFmtId="0" fontId="8" fillId="0" borderId="5" xfId="0" applyFont="1" applyBorder="1" applyAlignment="1">
      <alignment horizontal="center" vertical="center" wrapText="1"/>
    </xf>
    <xf numFmtId="0" fontId="8" fillId="0" borderId="5" xfId="0" applyFont="1" applyBorder="1" applyAlignment="1">
      <alignment vertical="center" wrapText="1"/>
    </xf>
    <xf numFmtId="4" fontId="9" fillId="0" borderId="1" xfId="3" applyNumberFormat="1" applyFont="1" applyBorder="1" applyAlignment="1">
      <alignment horizontal="center" vertical="center"/>
    </xf>
    <xf numFmtId="49" fontId="9" fillId="3" borderId="15" xfId="3" applyNumberFormat="1" applyFont="1" applyFill="1" applyBorder="1" applyAlignment="1">
      <alignment horizontal="center" vertical="center" wrapText="1"/>
    </xf>
    <xf numFmtId="49" fontId="9" fillId="3" borderId="15" xfId="3" applyNumberFormat="1" applyFont="1" applyFill="1" applyBorder="1" applyAlignment="1">
      <alignment horizontal="left" vertical="center" wrapText="1"/>
    </xf>
    <xf numFmtId="0" fontId="9" fillId="3" borderId="1" xfId="5" applyFont="1" applyFill="1" applyBorder="1" applyAlignment="1">
      <alignment horizontal="center" vertical="center" wrapText="1"/>
    </xf>
    <xf numFmtId="49" fontId="9" fillId="3" borderId="1" xfId="7" applyNumberFormat="1" applyFont="1" applyFill="1" applyBorder="1" applyAlignment="1">
      <alignment horizontal="center" vertical="center" wrapText="1"/>
    </xf>
    <xf numFmtId="49" fontId="9" fillId="3" borderId="1" xfId="3" applyNumberFormat="1" applyFont="1" applyFill="1" applyBorder="1" applyAlignment="1">
      <alignment horizontal="center" vertical="center" wrapText="1"/>
    </xf>
    <xf numFmtId="49" fontId="9" fillId="3" borderId="1" xfId="2" applyNumberFormat="1" applyFont="1" applyFill="1" applyBorder="1" applyAlignment="1">
      <alignment horizontal="center" vertical="top"/>
    </xf>
    <xf numFmtId="0" fontId="9" fillId="3" borderId="6" xfId="2" applyFont="1" applyFill="1" applyBorder="1" applyAlignment="1">
      <alignment horizontal="center" vertical="center" wrapText="1"/>
    </xf>
    <xf numFmtId="4" fontId="8" fillId="0" borderId="1" xfId="3" applyNumberFormat="1" applyFont="1" applyFill="1" applyBorder="1" applyAlignment="1">
      <alignment horizontal="center" vertical="center"/>
    </xf>
    <xf numFmtId="0" fontId="9" fillId="3" borderId="1" xfId="3" applyFont="1" applyFill="1" applyBorder="1" applyAlignment="1">
      <alignment vertical="center" wrapText="1"/>
    </xf>
    <xf numFmtId="0" fontId="8" fillId="0" borderId="7" xfId="3" applyFont="1" applyBorder="1" applyAlignment="1">
      <alignment horizontal="left" wrapText="1"/>
    </xf>
    <xf numFmtId="0" fontId="8" fillId="0" borderId="4" xfId="3" applyFont="1" applyBorder="1" applyAlignment="1">
      <alignment horizontal="left" wrapText="1"/>
    </xf>
    <xf numFmtId="0" fontId="8" fillId="0" borderId="8" xfId="3" applyFont="1" applyBorder="1" applyAlignment="1">
      <alignment horizontal="left" wrapText="1"/>
    </xf>
    <xf numFmtId="0" fontId="8" fillId="0" borderId="12" xfId="3" applyFont="1" applyBorder="1" applyAlignment="1">
      <alignment horizontal="left" wrapText="1"/>
    </xf>
    <xf numFmtId="0" fontId="9" fillId="0" borderId="30" xfId="3" applyFont="1" applyBorder="1" applyAlignment="1">
      <alignment vertical="center" wrapText="1"/>
    </xf>
    <xf numFmtId="0" fontId="8" fillId="0" borderId="34" xfId="3" applyFont="1" applyBorder="1" applyAlignment="1">
      <alignment vertical="center" wrapText="1"/>
    </xf>
    <xf numFmtId="0" fontId="8" fillId="0" borderId="37" xfId="3" applyFont="1" applyBorder="1" applyAlignment="1">
      <alignment vertical="center" wrapText="1"/>
    </xf>
    <xf numFmtId="0" fontId="9" fillId="0" borderId="40" xfId="3" applyFont="1" applyBorder="1" applyAlignment="1">
      <alignment vertical="center" wrapText="1"/>
    </xf>
    <xf numFmtId="0" fontId="9" fillId="0" borderId="3" xfId="3" applyFont="1" applyBorder="1" applyAlignment="1">
      <alignment vertical="center" wrapText="1"/>
    </xf>
    <xf numFmtId="0" fontId="8" fillId="0" borderId="41" xfId="3" applyFont="1" applyBorder="1" applyAlignment="1">
      <alignment vertical="center" wrapText="1"/>
    </xf>
    <xf numFmtId="0" fontId="9" fillId="0" borderId="16" xfId="3" applyFont="1" applyBorder="1" applyAlignment="1">
      <alignment vertical="center" wrapText="1"/>
    </xf>
    <xf numFmtId="0" fontId="8" fillId="0" borderId="12" xfId="3" applyFont="1" applyBorder="1" applyAlignment="1">
      <alignment vertical="center" wrapText="1"/>
    </xf>
    <xf numFmtId="0" fontId="9" fillId="0" borderId="34" xfId="3" applyFont="1" applyBorder="1" applyAlignment="1">
      <alignment vertical="center" wrapText="1"/>
    </xf>
    <xf numFmtId="0" fontId="8" fillId="0" borderId="3" xfId="3" applyFont="1" applyFill="1" applyBorder="1" applyAlignment="1">
      <alignment vertical="center" wrapText="1"/>
    </xf>
    <xf numFmtId="0" fontId="8" fillId="0" borderId="42" xfId="3" applyFont="1" applyBorder="1" applyAlignment="1">
      <alignment vertical="center" wrapText="1"/>
    </xf>
    <xf numFmtId="0" fontId="9" fillId="0" borderId="48" xfId="3" applyFont="1" applyBorder="1" applyAlignment="1">
      <alignment vertical="center" wrapText="1"/>
    </xf>
    <xf numFmtId="0" fontId="9" fillId="0" borderId="27" xfId="3" applyFont="1" applyFill="1" applyBorder="1" applyAlignment="1">
      <alignment horizontal="left" vertical="center"/>
    </xf>
    <xf numFmtId="0" fontId="8" fillId="0" borderId="26" xfId="3" applyFont="1" applyBorder="1" applyAlignment="1">
      <alignment horizontal="left" vertical="center"/>
    </xf>
    <xf numFmtId="2" fontId="9" fillId="0" borderId="27" xfId="3" applyNumberFormat="1" applyFont="1" applyFill="1" applyBorder="1" applyAlignment="1">
      <alignment horizontal="center" vertical="center"/>
    </xf>
    <xf numFmtId="0" fontId="8" fillId="0" borderId="28" xfId="3" applyFont="1" applyBorder="1" applyAlignment="1">
      <alignment horizontal="center" vertical="center"/>
    </xf>
    <xf numFmtId="0" fontId="8" fillId="0" borderId="4" xfId="3" applyFont="1" applyBorder="1" applyAlignment="1">
      <alignment horizontal="left" vertical="center" wrapText="1"/>
    </xf>
    <xf numFmtId="4" fontId="8" fillId="2" borderId="27" xfId="3" applyNumberFormat="1" applyFont="1" applyFill="1" applyBorder="1" applyAlignment="1">
      <alignment horizontal="center" vertical="center"/>
    </xf>
    <xf numFmtId="0" fontId="8" fillId="0" borderId="27" xfId="3" applyFont="1" applyFill="1" applyBorder="1" applyAlignment="1">
      <alignment horizontal="center" vertical="center"/>
    </xf>
    <xf numFmtId="4" fontId="8" fillId="0" borderId="1" xfId="3" applyNumberFormat="1" applyFont="1" applyBorder="1" applyAlignment="1">
      <alignment horizontal="center" vertical="center"/>
    </xf>
    <xf numFmtId="0" fontId="8" fillId="0" borderId="25" xfId="3" applyFont="1" applyBorder="1" applyAlignment="1">
      <alignment horizontal="center" vertical="top" wrapText="1"/>
    </xf>
    <xf numFmtId="0" fontId="9" fillId="0" borderId="25" xfId="3" applyFont="1" applyBorder="1" applyAlignment="1">
      <alignment vertical="top" wrapText="1"/>
    </xf>
    <xf numFmtId="2" fontId="9" fillId="0" borderId="25" xfId="3" applyNumberFormat="1" applyFont="1" applyBorder="1" applyAlignment="1">
      <alignment horizontal="center" vertical="top" wrapText="1"/>
    </xf>
    <xf numFmtId="0" fontId="9" fillId="0" borderId="25" xfId="3" applyFont="1" applyBorder="1" applyAlignment="1">
      <alignment horizontal="center" vertical="top" wrapText="1"/>
    </xf>
    <xf numFmtId="0" fontId="9" fillId="3" borderId="1" xfId="3" applyFont="1" applyFill="1" applyBorder="1" applyAlignment="1">
      <alignment horizontal="center" vertical="center" wrapText="1"/>
    </xf>
    <xf numFmtId="0" fontId="11" fillId="0" borderId="0" xfId="0" applyFont="1" applyBorder="1" applyAlignment="1">
      <alignment horizontal="left" wrapText="1"/>
    </xf>
    <xf numFmtId="0" fontId="14" fillId="0" borderId="0" xfId="3" applyFont="1" applyBorder="1" applyAlignment="1">
      <alignment horizontal="center" wrapText="1"/>
    </xf>
    <xf numFmtId="3" fontId="8" fillId="2" borderId="0" xfId="2" applyNumberFormat="1" applyFont="1" applyFill="1" applyAlignment="1">
      <alignment horizontal="center" vertical="center"/>
    </xf>
    <xf numFmtId="1" fontId="8" fillId="2" borderId="6" xfId="2" applyNumberFormat="1" applyFont="1" applyFill="1" applyBorder="1" applyAlignment="1">
      <alignment horizontal="center" vertical="center"/>
    </xf>
    <xf numFmtId="1" fontId="8" fillId="2" borderId="1" xfId="2" applyNumberFormat="1" applyFont="1" applyFill="1" applyBorder="1" applyAlignment="1">
      <alignment horizontal="center" vertical="center"/>
    </xf>
    <xf numFmtId="1" fontId="8" fillId="2" borderId="1" xfId="0" applyNumberFormat="1" applyFont="1" applyFill="1" applyBorder="1" applyAlignment="1">
      <alignment horizontal="center" vertical="center"/>
    </xf>
    <xf numFmtId="1" fontId="9" fillId="2" borderId="1" xfId="2" applyNumberFormat="1" applyFont="1" applyFill="1" applyBorder="1" applyAlignment="1">
      <alignment horizontal="center" vertical="center"/>
    </xf>
    <xf numFmtId="3" fontId="8" fillId="0" borderId="1" xfId="3" applyNumberFormat="1" applyFont="1" applyBorder="1" applyAlignment="1">
      <alignment horizontal="center" vertical="center" wrapText="1"/>
    </xf>
    <xf numFmtId="3" fontId="9" fillId="0" borderId="1" xfId="3" applyNumberFormat="1" applyFont="1" applyFill="1" applyBorder="1" applyAlignment="1">
      <alignment horizontal="center" vertical="center"/>
    </xf>
    <xf numFmtId="3" fontId="9" fillId="0" borderId="1" xfId="3" applyNumberFormat="1" applyFont="1" applyBorder="1" applyAlignment="1">
      <alignment horizontal="center" vertical="center" wrapText="1"/>
    </xf>
    <xf numFmtId="3" fontId="8" fillId="0" borderId="1" xfId="0" applyNumberFormat="1" applyFont="1" applyBorder="1" applyAlignment="1">
      <alignment horizontal="center" vertical="center" wrapText="1"/>
    </xf>
    <xf numFmtId="3" fontId="8" fillId="0" borderId="5" xfId="0" applyNumberFormat="1" applyFont="1" applyBorder="1" applyAlignment="1">
      <alignment horizontal="center" vertical="center" wrapText="1"/>
    </xf>
    <xf numFmtId="3" fontId="8" fillId="0" borderId="1" xfId="3" applyNumberFormat="1" applyFont="1" applyBorder="1" applyAlignment="1">
      <alignment horizontal="center" vertical="center"/>
    </xf>
    <xf numFmtId="3" fontId="9" fillId="0" borderId="1" xfId="3" applyNumberFormat="1" applyFont="1" applyBorder="1" applyAlignment="1">
      <alignment vertical="center"/>
    </xf>
    <xf numFmtId="3" fontId="8" fillId="0" borderId="1" xfId="0" applyNumberFormat="1" applyFont="1" applyBorder="1" applyAlignment="1">
      <alignment horizontal="center" vertical="top" wrapText="1"/>
    </xf>
    <xf numFmtId="3" fontId="8" fillId="0" borderId="1" xfId="0" applyNumberFormat="1" applyFont="1" applyBorder="1" applyAlignment="1">
      <alignment horizontal="center" vertical="center"/>
    </xf>
    <xf numFmtId="3" fontId="9" fillId="0" borderId="1" xfId="7" applyNumberFormat="1" applyFont="1" applyBorder="1" applyAlignment="1">
      <alignment horizontal="center" vertical="center" wrapText="1"/>
    </xf>
    <xf numFmtId="3" fontId="8" fillId="0" borderId="1" xfId="7" applyNumberFormat="1" applyFont="1" applyBorder="1" applyAlignment="1">
      <alignment horizontal="center" vertical="center" wrapText="1"/>
    </xf>
    <xf numFmtId="0" fontId="8" fillId="5" borderId="1" xfId="0" applyFont="1" applyFill="1" applyBorder="1" applyAlignment="1">
      <alignment horizontal="center" vertical="top" wrapText="1"/>
    </xf>
    <xf numFmtId="0" fontId="9" fillId="5" borderId="1" xfId="0" applyFont="1" applyFill="1" applyBorder="1" applyAlignment="1">
      <alignment horizontal="left"/>
    </xf>
    <xf numFmtId="3" fontId="9" fillId="5" borderId="1" xfId="0" applyNumberFormat="1" applyFont="1" applyFill="1" applyBorder="1" applyAlignment="1">
      <alignment horizontal="center" vertical="top" wrapText="1"/>
    </xf>
    <xf numFmtId="0" fontId="9" fillId="5" borderId="1" xfId="0" applyFont="1" applyFill="1" applyBorder="1" applyAlignment="1">
      <alignment horizontal="center" vertical="top" wrapText="1"/>
    </xf>
    <xf numFmtId="0" fontId="6" fillId="5" borderId="1" xfId="3" applyFill="1" applyBorder="1" applyAlignment="1">
      <alignment horizontal="center" vertical="center"/>
    </xf>
    <xf numFmtId="0" fontId="9" fillId="5" borderId="1" xfId="3" applyFont="1" applyFill="1" applyBorder="1" applyAlignment="1">
      <alignment horizontal="left" vertical="center" wrapText="1"/>
    </xf>
    <xf numFmtId="3" fontId="9" fillId="5" borderId="1" xfId="0" applyNumberFormat="1" applyFont="1" applyFill="1" applyBorder="1" applyAlignment="1">
      <alignment horizontal="center" vertical="center"/>
    </xf>
    <xf numFmtId="0" fontId="8" fillId="5" borderId="25" xfId="3" applyFont="1" applyFill="1" applyBorder="1" applyAlignment="1">
      <alignment horizontal="center" vertical="center" wrapText="1"/>
    </xf>
    <xf numFmtId="3" fontId="8" fillId="0" borderId="1" xfId="6" applyNumberFormat="1" applyFont="1" applyBorder="1" applyAlignment="1">
      <alignment horizontal="center"/>
    </xf>
    <xf numFmtId="3" fontId="9" fillId="0" borderId="1" xfId="6" applyNumberFormat="1" applyFont="1" applyBorder="1" applyAlignment="1">
      <alignment horizontal="center"/>
    </xf>
    <xf numFmtId="3" fontId="9" fillId="0" borderId="25" xfId="3" applyNumberFormat="1" applyFont="1" applyBorder="1" applyAlignment="1">
      <alignment horizontal="center" vertical="top" wrapText="1"/>
    </xf>
    <xf numFmtId="3" fontId="8" fillId="0" borderId="20" xfId="3" applyNumberFormat="1" applyFont="1" applyBorder="1" applyAlignment="1">
      <alignment horizontal="center" vertical="top" wrapText="1"/>
    </xf>
    <xf numFmtId="3" fontId="9" fillId="0" borderId="23" xfId="3" applyNumberFormat="1" applyFont="1" applyFill="1" applyBorder="1" applyAlignment="1">
      <alignment horizontal="center"/>
    </xf>
    <xf numFmtId="3" fontId="9" fillId="0" borderId="1" xfId="3" applyNumberFormat="1" applyFont="1" applyBorder="1" applyAlignment="1">
      <alignment vertical="center" wrapText="1"/>
    </xf>
    <xf numFmtId="3" fontId="8" fillId="0" borderId="1" xfId="3" applyNumberFormat="1" applyFont="1" applyBorder="1"/>
    <xf numFmtId="3" fontId="8" fillId="0" borderId="1" xfId="3" applyNumberFormat="1" applyFont="1" applyBorder="1" applyAlignment="1">
      <alignment wrapText="1"/>
    </xf>
    <xf numFmtId="3" fontId="9" fillId="0" borderId="1" xfId="3" applyNumberFormat="1" applyFont="1" applyBorder="1" applyAlignment="1">
      <alignment horizontal="center" wrapText="1"/>
    </xf>
    <xf numFmtId="3" fontId="9" fillId="0" borderId="1" xfId="3" applyNumberFormat="1" applyFont="1" applyBorder="1" applyAlignment="1">
      <alignment horizontal="center"/>
    </xf>
    <xf numFmtId="3" fontId="9" fillId="0" borderId="1" xfId="3" applyNumberFormat="1" applyFont="1" applyBorder="1" applyAlignment="1">
      <alignment horizontal="center" vertical="center"/>
    </xf>
    <xf numFmtId="3" fontId="8" fillId="0" borderId="1" xfId="3" applyNumberFormat="1" applyFont="1" applyBorder="1" applyAlignment="1">
      <alignment horizontal="center"/>
    </xf>
    <xf numFmtId="3" fontId="8" fillId="0" borderId="1" xfId="3" applyNumberFormat="1" applyFont="1" applyBorder="1" applyAlignment="1">
      <alignment vertical="center"/>
    </xf>
    <xf numFmtId="3" fontId="9" fillId="0" borderId="1" xfId="3" applyNumberFormat="1" applyFont="1" applyBorder="1" applyAlignment="1">
      <alignment wrapText="1"/>
    </xf>
    <xf numFmtId="3" fontId="9" fillId="0" borderId="1" xfId="3" applyNumberFormat="1" applyFont="1" applyBorder="1"/>
    <xf numFmtId="3" fontId="9" fillId="0" borderId="1" xfId="3" applyNumberFormat="1" applyFont="1" applyBorder="1" applyAlignment="1">
      <alignment horizontal="left" vertical="center" wrapText="1"/>
    </xf>
    <xf numFmtId="3" fontId="8" fillId="0" borderId="1" xfId="3" applyNumberFormat="1" applyFont="1" applyBorder="1" applyAlignment="1">
      <alignment vertical="center" wrapText="1"/>
    </xf>
    <xf numFmtId="3" fontId="9" fillId="2" borderId="27" xfId="3" applyNumberFormat="1" applyFont="1" applyFill="1" applyBorder="1" applyAlignment="1">
      <alignment horizontal="center" vertical="center"/>
    </xf>
    <xf numFmtId="0" fontId="10" fillId="0" borderId="0" xfId="3" applyFont="1" applyBorder="1" applyAlignment="1">
      <alignment horizontal="center" vertical="center" wrapText="1"/>
    </xf>
    <xf numFmtId="0" fontId="10" fillId="0" borderId="1" xfId="3" applyFont="1" applyBorder="1" applyAlignment="1">
      <alignment horizontal="center" vertical="top" wrapText="1"/>
    </xf>
    <xf numFmtId="49" fontId="14" fillId="0" borderId="1" xfId="3" applyNumberFormat="1" applyFont="1" applyBorder="1" applyAlignment="1">
      <alignment horizontal="left" vertical="center" wrapText="1"/>
    </xf>
    <xf numFmtId="3" fontId="10" fillId="0" borderId="1" xfId="3" applyNumberFormat="1" applyFont="1" applyBorder="1" applyAlignment="1">
      <alignment horizontal="center" vertical="center" wrapText="1"/>
    </xf>
    <xf numFmtId="0" fontId="10" fillId="0" borderId="1" xfId="3" applyFont="1" applyBorder="1" applyAlignment="1">
      <alignment horizontal="center" vertical="center" wrapText="1"/>
    </xf>
    <xf numFmtId="0" fontId="10" fillId="0" borderId="1" xfId="3" applyFont="1" applyFill="1" applyBorder="1" applyAlignment="1">
      <alignment horizontal="center" vertical="center" wrapText="1"/>
    </xf>
    <xf numFmtId="0" fontId="10" fillId="0" borderId="1" xfId="3" applyFont="1" applyBorder="1" applyAlignment="1">
      <alignment horizontal="left" vertical="center" wrapText="1"/>
    </xf>
    <xf numFmtId="0" fontId="14" fillId="0" borderId="1" xfId="3" applyFont="1" applyBorder="1" applyAlignment="1">
      <alignment horizontal="left" vertical="center" wrapText="1"/>
    </xf>
    <xf numFmtId="0" fontId="14" fillId="5" borderId="25" xfId="3" applyFont="1" applyFill="1" applyBorder="1" applyAlignment="1">
      <alignment horizontal="left" vertical="center" wrapText="1"/>
    </xf>
    <xf numFmtId="3" fontId="10" fillId="5" borderId="25" xfId="3" applyNumberFormat="1" applyFont="1" applyFill="1" applyBorder="1" applyAlignment="1">
      <alignment horizontal="center" vertical="center" wrapText="1"/>
    </xf>
    <xf numFmtId="3" fontId="14" fillId="5" borderId="25" xfId="3" applyNumberFormat="1" applyFont="1" applyFill="1" applyBorder="1" applyAlignment="1">
      <alignment horizontal="center" vertical="center" wrapText="1"/>
    </xf>
    <xf numFmtId="0" fontId="10" fillId="5" borderId="25" xfId="3" applyFont="1" applyFill="1" applyBorder="1" applyAlignment="1">
      <alignment horizontal="center" vertical="center" wrapText="1"/>
    </xf>
    <xf numFmtId="0" fontId="9" fillId="3" borderId="4" xfId="2" applyFont="1" applyFill="1" applyBorder="1" applyAlignment="1">
      <alignment horizontal="left" vertical="center"/>
    </xf>
    <xf numFmtId="0" fontId="9" fillId="3" borderId="2" xfId="2" applyFont="1" applyFill="1" applyBorder="1" applyAlignment="1">
      <alignment horizontal="left" vertical="center"/>
    </xf>
    <xf numFmtId="0" fontId="9" fillId="3" borderId="3" xfId="2" applyFont="1" applyFill="1" applyBorder="1" applyAlignment="1">
      <alignment horizontal="left" vertical="center"/>
    </xf>
    <xf numFmtId="0" fontId="9" fillId="3" borderId="4" xfId="2" applyFont="1" applyFill="1" applyBorder="1" applyAlignment="1">
      <alignment horizontal="left" wrapText="1"/>
    </xf>
    <xf numFmtId="0" fontId="9" fillId="3" borderId="2" xfId="2" applyFont="1" applyFill="1" applyBorder="1" applyAlignment="1">
      <alignment horizontal="left" wrapText="1"/>
    </xf>
    <xf numFmtId="0" fontId="9" fillId="3" borderId="3" xfId="2" applyFont="1" applyFill="1" applyBorder="1" applyAlignment="1">
      <alignment horizontal="left" wrapText="1"/>
    </xf>
    <xf numFmtId="0" fontId="11" fillId="0" borderId="0" xfId="0" applyFont="1" applyBorder="1" applyAlignment="1">
      <alignment horizontal="left" wrapText="1"/>
    </xf>
    <xf numFmtId="0" fontId="9" fillId="2" borderId="0" xfId="2" applyFont="1" applyFill="1" applyAlignment="1">
      <alignment horizontal="center"/>
    </xf>
    <xf numFmtId="0" fontId="8" fillId="2" borderId="0" xfId="2" applyFont="1" applyFill="1" applyAlignment="1"/>
    <xf numFmtId="0" fontId="9" fillId="2" borderId="0" xfId="2" applyFont="1" applyFill="1" applyAlignment="1">
      <alignment horizontal="center" vertical="center"/>
    </xf>
    <xf numFmtId="0" fontId="9" fillId="2" borderId="0" xfId="2" applyFont="1" applyFill="1" applyBorder="1" applyAlignment="1">
      <alignment horizontal="center" vertical="center"/>
    </xf>
    <xf numFmtId="3" fontId="8" fillId="2" borderId="5" xfId="0" applyNumberFormat="1" applyFont="1" applyFill="1" applyBorder="1" applyAlignment="1">
      <alignment horizontal="center" vertical="center"/>
    </xf>
    <xf numFmtId="3" fontId="8" fillId="2" borderId="10" xfId="0" applyNumberFormat="1" applyFont="1" applyFill="1" applyBorder="1" applyAlignment="1">
      <alignment horizontal="center" vertical="center"/>
    </xf>
    <xf numFmtId="3" fontId="8" fillId="2" borderId="6" xfId="0" applyNumberFormat="1" applyFont="1" applyFill="1" applyBorder="1" applyAlignment="1">
      <alignment horizontal="center" vertical="center"/>
    </xf>
    <xf numFmtId="0" fontId="12" fillId="0" borderId="0" xfId="2" applyFont="1" applyBorder="1" applyAlignment="1">
      <alignment horizontal="center" vertical="center"/>
    </xf>
    <xf numFmtId="0" fontId="8" fillId="2" borderId="5" xfId="2" applyFont="1" applyFill="1" applyBorder="1" applyAlignment="1">
      <alignment horizontal="center" vertical="center" wrapText="1"/>
    </xf>
    <xf numFmtId="0" fontId="8" fillId="2" borderId="6" xfId="2" applyFont="1" applyFill="1" applyBorder="1" applyAlignment="1">
      <alignment horizontal="center" vertical="center" wrapText="1"/>
    </xf>
    <xf numFmtId="0" fontId="8" fillId="2" borderId="5" xfId="2" applyFont="1" applyFill="1" applyBorder="1" applyAlignment="1">
      <alignment horizontal="center" vertical="center"/>
    </xf>
    <xf numFmtId="0" fontId="8" fillId="2" borderId="6" xfId="2" applyFont="1" applyFill="1" applyBorder="1" applyAlignment="1"/>
    <xf numFmtId="0" fontId="8" fillId="2" borderId="4" xfId="2" applyFont="1" applyFill="1" applyBorder="1" applyAlignment="1">
      <alignment horizontal="center" vertical="center" wrapText="1"/>
    </xf>
    <xf numFmtId="0" fontId="8" fillId="2" borderId="2" xfId="2" applyFont="1" applyFill="1" applyBorder="1" applyAlignment="1">
      <alignment horizontal="center" vertical="center"/>
    </xf>
    <xf numFmtId="0" fontId="8" fillId="2" borderId="3" xfId="2" applyFont="1" applyFill="1" applyBorder="1" applyAlignment="1">
      <alignment horizontal="center" vertical="center"/>
    </xf>
    <xf numFmtId="0" fontId="8" fillId="2" borderId="6" xfId="2" applyFont="1" applyFill="1" applyBorder="1" applyAlignment="1">
      <alignment horizontal="center" vertical="center"/>
    </xf>
    <xf numFmtId="0" fontId="8" fillId="0" borderId="5" xfId="3" applyFont="1" applyBorder="1" applyAlignment="1">
      <alignment horizontal="center" vertical="center" wrapText="1"/>
    </xf>
    <xf numFmtId="0" fontId="8" fillId="0" borderId="10" xfId="3" applyFont="1" applyBorder="1" applyAlignment="1">
      <alignment horizontal="center" vertical="center" wrapText="1"/>
    </xf>
    <xf numFmtId="0" fontId="8" fillId="0" borderId="6" xfId="3" applyFont="1" applyBorder="1" applyAlignment="1">
      <alignment horizontal="center" vertical="center" wrapText="1"/>
    </xf>
    <xf numFmtId="0" fontId="8" fillId="0" borderId="12" xfId="3" applyFont="1" applyBorder="1" applyAlignment="1">
      <alignment horizontal="center" vertical="center" wrapText="1"/>
    </xf>
    <xf numFmtId="0" fontId="8" fillId="0" borderId="14" xfId="3" applyFont="1" applyBorder="1" applyAlignment="1">
      <alignment horizontal="center" vertical="center" wrapText="1"/>
    </xf>
    <xf numFmtId="0" fontId="8" fillId="0" borderId="16" xfId="3" applyFont="1" applyBorder="1" applyAlignment="1">
      <alignment horizontal="center" vertical="center" wrapText="1"/>
    </xf>
    <xf numFmtId="0" fontId="9" fillId="2" borderId="4" xfId="2" applyFont="1" applyFill="1" applyBorder="1" applyAlignment="1">
      <alignment horizontal="center" vertical="center"/>
    </xf>
    <xf numFmtId="0" fontId="9" fillId="2" borderId="2" xfId="2" applyFont="1" applyFill="1" applyBorder="1" applyAlignment="1">
      <alignment horizontal="center" vertical="center"/>
    </xf>
    <xf numFmtId="0" fontId="9" fillId="2" borderId="3" xfId="2" applyFont="1" applyFill="1" applyBorder="1" applyAlignment="1">
      <alignment horizontal="center" vertical="center"/>
    </xf>
    <xf numFmtId="0" fontId="9" fillId="2" borderId="9" xfId="2" applyFont="1" applyFill="1" applyBorder="1" applyAlignment="1">
      <alignment horizontal="center" vertical="center"/>
    </xf>
    <xf numFmtId="0" fontId="9" fillId="2" borderId="17" xfId="2" applyFont="1" applyFill="1" applyBorder="1" applyAlignment="1">
      <alignment horizontal="center" vertical="center"/>
    </xf>
    <xf numFmtId="0" fontId="9" fillId="2" borderId="18" xfId="2" applyFont="1" applyFill="1" applyBorder="1" applyAlignment="1">
      <alignment horizontal="center" vertical="center"/>
    </xf>
    <xf numFmtId="49" fontId="8" fillId="0" borderId="5" xfId="3" applyNumberFormat="1" applyFont="1" applyBorder="1" applyAlignment="1">
      <alignment horizontal="center" vertical="center" wrapText="1"/>
    </xf>
    <xf numFmtId="49" fontId="8" fillId="0" borderId="10" xfId="3" applyNumberFormat="1" applyFont="1" applyBorder="1" applyAlignment="1">
      <alignment horizontal="center" vertical="center" wrapText="1"/>
    </xf>
    <xf numFmtId="49" fontId="8" fillId="0" borderId="6" xfId="3" applyNumberFormat="1" applyFont="1" applyBorder="1" applyAlignment="1">
      <alignment horizontal="center" vertical="center" wrapText="1"/>
    </xf>
    <xf numFmtId="0" fontId="3" fillId="0" borderId="8" xfId="2" applyBorder="1" applyAlignment="1">
      <alignment horizontal="center" vertical="center"/>
    </xf>
    <xf numFmtId="0" fontId="3" fillId="0" borderId="13" xfId="2" applyBorder="1" applyAlignment="1">
      <alignment horizontal="center" vertical="center"/>
    </xf>
    <xf numFmtId="0" fontId="3" fillId="0" borderId="15" xfId="2" applyBorder="1" applyAlignment="1">
      <alignment horizontal="center" vertical="center"/>
    </xf>
    <xf numFmtId="0" fontId="3" fillId="0" borderId="5" xfId="2" applyBorder="1" applyAlignment="1">
      <alignment horizontal="center" vertical="center"/>
    </xf>
    <xf numFmtId="0" fontId="3" fillId="0" borderId="10" xfId="2" applyBorder="1" applyAlignment="1">
      <alignment horizontal="center" vertical="center"/>
    </xf>
    <xf numFmtId="0" fontId="3" fillId="0" borderId="6" xfId="2" applyBorder="1" applyAlignment="1">
      <alignment horizontal="center" vertical="center"/>
    </xf>
    <xf numFmtId="3" fontId="8" fillId="0" borderId="5" xfId="0" applyNumberFormat="1" applyFont="1" applyBorder="1" applyAlignment="1">
      <alignment horizontal="center" vertical="center" wrapText="1"/>
    </xf>
    <xf numFmtId="3" fontId="8" fillId="0" borderId="10" xfId="0" applyNumberFormat="1" applyFont="1" applyBorder="1" applyAlignment="1">
      <alignment horizontal="center" vertical="center" wrapText="1"/>
    </xf>
    <xf numFmtId="3" fontId="8" fillId="0" borderId="6" xfId="0" applyNumberFormat="1" applyFont="1" applyBorder="1" applyAlignment="1">
      <alignment horizontal="center" vertical="center" wrapText="1"/>
    </xf>
    <xf numFmtId="0" fontId="9" fillId="3" borderId="1" xfId="3" applyFont="1" applyFill="1" applyBorder="1" applyAlignment="1">
      <alignment horizontal="left" vertical="center" wrapText="1"/>
    </xf>
    <xf numFmtId="0" fontId="14" fillId="0" borderId="0" xfId="3" applyFont="1" applyBorder="1" applyAlignment="1">
      <alignment horizontal="center" wrapText="1"/>
    </xf>
    <xf numFmtId="49" fontId="8" fillId="0" borderId="1" xfId="3" applyNumberFormat="1" applyFont="1" applyBorder="1" applyAlignment="1">
      <alignment horizontal="center" vertical="center" wrapText="1"/>
    </xf>
    <xf numFmtId="0" fontId="8" fillId="0" borderId="1" xfId="3" applyFont="1" applyBorder="1" applyAlignment="1">
      <alignment horizontal="center" vertical="center" wrapText="1"/>
    </xf>
    <xf numFmtId="0" fontId="8" fillId="0" borderId="1" xfId="3" applyFont="1" applyFill="1" applyBorder="1" applyAlignment="1">
      <alignment horizontal="center" vertical="center" wrapText="1"/>
    </xf>
    <xf numFmtId="0" fontId="9" fillId="0" borderId="1" xfId="3" applyFont="1" applyBorder="1" applyAlignment="1">
      <alignment horizontal="center"/>
    </xf>
    <xf numFmtId="0" fontId="8" fillId="0" borderId="1" xfId="3" applyFont="1" applyBorder="1" applyAlignment="1">
      <alignment horizontal="center" vertical="center"/>
    </xf>
    <xf numFmtId="0" fontId="9" fillId="0" borderId="1" xfId="3" applyFont="1" applyBorder="1" applyAlignment="1">
      <alignment horizontal="center" vertical="center" wrapText="1"/>
    </xf>
    <xf numFmtId="0" fontId="9" fillId="0" borderId="1" xfId="3" applyFont="1" applyBorder="1" applyAlignment="1">
      <alignment horizontal="center" vertical="center"/>
    </xf>
    <xf numFmtId="0" fontId="14" fillId="3" borderId="4" xfId="3" applyFont="1" applyFill="1" applyBorder="1" applyAlignment="1">
      <alignment horizontal="left" vertical="center" wrapText="1"/>
    </xf>
    <xf numFmtId="0" fontId="14" fillId="3" borderId="2" xfId="3" applyFont="1" applyFill="1" applyBorder="1" applyAlignment="1">
      <alignment horizontal="left" vertical="center" wrapText="1"/>
    </xf>
    <xf numFmtId="0" fontId="14" fillId="3" borderId="3" xfId="3" applyFont="1" applyFill="1" applyBorder="1" applyAlignment="1">
      <alignment horizontal="left" vertical="center" wrapText="1"/>
    </xf>
    <xf numFmtId="0" fontId="14" fillId="0" borderId="0" xfId="3" applyFont="1" applyBorder="1" applyAlignment="1">
      <alignment horizontal="center" vertical="center" wrapText="1"/>
    </xf>
    <xf numFmtId="0" fontId="10" fillId="0" borderId="1" xfId="3" applyFont="1" applyBorder="1" applyAlignment="1">
      <alignment horizontal="left" vertical="center" wrapText="1"/>
    </xf>
    <xf numFmtId="0" fontId="10" fillId="0" borderId="1" xfId="3" applyFont="1" applyBorder="1" applyAlignment="1">
      <alignment horizontal="center" vertical="top" wrapText="1"/>
    </xf>
    <xf numFmtId="0" fontId="10" fillId="0" borderId="1" xfId="3" applyFont="1" applyBorder="1" applyAlignment="1">
      <alignment horizontal="center" vertical="center" wrapText="1"/>
    </xf>
    <xf numFmtId="0" fontId="10" fillId="0" borderId="1" xfId="3" applyFont="1" applyFill="1" applyBorder="1" applyAlignment="1">
      <alignment horizontal="center" vertical="center" wrapText="1"/>
    </xf>
    <xf numFmtId="0" fontId="9" fillId="3" borderId="4" xfId="7" applyFont="1" applyFill="1" applyBorder="1" applyAlignment="1">
      <alignment horizontal="left" vertical="center" wrapText="1"/>
    </xf>
    <xf numFmtId="0" fontId="9" fillId="3" borderId="2" xfId="7" applyFont="1" applyFill="1" applyBorder="1" applyAlignment="1">
      <alignment horizontal="left" vertical="center" wrapText="1"/>
    </xf>
    <xf numFmtId="0" fontId="9" fillId="3" borderId="3" xfId="7" applyFont="1" applyFill="1" applyBorder="1" applyAlignment="1">
      <alignment horizontal="left" vertical="center" wrapText="1"/>
    </xf>
    <xf numFmtId="0" fontId="9" fillId="0" borderId="0" xfId="7" applyFont="1" applyBorder="1" applyAlignment="1">
      <alignment horizontal="center" wrapText="1"/>
    </xf>
    <xf numFmtId="49" fontId="8" fillId="0" borderId="1" xfId="7" applyNumberFormat="1" applyFont="1" applyBorder="1" applyAlignment="1">
      <alignment horizontal="center" vertical="center" wrapText="1"/>
    </xf>
    <xf numFmtId="0" fontId="8" fillId="0" borderId="1" xfId="7" applyFont="1" applyBorder="1" applyAlignment="1">
      <alignment horizontal="center" vertical="center" wrapText="1"/>
    </xf>
    <xf numFmtId="0" fontId="8" fillId="0" borderId="1" xfId="7" applyFont="1" applyFill="1" applyBorder="1" applyAlignment="1">
      <alignment horizontal="center" vertical="center" wrapText="1"/>
    </xf>
    <xf numFmtId="0" fontId="14" fillId="3" borderId="4" xfId="5" applyFont="1" applyFill="1" applyBorder="1" applyAlignment="1">
      <alignment horizontal="left" vertical="center" wrapText="1"/>
    </xf>
    <xf numFmtId="0" fontId="14" fillId="3" borderId="2" xfId="5" applyFont="1" applyFill="1" applyBorder="1" applyAlignment="1">
      <alignment horizontal="left" vertical="center" wrapText="1"/>
    </xf>
    <xf numFmtId="0" fontId="14" fillId="3" borderId="3" xfId="5" applyFont="1" applyFill="1" applyBorder="1" applyAlignment="1">
      <alignment horizontal="left" vertical="center" wrapText="1"/>
    </xf>
    <xf numFmtId="0" fontId="8" fillId="0" borderId="1" xfId="5" applyFont="1" applyFill="1" applyBorder="1" applyAlignment="1">
      <alignment horizontal="center" vertical="center" wrapText="1"/>
    </xf>
    <xf numFmtId="0" fontId="8" fillId="0" borderId="0" xfId="5" applyFont="1" applyAlignment="1">
      <alignment horizontal="center"/>
    </xf>
    <xf numFmtId="0" fontId="9" fillId="0" borderId="0" xfId="5" applyFont="1" applyAlignment="1">
      <alignment horizontal="center"/>
    </xf>
    <xf numFmtId="0" fontId="8" fillId="0" borderId="1" xfId="5" applyFont="1" applyBorder="1" applyAlignment="1">
      <alignment horizontal="center" vertical="center" wrapText="1"/>
    </xf>
    <xf numFmtId="0" fontId="8" fillId="0" borderId="5" xfId="5" applyFont="1" applyBorder="1" applyAlignment="1">
      <alignment horizontal="center" vertical="center" wrapText="1"/>
    </xf>
    <xf numFmtId="0" fontId="8" fillId="0" borderId="6" xfId="5" applyFont="1" applyBorder="1" applyAlignment="1">
      <alignment horizontal="center" vertical="center" wrapText="1"/>
    </xf>
    <xf numFmtId="0" fontId="9" fillId="0" borderId="0" xfId="3" applyFont="1" applyBorder="1" applyAlignment="1">
      <alignment horizontal="center" wrapText="1"/>
    </xf>
    <xf numFmtId="0" fontId="8" fillId="0" borderId="1" xfId="3" applyFont="1" applyBorder="1" applyAlignment="1">
      <alignment horizontal="center" vertical="top" wrapText="1"/>
    </xf>
    <xf numFmtId="0" fontId="9" fillId="3" borderId="4" xfId="3" applyFont="1" applyFill="1" applyBorder="1" applyAlignment="1">
      <alignment horizontal="left" vertical="center" wrapText="1"/>
    </xf>
    <xf numFmtId="0" fontId="9" fillId="3" borderId="2" xfId="3" applyFont="1" applyFill="1" applyBorder="1" applyAlignment="1">
      <alignment horizontal="left" vertical="center" wrapText="1"/>
    </xf>
    <xf numFmtId="0" fontId="9" fillId="3" borderId="3" xfId="3" applyFont="1" applyFill="1" applyBorder="1" applyAlignment="1">
      <alignment horizontal="left" vertical="center" wrapText="1"/>
    </xf>
    <xf numFmtId="0" fontId="9" fillId="0" borderId="4" xfId="3" applyFont="1" applyBorder="1" applyAlignment="1">
      <alignment horizontal="left" vertical="center" wrapText="1"/>
    </xf>
    <xf numFmtId="0" fontId="9" fillId="0" borderId="2" xfId="3" applyFont="1" applyBorder="1" applyAlignment="1">
      <alignment horizontal="left" vertical="center" wrapText="1"/>
    </xf>
    <xf numFmtId="0" fontId="9" fillId="0" borderId="3" xfId="3" applyFont="1" applyBorder="1" applyAlignment="1">
      <alignment horizontal="left" vertical="center" wrapText="1"/>
    </xf>
    <xf numFmtId="0" fontId="9" fillId="0" borderId="0" xfId="3" applyFont="1" applyBorder="1" applyAlignment="1">
      <alignment horizontal="left" vertical="center" wrapText="1"/>
    </xf>
    <xf numFmtId="0" fontId="9" fillId="0" borderId="11" xfId="3" applyFont="1" applyBorder="1" applyAlignment="1">
      <alignment horizontal="center" wrapText="1"/>
    </xf>
    <xf numFmtId="0" fontId="9" fillId="0" borderId="12" xfId="3" applyFont="1" applyBorder="1" applyAlignment="1">
      <alignment horizontal="center" wrapText="1"/>
    </xf>
    <xf numFmtId="0" fontId="9" fillId="0" borderId="14" xfId="3" applyFont="1" applyBorder="1" applyAlignment="1">
      <alignment horizontal="center" wrapText="1"/>
    </xf>
    <xf numFmtId="49" fontId="8" fillId="0" borderId="10" xfId="3" applyNumberFormat="1" applyFont="1" applyBorder="1" applyAlignment="1">
      <alignment horizontal="left" vertical="center" wrapText="1"/>
    </xf>
    <xf numFmtId="49" fontId="8" fillId="0" borderId="6" xfId="3" applyNumberFormat="1" applyFont="1" applyBorder="1" applyAlignment="1">
      <alignment horizontal="left" vertical="center" wrapText="1"/>
    </xf>
    <xf numFmtId="0" fontId="8" fillId="0" borderId="15" xfId="3" applyFont="1" applyBorder="1" applyAlignment="1">
      <alignment horizontal="center" vertical="top" wrapText="1"/>
    </xf>
    <xf numFmtId="0" fontId="8" fillId="0" borderId="7" xfId="3" applyFont="1" applyBorder="1" applyAlignment="1">
      <alignment horizontal="center" vertical="top" wrapText="1"/>
    </xf>
    <xf numFmtId="0" fontId="8" fillId="0" borderId="16" xfId="3" applyFont="1" applyBorder="1" applyAlignment="1">
      <alignment horizontal="center" vertical="top" wrapText="1"/>
    </xf>
    <xf numFmtId="0" fontId="8" fillId="0" borderId="10" xfId="3" applyFont="1" applyFill="1" applyBorder="1" applyAlignment="1">
      <alignment horizontal="center" vertical="center" wrapText="1"/>
    </xf>
    <xf numFmtId="0" fontId="8" fillId="0" borderId="6" xfId="3" applyFont="1" applyFill="1" applyBorder="1" applyAlignment="1">
      <alignment horizontal="center" vertical="center" wrapText="1"/>
    </xf>
    <xf numFmtId="0" fontId="8" fillId="0" borderId="10" xfId="3" applyFont="1" applyBorder="1" applyAlignment="1">
      <alignment horizontal="center" vertical="top" wrapText="1"/>
    </xf>
    <xf numFmtId="0" fontId="8" fillId="0" borderId="6" xfId="3" applyFont="1" applyBorder="1" applyAlignment="1">
      <alignment horizontal="center" vertical="top" wrapText="1"/>
    </xf>
    <xf numFmtId="0" fontId="8" fillId="0" borderId="5" xfId="3" applyFont="1" applyFill="1" applyBorder="1" applyAlignment="1">
      <alignment horizontal="center" vertical="center" wrapText="1"/>
    </xf>
    <xf numFmtId="0" fontId="13" fillId="0" borderId="0" xfId="3" applyFont="1" applyBorder="1" applyAlignment="1">
      <alignment horizontal="center" wrapText="1"/>
    </xf>
    <xf numFmtId="0" fontId="9" fillId="0" borderId="0" xfId="3" applyFont="1" applyBorder="1" applyAlignment="1">
      <alignment horizontal="center" vertical="center" wrapText="1"/>
    </xf>
    <xf numFmtId="0" fontId="8" fillId="0" borderId="32" xfId="3" applyFont="1" applyBorder="1" applyAlignment="1">
      <alignment horizontal="center" vertical="center" wrapText="1"/>
    </xf>
    <xf numFmtId="0" fontId="8" fillId="0" borderId="35" xfId="3" applyFont="1" applyBorder="1" applyAlignment="1">
      <alignment horizontal="center" vertical="center" wrapText="1"/>
    </xf>
    <xf numFmtId="0" fontId="8" fillId="0" borderId="39" xfId="3" applyFont="1" applyBorder="1" applyAlignment="1">
      <alignment horizontal="center" vertical="center" wrapText="1"/>
    </xf>
    <xf numFmtId="0" fontId="9" fillId="0" borderId="29" xfId="3" applyFont="1" applyBorder="1" applyAlignment="1">
      <alignment horizontal="center" vertical="center" wrapText="1"/>
    </xf>
    <xf numFmtId="0" fontId="16" fillId="0" borderId="33" xfId="3" applyFont="1" applyBorder="1" applyAlignment="1">
      <alignment vertical="center" wrapText="1"/>
    </xf>
    <xf numFmtId="0" fontId="16" fillId="0" borderId="36" xfId="3" applyFont="1" applyBorder="1" applyAlignment="1">
      <alignment vertical="center" wrapText="1"/>
    </xf>
    <xf numFmtId="3" fontId="9" fillId="0" borderId="10" xfId="3" applyNumberFormat="1" applyFont="1" applyBorder="1" applyAlignment="1">
      <alignment horizontal="center" vertical="center" wrapText="1"/>
    </xf>
    <xf numFmtId="3" fontId="9" fillId="0" borderId="6" xfId="3" applyNumberFormat="1" applyFont="1" applyBorder="1" applyAlignment="1">
      <alignment horizontal="center" vertical="center" wrapText="1"/>
    </xf>
    <xf numFmtId="3" fontId="8" fillId="2" borderId="10" xfId="3" applyNumberFormat="1" applyFont="1" applyFill="1" applyBorder="1" applyAlignment="1">
      <alignment horizontal="center" vertical="center" wrapText="1"/>
    </xf>
    <xf numFmtId="3" fontId="8" fillId="2" borderId="6" xfId="3" applyNumberFormat="1" applyFont="1" applyFill="1" applyBorder="1" applyAlignment="1">
      <alignment horizontal="center" vertical="center" wrapText="1"/>
    </xf>
    <xf numFmtId="3" fontId="9" fillId="0" borderId="31" xfId="3" applyNumberFormat="1" applyFont="1" applyBorder="1" applyAlignment="1">
      <alignment horizontal="center" vertical="center" wrapText="1"/>
    </xf>
    <xf numFmtId="3" fontId="9" fillId="0" borderId="38" xfId="3" applyNumberFormat="1" applyFont="1" applyBorder="1" applyAlignment="1">
      <alignment horizontal="center" vertical="center" wrapText="1"/>
    </xf>
    <xf numFmtId="3" fontId="8" fillId="2" borderId="31" xfId="3" applyNumberFormat="1" applyFont="1" applyFill="1" applyBorder="1" applyAlignment="1">
      <alignment horizontal="center" vertical="center" wrapText="1"/>
    </xf>
    <xf numFmtId="3" fontId="8" fillId="2" borderId="38" xfId="3" applyNumberFormat="1" applyFont="1" applyFill="1" applyBorder="1" applyAlignment="1">
      <alignment horizontal="center" vertical="center" wrapText="1"/>
    </xf>
    <xf numFmtId="0" fontId="8" fillId="0" borderId="31" xfId="3" applyFont="1" applyBorder="1" applyAlignment="1">
      <alignment horizontal="center" vertical="center" wrapText="1"/>
    </xf>
    <xf numFmtId="0" fontId="8" fillId="0" borderId="38" xfId="3" applyFont="1" applyBorder="1" applyAlignment="1">
      <alignment horizontal="center" vertical="center" wrapText="1"/>
    </xf>
    <xf numFmtId="0" fontId="9" fillId="0" borderId="33" xfId="3" applyFont="1" applyBorder="1" applyAlignment="1">
      <alignment horizontal="center" vertical="center" wrapText="1"/>
    </xf>
    <xf numFmtId="0" fontId="9" fillId="0" borderId="43" xfId="3" applyFont="1" applyBorder="1" applyAlignment="1">
      <alignment horizontal="center" vertical="center" wrapText="1"/>
    </xf>
    <xf numFmtId="0" fontId="16" fillId="0" borderId="45" xfId="3" applyFont="1" applyBorder="1" applyAlignment="1">
      <alignment vertical="center" wrapText="1"/>
    </xf>
    <xf numFmtId="0" fontId="16" fillId="0" borderId="46" xfId="3" applyFont="1" applyBorder="1" applyAlignment="1">
      <alignment vertical="center" wrapText="1"/>
    </xf>
    <xf numFmtId="3" fontId="9" fillId="0" borderId="44" xfId="3" applyNumberFormat="1" applyFont="1" applyBorder="1" applyAlignment="1">
      <alignment horizontal="center" vertical="center" wrapText="1"/>
    </xf>
    <xf numFmtId="3" fontId="9" fillId="0" borderId="14" xfId="3" applyNumberFormat="1" applyFont="1" applyBorder="1" applyAlignment="1">
      <alignment horizontal="center" vertical="center" wrapText="1"/>
    </xf>
    <xf numFmtId="3" fontId="9" fillId="0" borderId="47" xfId="3" applyNumberFormat="1" applyFont="1" applyBorder="1" applyAlignment="1">
      <alignment horizontal="center" vertical="center" wrapText="1"/>
    </xf>
    <xf numFmtId="0" fontId="16" fillId="0" borderId="33" xfId="3" applyFont="1" applyBorder="1" applyAlignment="1">
      <alignment horizontal="center" vertical="center" wrapText="1"/>
    </xf>
    <xf numFmtId="0" fontId="16" fillId="0" borderId="36" xfId="3" applyFont="1" applyBorder="1" applyAlignment="1">
      <alignment horizontal="center" vertical="center" wrapText="1"/>
    </xf>
    <xf numFmtId="0" fontId="28" fillId="0" borderId="33" xfId="3" applyFont="1" applyBorder="1" applyAlignment="1">
      <alignment horizontal="center" vertical="center" wrapText="1"/>
    </xf>
    <xf numFmtId="0" fontId="28" fillId="0" borderId="36" xfId="3" applyFont="1" applyBorder="1" applyAlignment="1">
      <alignment horizontal="center" vertical="center" wrapText="1"/>
    </xf>
  </cellXfs>
  <cellStyles count="8">
    <cellStyle name="Обычный" xfId="0" builtinId="0"/>
    <cellStyle name="Обычный 2" xfId="1"/>
    <cellStyle name="Обычный 2 2" xfId="5"/>
    <cellStyle name="Обычный 3" xfId="2"/>
    <cellStyle name="Обычный 4" xfId="3"/>
    <cellStyle name="Обычный 5" xfId="4"/>
    <cellStyle name="Обычный 6" xfId="6"/>
    <cellStyle name="Обычный 7" xfId="7"/>
  </cellStyles>
  <dxfs count="0"/>
  <tableStyles count="0" defaultTableStyle="TableStyleMedium2" defaultPivotStyle="PivotStyleMedium9"/>
  <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O155"/>
  <sheetViews>
    <sheetView tabSelected="1" zoomScaleNormal="100" zoomScaleSheetLayoutView="100" workbookViewId="0">
      <selection activeCell="G5" sqref="G5:H5"/>
    </sheetView>
  </sheetViews>
  <sheetFormatPr defaultColWidth="4.54296875" defaultRowHeight="14.5" x14ac:dyDescent="0.35"/>
  <cols>
    <col min="1" max="1" width="5.08984375" style="5" customWidth="1"/>
    <col min="2" max="2" width="70.08984375" style="1" customWidth="1"/>
    <col min="3" max="3" width="10.6328125" style="29" customWidth="1"/>
    <col min="4" max="4" width="18.453125" style="29" customWidth="1"/>
    <col min="5" max="5" width="10.6328125" style="29" customWidth="1"/>
    <col min="6" max="6" width="16.6328125" style="29" customWidth="1"/>
    <col min="7" max="7" width="15.453125" style="29" customWidth="1"/>
    <col min="8" max="8" width="16.81640625" style="2" customWidth="1"/>
    <col min="9" max="9" width="10.90625" style="1" customWidth="1"/>
    <col min="10" max="16384" width="4.54296875" style="1"/>
  </cols>
  <sheetData>
    <row r="1" spans="1:15" ht="15.75" customHeight="1" x14ac:dyDescent="0.35">
      <c r="G1" s="110" t="s">
        <v>214</v>
      </c>
      <c r="I1" s="33"/>
      <c r="M1" s="33"/>
      <c r="N1" s="33"/>
      <c r="O1" s="33"/>
    </row>
    <row r="2" spans="1:15" ht="15.75" customHeight="1" x14ac:dyDescent="0.35">
      <c r="G2" s="347" t="s">
        <v>307</v>
      </c>
      <c r="H2" s="347"/>
      <c r="I2" s="33"/>
      <c r="M2" s="33"/>
      <c r="N2" s="33"/>
      <c r="O2" s="33"/>
    </row>
    <row r="3" spans="1:15" ht="15.75" customHeight="1" x14ac:dyDescent="0.35">
      <c r="G3" s="347" t="s">
        <v>308</v>
      </c>
      <c r="H3" s="347"/>
      <c r="I3" s="33"/>
      <c r="M3" s="33"/>
      <c r="N3" s="33"/>
      <c r="O3" s="33"/>
    </row>
    <row r="4" spans="1:15" ht="15.75" customHeight="1" x14ac:dyDescent="0.35">
      <c r="G4" s="347" t="s">
        <v>797</v>
      </c>
      <c r="H4" s="347"/>
      <c r="I4" s="285"/>
      <c r="M4" s="285"/>
      <c r="N4" s="285"/>
      <c r="O4" s="285"/>
    </row>
    <row r="5" spans="1:15" ht="107" customHeight="1" x14ac:dyDescent="0.35">
      <c r="G5" s="347" t="s">
        <v>796</v>
      </c>
      <c r="H5" s="347"/>
      <c r="I5" s="33"/>
      <c r="M5" s="33"/>
      <c r="N5" s="33"/>
      <c r="O5" s="33"/>
    </row>
    <row r="6" spans="1:15" x14ac:dyDescent="0.35">
      <c r="A6" s="348" t="s">
        <v>187</v>
      </c>
      <c r="B6" s="349"/>
      <c r="C6" s="349"/>
      <c r="D6" s="349"/>
      <c r="E6" s="349"/>
      <c r="F6" s="349"/>
      <c r="G6" s="349"/>
      <c r="H6" s="349"/>
    </row>
    <row r="7" spans="1:15" x14ac:dyDescent="0.35">
      <c r="A7" s="350" t="s">
        <v>310</v>
      </c>
      <c r="B7" s="350"/>
      <c r="C7" s="350"/>
      <c r="D7" s="350"/>
      <c r="E7" s="350"/>
      <c r="F7" s="350"/>
      <c r="G7" s="350"/>
      <c r="H7" s="350"/>
    </row>
    <row r="8" spans="1:15" ht="9" customHeight="1" x14ac:dyDescent="0.35">
      <c r="A8" s="351" t="s">
        <v>311</v>
      </c>
      <c r="B8" s="351"/>
      <c r="C8" s="351"/>
      <c r="D8" s="351"/>
      <c r="E8" s="351"/>
      <c r="F8" s="351"/>
      <c r="G8" s="351"/>
      <c r="H8" s="351"/>
    </row>
    <row r="9" spans="1:15" ht="9.65" customHeight="1" x14ac:dyDescent="0.35">
      <c r="A9" s="196"/>
      <c r="B9" s="196"/>
      <c r="C9" s="196"/>
      <c r="D9" s="196"/>
      <c r="E9" s="196"/>
      <c r="F9" s="196"/>
      <c r="G9" s="196"/>
      <c r="H9" s="196"/>
    </row>
    <row r="10" spans="1:15" x14ac:dyDescent="0.35">
      <c r="A10" s="356" t="s">
        <v>2</v>
      </c>
      <c r="B10" s="358" t="s">
        <v>189</v>
      </c>
      <c r="C10" s="360" t="s">
        <v>792</v>
      </c>
      <c r="D10" s="361"/>
      <c r="E10" s="361"/>
      <c r="F10" s="362"/>
      <c r="G10" s="356" t="s">
        <v>190</v>
      </c>
      <c r="H10" s="356" t="s">
        <v>7</v>
      </c>
      <c r="I10" s="355"/>
    </row>
    <row r="11" spans="1:15" s="2" customFormat="1" ht="40.5" customHeight="1" x14ac:dyDescent="0.35">
      <c r="A11" s="357"/>
      <c r="B11" s="359"/>
      <c r="C11" s="60" t="s">
        <v>8</v>
      </c>
      <c r="D11" s="60" t="s">
        <v>9</v>
      </c>
      <c r="E11" s="60" t="s">
        <v>10</v>
      </c>
      <c r="F11" s="60" t="s">
        <v>11</v>
      </c>
      <c r="G11" s="357"/>
      <c r="H11" s="363"/>
      <c r="I11" s="355"/>
    </row>
    <row r="12" spans="1:15" s="2" customFormat="1" ht="13.75" customHeight="1" x14ac:dyDescent="0.35">
      <c r="A12" s="253">
        <v>1</v>
      </c>
      <c r="B12" s="341" t="s">
        <v>192</v>
      </c>
      <c r="C12" s="342"/>
      <c r="D12" s="342"/>
      <c r="E12" s="342"/>
      <c r="F12" s="342"/>
      <c r="G12" s="342"/>
      <c r="H12" s="343"/>
      <c r="I12" s="44"/>
    </row>
    <row r="13" spans="1:15" ht="15" customHeight="1" x14ac:dyDescent="0.35">
      <c r="A13" s="53"/>
      <c r="B13" s="370" t="s">
        <v>216</v>
      </c>
      <c r="C13" s="371"/>
      <c r="D13" s="371"/>
      <c r="E13" s="371"/>
      <c r="F13" s="371"/>
      <c r="G13" s="371"/>
      <c r="H13" s="372"/>
      <c r="I13" s="3"/>
      <c r="J13" s="34"/>
    </row>
    <row r="14" spans="1:15" ht="15" customHeight="1" x14ac:dyDescent="0.35">
      <c r="A14" s="53"/>
      <c r="B14" s="191" t="s">
        <v>215</v>
      </c>
      <c r="C14" s="71">
        <f>C15+C16+C17+C18</f>
        <v>1810487</v>
      </c>
      <c r="D14" s="71">
        <f t="shared" ref="D14" si="0">D15+D16+D17+D18</f>
        <v>1944543.61</v>
      </c>
      <c r="E14" s="71"/>
      <c r="F14" s="71">
        <f>C14+D14+E14</f>
        <v>3755030.6100000003</v>
      </c>
      <c r="G14" s="57"/>
      <c r="H14" s="50"/>
      <c r="I14" s="3"/>
    </row>
    <row r="15" spans="1:15" ht="29.25" customHeight="1" x14ac:dyDescent="0.35">
      <c r="A15" s="53" t="s">
        <v>237</v>
      </c>
      <c r="B15" s="63" t="s">
        <v>240</v>
      </c>
      <c r="C15" s="64">
        <v>1626487</v>
      </c>
      <c r="D15" s="64">
        <v>1944543.61</v>
      </c>
      <c r="E15" s="71"/>
      <c r="F15" s="64">
        <f>C15+D15+E15</f>
        <v>3571030.6100000003</v>
      </c>
      <c r="G15" s="57" t="s">
        <v>292</v>
      </c>
      <c r="H15" s="50" t="s">
        <v>192</v>
      </c>
      <c r="I15" s="3"/>
    </row>
    <row r="16" spans="1:15" ht="15" customHeight="1" x14ac:dyDescent="0.35">
      <c r="A16" s="53" t="s">
        <v>193</v>
      </c>
      <c r="B16" s="63" t="s">
        <v>241</v>
      </c>
      <c r="C16" s="65">
        <v>10000</v>
      </c>
      <c r="D16" s="287"/>
      <c r="E16" s="71"/>
      <c r="F16" s="64">
        <f t="shared" ref="F16:F47" si="1">C16+D16+E16</f>
        <v>10000</v>
      </c>
      <c r="G16" s="57" t="s">
        <v>204</v>
      </c>
      <c r="H16" s="50" t="s">
        <v>192</v>
      </c>
      <c r="I16" s="3"/>
    </row>
    <row r="17" spans="1:9" ht="15" customHeight="1" x14ac:dyDescent="0.35">
      <c r="A17" s="53" t="s">
        <v>194</v>
      </c>
      <c r="B17" s="63" t="s">
        <v>242</v>
      </c>
      <c r="C17" s="71">
        <v>154000</v>
      </c>
      <c r="D17" s="65"/>
      <c r="E17" s="71"/>
      <c r="F17" s="64">
        <f t="shared" si="1"/>
        <v>154000</v>
      </c>
      <c r="G17" s="57" t="s">
        <v>296</v>
      </c>
      <c r="H17" s="50" t="s">
        <v>192</v>
      </c>
      <c r="I17" s="3"/>
    </row>
    <row r="18" spans="1:9" ht="15" customHeight="1" x14ac:dyDescent="0.35">
      <c r="A18" s="53" t="s">
        <v>195</v>
      </c>
      <c r="B18" s="63" t="s">
        <v>304</v>
      </c>
      <c r="C18" s="65">
        <v>20000</v>
      </c>
      <c r="D18" s="287"/>
      <c r="E18" s="71"/>
      <c r="F18" s="64">
        <f t="shared" si="1"/>
        <v>20000</v>
      </c>
      <c r="G18" s="57" t="s">
        <v>180</v>
      </c>
      <c r="H18" s="50" t="s">
        <v>192</v>
      </c>
      <c r="I18" s="3"/>
    </row>
    <row r="19" spans="1:9" ht="15" customHeight="1" x14ac:dyDescent="0.35">
      <c r="A19" s="53" t="s">
        <v>238</v>
      </c>
      <c r="B19" s="63" t="s">
        <v>217</v>
      </c>
      <c r="C19" s="71">
        <f>C21+C22+C23+C24+C26+C27+C28+C29+C30+C31+C33+C34+C35+C36+C37+C40</f>
        <v>1062294</v>
      </c>
      <c r="D19" s="71"/>
      <c r="E19" s="71"/>
      <c r="F19" s="64">
        <f t="shared" si="1"/>
        <v>1062294</v>
      </c>
      <c r="G19" s="57"/>
      <c r="H19" s="50"/>
      <c r="I19" s="39"/>
    </row>
    <row r="20" spans="1:9" ht="15" customHeight="1" x14ac:dyDescent="0.35">
      <c r="A20" s="53" t="s">
        <v>196</v>
      </c>
      <c r="B20" s="63" t="s">
        <v>249</v>
      </c>
      <c r="C20" s="71"/>
      <c r="D20" s="65"/>
      <c r="E20" s="71"/>
      <c r="F20" s="64">
        <f t="shared" si="1"/>
        <v>0</v>
      </c>
      <c r="G20" s="57"/>
      <c r="H20" s="50"/>
      <c r="I20" s="39"/>
    </row>
    <row r="21" spans="1:9" ht="15" customHeight="1" x14ac:dyDescent="0.35">
      <c r="A21" s="53" t="s">
        <v>267</v>
      </c>
      <c r="B21" s="66" t="s">
        <v>218</v>
      </c>
      <c r="C21" s="65">
        <v>171300</v>
      </c>
      <c r="D21" s="287"/>
      <c r="E21" s="71"/>
      <c r="F21" s="64">
        <f t="shared" si="1"/>
        <v>171300</v>
      </c>
      <c r="G21" s="57" t="s">
        <v>293</v>
      </c>
      <c r="H21" s="50" t="s">
        <v>192</v>
      </c>
      <c r="I21" s="39"/>
    </row>
    <row r="22" spans="1:9" ht="15" customHeight="1" x14ac:dyDescent="0.35">
      <c r="A22" s="53" t="s">
        <v>268</v>
      </c>
      <c r="B22" s="63" t="s">
        <v>250</v>
      </c>
      <c r="C22" s="65">
        <v>30000</v>
      </c>
      <c r="D22" s="287"/>
      <c r="E22" s="71"/>
      <c r="F22" s="64">
        <f t="shared" si="1"/>
        <v>30000</v>
      </c>
      <c r="G22" s="57" t="s">
        <v>204</v>
      </c>
      <c r="H22" s="50" t="s">
        <v>192</v>
      </c>
      <c r="I22" s="39"/>
    </row>
    <row r="23" spans="1:9" ht="15" customHeight="1" x14ac:dyDescent="0.35">
      <c r="A23" s="53" t="s">
        <v>269</v>
      </c>
      <c r="B23" s="63" t="s">
        <v>251</v>
      </c>
      <c r="C23" s="71">
        <v>30000</v>
      </c>
      <c r="D23" s="65"/>
      <c r="E23" s="71"/>
      <c r="F23" s="64">
        <f t="shared" si="1"/>
        <v>30000</v>
      </c>
      <c r="G23" s="57" t="s">
        <v>204</v>
      </c>
      <c r="H23" s="50" t="s">
        <v>192</v>
      </c>
      <c r="I23" s="39"/>
    </row>
    <row r="24" spans="1:9" ht="15" customHeight="1" x14ac:dyDescent="0.35">
      <c r="A24" s="53" t="s">
        <v>270</v>
      </c>
      <c r="B24" s="63" t="s">
        <v>309</v>
      </c>
      <c r="C24" s="71">
        <v>115908</v>
      </c>
      <c r="D24" s="65"/>
      <c r="E24" s="71"/>
      <c r="F24" s="64">
        <f t="shared" si="1"/>
        <v>115908</v>
      </c>
      <c r="G24" s="57" t="s">
        <v>180</v>
      </c>
      <c r="H24" s="50" t="s">
        <v>192</v>
      </c>
      <c r="I24" s="39"/>
    </row>
    <row r="25" spans="1:9" ht="15" customHeight="1" x14ac:dyDescent="0.35">
      <c r="A25" s="53" t="s">
        <v>197</v>
      </c>
      <c r="B25" s="63" t="s">
        <v>221</v>
      </c>
      <c r="C25" s="71"/>
      <c r="D25" s="65"/>
      <c r="E25" s="71"/>
      <c r="F25" s="64">
        <f t="shared" si="1"/>
        <v>0</v>
      </c>
      <c r="G25" s="57"/>
      <c r="H25" s="50"/>
      <c r="I25" s="39"/>
    </row>
    <row r="26" spans="1:9" ht="15" customHeight="1" x14ac:dyDescent="0.35">
      <c r="A26" s="53" t="s">
        <v>267</v>
      </c>
      <c r="B26" s="66" t="s">
        <v>266</v>
      </c>
      <c r="C26" s="65">
        <v>171300</v>
      </c>
      <c r="D26" s="65"/>
      <c r="E26" s="71"/>
      <c r="F26" s="64">
        <f t="shared" si="1"/>
        <v>171300</v>
      </c>
      <c r="G26" s="57" t="s">
        <v>184</v>
      </c>
      <c r="H26" s="50" t="s">
        <v>192</v>
      </c>
      <c r="I26" s="39"/>
    </row>
    <row r="27" spans="1:9" ht="15" customHeight="1" x14ac:dyDescent="0.35">
      <c r="A27" s="53" t="s">
        <v>268</v>
      </c>
      <c r="B27" s="63" t="s">
        <v>303</v>
      </c>
      <c r="C27" s="65">
        <v>30000</v>
      </c>
      <c r="D27" s="65"/>
      <c r="E27" s="71"/>
      <c r="F27" s="64">
        <f t="shared" si="1"/>
        <v>30000</v>
      </c>
      <c r="G27" s="57" t="s">
        <v>204</v>
      </c>
      <c r="H27" s="50" t="s">
        <v>192</v>
      </c>
      <c r="I27" s="39"/>
    </row>
    <row r="28" spans="1:9" ht="15" customHeight="1" x14ac:dyDescent="0.35">
      <c r="A28" s="53" t="s">
        <v>269</v>
      </c>
      <c r="B28" s="63" t="s">
        <v>299</v>
      </c>
      <c r="C28" s="71">
        <v>45000</v>
      </c>
      <c r="D28" s="65"/>
      <c r="E28" s="71"/>
      <c r="F28" s="64">
        <f t="shared" si="1"/>
        <v>45000</v>
      </c>
      <c r="G28" s="57" t="s">
        <v>204</v>
      </c>
      <c r="H28" s="50" t="s">
        <v>192</v>
      </c>
      <c r="I28" s="39"/>
    </row>
    <row r="29" spans="1:9" ht="15" customHeight="1" x14ac:dyDescent="0.35">
      <c r="A29" s="53" t="s">
        <v>270</v>
      </c>
      <c r="B29" s="63" t="s">
        <v>306</v>
      </c>
      <c r="C29" s="71">
        <v>8000</v>
      </c>
      <c r="D29" s="65"/>
      <c r="E29" s="71"/>
      <c r="F29" s="64">
        <f t="shared" si="1"/>
        <v>8000</v>
      </c>
      <c r="G29" s="57" t="s">
        <v>179</v>
      </c>
      <c r="H29" s="50"/>
      <c r="I29" s="39"/>
    </row>
    <row r="30" spans="1:9" ht="15" customHeight="1" x14ac:dyDescent="0.35">
      <c r="A30" s="53" t="s">
        <v>288</v>
      </c>
      <c r="B30" s="66" t="s">
        <v>222</v>
      </c>
      <c r="C30" s="71">
        <v>20000</v>
      </c>
      <c r="D30" s="65"/>
      <c r="E30" s="71"/>
      <c r="F30" s="64">
        <f t="shared" si="1"/>
        <v>20000</v>
      </c>
      <c r="G30" s="57" t="s">
        <v>179</v>
      </c>
      <c r="H30" s="50" t="s">
        <v>192</v>
      </c>
      <c r="I30" s="39"/>
    </row>
    <row r="31" spans="1:9" ht="15" customHeight="1" x14ac:dyDescent="0.35">
      <c r="A31" s="53" t="s">
        <v>298</v>
      </c>
      <c r="B31" s="66" t="s">
        <v>229</v>
      </c>
      <c r="C31" s="65">
        <v>87000</v>
      </c>
      <c r="D31" s="65"/>
      <c r="E31" s="71"/>
      <c r="F31" s="64">
        <f t="shared" si="1"/>
        <v>87000</v>
      </c>
      <c r="G31" s="57" t="s">
        <v>180</v>
      </c>
      <c r="H31" s="50"/>
      <c r="I31" s="39"/>
    </row>
    <row r="32" spans="1:9" ht="15" customHeight="1" x14ac:dyDescent="0.35">
      <c r="A32" s="53" t="s">
        <v>203</v>
      </c>
      <c r="B32" s="31" t="s">
        <v>219</v>
      </c>
      <c r="C32" s="71"/>
      <c r="D32" s="65"/>
      <c r="E32" s="71"/>
      <c r="F32" s="64">
        <f t="shared" si="1"/>
        <v>0</v>
      </c>
      <c r="G32" s="57"/>
      <c r="H32" s="50"/>
      <c r="I32" s="40"/>
    </row>
    <row r="33" spans="1:9" ht="15" customHeight="1" x14ac:dyDescent="0.35">
      <c r="A33" s="53" t="s">
        <v>271</v>
      </c>
      <c r="B33" s="31" t="s">
        <v>220</v>
      </c>
      <c r="C33" s="65">
        <v>82963</v>
      </c>
      <c r="D33" s="65"/>
      <c r="E33" s="71"/>
      <c r="F33" s="64">
        <f t="shared" si="1"/>
        <v>82963</v>
      </c>
      <c r="G33" s="57" t="s">
        <v>180</v>
      </c>
      <c r="H33" s="50" t="s">
        <v>192</v>
      </c>
      <c r="I33" s="38"/>
    </row>
    <row r="34" spans="1:9" ht="15" customHeight="1" x14ac:dyDescent="0.35">
      <c r="A34" s="53" t="s">
        <v>272</v>
      </c>
      <c r="B34" s="63" t="s">
        <v>243</v>
      </c>
      <c r="C34" s="65">
        <v>40000</v>
      </c>
      <c r="D34" s="65"/>
      <c r="E34" s="71"/>
      <c r="F34" s="64">
        <f t="shared" si="1"/>
        <v>40000</v>
      </c>
      <c r="G34" s="57" t="s">
        <v>179</v>
      </c>
      <c r="H34" s="50" t="s">
        <v>192</v>
      </c>
      <c r="I34" s="38"/>
    </row>
    <row r="35" spans="1:9" ht="15" customHeight="1" x14ac:dyDescent="0.35">
      <c r="A35" s="53" t="s">
        <v>273</v>
      </c>
      <c r="B35" s="63" t="s">
        <v>244</v>
      </c>
      <c r="C35" s="65">
        <v>60000</v>
      </c>
      <c r="D35" s="65"/>
      <c r="E35" s="71"/>
      <c r="F35" s="64">
        <f t="shared" si="1"/>
        <v>60000</v>
      </c>
      <c r="G35" s="57" t="s">
        <v>179</v>
      </c>
      <c r="H35" s="50" t="s">
        <v>192</v>
      </c>
      <c r="I35" s="38"/>
    </row>
    <row r="36" spans="1:9" ht="15" customHeight="1" x14ac:dyDescent="0.35">
      <c r="A36" s="53" t="s">
        <v>274</v>
      </c>
      <c r="B36" s="63" t="s">
        <v>245</v>
      </c>
      <c r="C36" s="65">
        <v>20000</v>
      </c>
      <c r="D36" s="65"/>
      <c r="E36" s="71"/>
      <c r="F36" s="64">
        <f t="shared" si="1"/>
        <v>20000</v>
      </c>
      <c r="G36" s="57" t="s">
        <v>181</v>
      </c>
      <c r="H36" s="50" t="s">
        <v>192</v>
      </c>
      <c r="I36" s="38"/>
    </row>
    <row r="37" spans="1:9" ht="28.5" customHeight="1" x14ac:dyDescent="0.35">
      <c r="A37" s="53" t="s">
        <v>275</v>
      </c>
      <c r="B37" s="63" t="s">
        <v>246</v>
      </c>
      <c r="C37" s="352">
        <v>63823</v>
      </c>
      <c r="D37" s="65"/>
      <c r="E37" s="71"/>
      <c r="F37" s="64">
        <f t="shared" si="1"/>
        <v>63823</v>
      </c>
      <c r="G37" s="57" t="s">
        <v>180</v>
      </c>
      <c r="H37" s="50" t="s">
        <v>192</v>
      </c>
      <c r="I37" s="38"/>
    </row>
    <row r="38" spans="1:9" ht="15" customHeight="1" x14ac:dyDescent="0.35">
      <c r="A38" s="53" t="s">
        <v>276</v>
      </c>
      <c r="B38" s="63" t="s">
        <v>247</v>
      </c>
      <c r="C38" s="353"/>
      <c r="D38" s="65"/>
      <c r="E38" s="71"/>
      <c r="F38" s="64">
        <f t="shared" si="1"/>
        <v>0</v>
      </c>
      <c r="G38" s="57" t="s">
        <v>180</v>
      </c>
      <c r="H38" s="50" t="s">
        <v>192</v>
      </c>
      <c r="I38" s="38"/>
    </row>
    <row r="39" spans="1:9" ht="15" customHeight="1" x14ac:dyDescent="0.35">
      <c r="A39" s="53" t="s">
        <v>277</v>
      </c>
      <c r="B39" s="63" t="s">
        <v>248</v>
      </c>
      <c r="C39" s="354"/>
      <c r="D39" s="65"/>
      <c r="E39" s="71"/>
      <c r="F39" s="64">
        <f t="shared" si="1"/>
        <v>0</v>
      </c>
      <c r="G39" s="57" t="s">
        <v>180</v>
      </c>
      <c r="H39" s="50" t="s">
        <v>192</v>
      </c>
      <c r="I39" s="38"/>
    </row>
    <row r="40" spans="1:9" ht="15" customHeight="1" x14ac:dyDescent="0.35">
      <c r="A40" s="53" t="s">
        <v>205</v>
      </c>
      <c r="B40" s="63" t="s">
        <v>302</v>
      </c>
      <c r="C40" s="65">
        <v>87000</v>
      </c>
      <c r="D40" s="65"/>
      <c r="E40" s="71"/>
      <c r="F40" s="64">
        <f t="shared" si="1"/>
        <v>87000</v>
      </c>
      <c r="G40" s="57" t="s">
        <v>180</v>
      </c>
      <c r="H40" s="50"/>
      <c r="I40" s="38"/>
    </row>
    <row r="41" spans="1:9" ht="15" customHeight="1" x14ac:dyDescent="0.35">
      <c r="A41" s="53" t="s">
        <v>239</v>
      </c>
      <c r="B41" s="54" t="s">
        <v>191</v>
      </c>
      <c r="C41" s="71">
        <f>C42+C43+C44+C45+C46</f>
        <v>737079</v>
      </c>
      <c r="D41" s="71">
        <f>D42+D43+D44+D45</f>
        <v>1109598.26</v>
      </c>
      <c r="E41" s="71"/>
      <c r="F41" s="64">
        <f t="shared" si="1"/>
        <v>1846677.26</v>
      </c>
      <c r="G41" s="57"/>
      <c r="H41" s="50"/>
      <c r="I41" s="3"/>
    </row>
    <row r="42" spans="1:9" ht="15" customHeight="1" x14ac:dyDescent="0.35">
      <c r="A42" s="53" t="s">
        <v>207</v>
      </c>
      <c r="B42" s="31" t="s">
        <v>300</v>
      </c>
      <c r="C42" s="71">
        <v>301557</v>
      </c>
      <c r="D42" s="71">
        <f>SUM(D43:D45)</f>
        <v>554799.13</v>
      </c>
      <c r="E42" s="71"/>
      <c r="F42" s="64">
        <f t="shared" si="1"/>
        <v>856356.13</v>
      </c>
      <c r="G42" s="57" t="s">
        <v>182</v>
      </c>
      <c r="H42" s="50" t="s">
        <v>192</v>
      </c>
      <c r="I42" s="43"/>
    </row>
    <row r="43" spans="1:9" ht="15" customHeight="1" x14ac:dyDescent="0.35">
      <c r="A43" s="59"/>
      <c r="B43" s="31" t="s">
        <v>252</v>
      </c>
      <c r="C43" s="114">
        <v>184744</v>
      </c>
      <c r="D43" s="114">
        <v>260345.76</v>
      </c>
      <c r="E43" s="114"/>
      <c r="F43" s="64">
        <f t="shared" si="1"/>
        <v>445089.76</v>
      </c>
      <c r="G43" s="111"/>
      <c r="H43" s="51"/>
      <c r="I43" s="3"/>
    </row>
    <row r="44" spans="1:9" ht="15" customHeight="1" x14ac:dyDescent="0.35">
      <c r="A44" s="59"/>
      <c r="B44" s="31" t="s">
        <v>301</v>
      </c>
      <c r="C44" s="114">
        <v>83293</v>
      </c>
      <c r="D44" s="114">
        <v>163874.42000000001</v>
      </c>
      <c r="E44" s="114"/>
      <c r="F44" s="64">
        <f t="shared" si="1"/>
        <v>247167.42</v>
      </c>
      <c r="G44" s="111"/>
      <c r="H44" s="51"/>
      <c r="I44" s="3"/>
    </row>
    <row r="45" spans="1:9" ht="15" customHeight="1" x14ac:dyDescent="0.35">
      <c r="A45" s="59"/>
      <c r="B45" s="31" t="s">
        <v>253</v>
      </c>
      <c r="C45" s="65">
        <v>51678</v>
      </c>
      <c r="D45" s="114">
        <v>130578.95</v>
      </c>
      <c r="E45" s="114"/>
      <c r="F45" s="64">
        <f t="shared" si="1"/>
        <v>182256.95</v>
      </c>
      <c r="G45" s="111"/>
      <c r="H45" s="51"/>
      <c r="I45" s="3"/>
    </row>
    <row r="46" spans="1:9" ht="15" customHeight="1" x14ac:dyDescent="0.35">
      <c r="A46" s="59"/>
      <c r="B46" s="31" t="s">
        <v>305</v>
      </c>
      <c r="C46" s="71">
        <v>115807</v>
      </c>
      <c r="D46" s="114"/>
      <c r="E46" s="114"/>
      <c r="F46" s="64">
        <f t="shared" si="1"/>
        <v>115807</v>
      </c>
      <c r="G46" s="111"/>
      <c r="H46" s="51"/>
      <c r="I46" s="3"/>
    </row>
    <row r="47" spans="1:9" ht="15" customHeight="1" thickBot="1" x14ac:dyDescent="0.4">
      <c r="A47" s="62"/>
      <c r="B47" s="42" t="s">
        <v>198</v>
      </c>
      <c r="C47" s="67">
        <f>C14+C19+C41</f>
        <v>3609860</v>
      </c>
      <c r="D47" s="67">
        <f>D14+D19+D41</f>
        <v>3054141.87</v>
      </c>
      <c r="E47" s="71"/>
      <c r="F47" s="70">
        <f t="shared" si="1"/>
        <v>6664001.8700000001</v>
      </c>
      <c r="G47" s="57"/>
      <c r="H47" s="50"/>
      <c r="I47" s="3"/>
    </row>
    <row r="48" spans="1:9" ht="15" customHeight="1" thickBot="1" x14ac:dyDescent="0.4">
      <c r="A48" s="62"/>
      <c r="B48" s="373" t="s">
        <v>223</v>
      </c>
      <c r="C48" s="374"/>
      <c r="D48" s="374"/>
      <c r="E48" s="374"/>
      <c r="F48" s="374"/>
      <c r="G48" s="374"/>
      <c r="H48" s="375"/>
      <c r="I48" s="3"/>
    </row>
    <row r="49" spans="1:9" ht="15" customHeight="1" x14ac:dyDescent="0.35">
      <c r="A49" s="187" t="s">
        <v>236</v>
      </c>
      <c r="B49" s="188" t="s">
        <v>199</v>
      </c>
      <c r="C49" s="288">
        <f>C50</f>
        <v>42498</v>
      </c>
      <c r="D49" s="288">
        <f t="shared" ref="D49" si="2">D50</f>
        <v>96017.4</v>
      </c>
      <c r="E49" s="288"/>
      <c r="F49" s="288">
        <f>C49+D49+E49</f>
        <v>138515.4</v>
      </c>
      <c r="G49" s="112"/>
      <c r="H49" s="52"/>
      <c r="I49" s="43"/>
    </row>
    <row r="50" spans="1:9" ht="15" customHeight="1" x14ac:dyDescent="0.35">
      <c r="A50" s="53" t="s">
        <v>193</v>
      </c>
      <c r="B50" s="54" t="s">
        <v>254</v>
      </c>
      <c r="C50" s="289">
        <v>42498</v>
      </c>
      <c r="D50" s="290">
        <v>96017.4</v>
      </c>
      <c r="E50" s="289"/>
      <c r="F50" s="288">
        <f t="shared" ref="F50:F77" si="3">C50+D50+E50</f>
        <v>138515.4</v>
      </c>
      <c r="G50" s="61" t="s">
        <v>185</v>
      </c>
      <c r="H50" s="50" t="s">
        <v>192</v>
      </c>
      <c r="I50" s="3"/>
    </row>
    <row r="51" spans="1:9" ht="15" customHeight="1" x14ac:dyDescent="0.35">
      <c r="A51" s="53" t="s">
        <v>238</v>
      </c>
      <c r="B51" s="189" t="s">
        <v>225</v>
      </c>
      <c r="C51" s="289">
        <f>C53+C55+C57+C59+C60</f>
        <v>285065</v>
      </c>
      <c r="D51" s="289">
        <f>D53+D55+D57+D59+D60</f>
        <v>0</v>
      </c>
      <c r="E51" s="289"/>
      <c r="F51" s="288">
        <f t="shared" si="3"/>
        <v>285065</v>
      </c>
      <c r="G51" s="61"/>
      <c r="H51" s="50"/>
      <c r="I51" s="3"/>
    </row>
    <row r="52" spans="1:9" ht="15" customHeight="1" x14ac:dyDescent="0.35">
      <c r="A52" s="53" t="s">
        <v>196</v>
      </c>
      <c r="B52" s="66" t="s">
        <v>226</v>
      </c>
      <c r="C52" s="290"/>
      <c r="D52" s="290"/>
      <c r="E52" s="289"/>
      <c r="F52" s="288">
        <f t="shared" si="3"/>
        <v>0</v>
      </c>
      <c r="G52" s="61"/>
      <c r="H52" s="50"/>
      <c r="I52" s="3"/>
    </row>
    <row r="53" spans="1:9" ht="15" customHeight="1" x14ac:dyDescent="0.35">
      <c r="A53" s="53" t="s">
        <v>267</v>
      </c>
      <c r="B53" s="66" t="s">
        <v>255</v>
      </c>
      <c r="C53" s="290">
        <v>74705</v>
      </c>
      <c r="D53" s="290"/>
      <c r="E53" s="289"/>
      <c r="F53" s="288">
        <f t="shared" si="3"/>
        <v>74705</v>
      </c>
      <c r="G53" s="61" t="s">
        <v>180</v>
      </c>
      <c r="H53" s="50" t="s">
        <v>192</v>
      </c>
      <c r="I53" s="3"/>
    </row>
    <row r="54" spans="1:9" ht="15" customHeight="1" x14ac:dyDescent="0.35">
      <c r="A54" s="53" t="s">
        <v>197</v>
      </c>
      <c r="B54" s="66" t="s">
        <v>227</v>
      </c>
      <c r="C54" s="289"/>
      <c r="D54" s="290"/>
      <c r="E54" s="289"/>
      <c r="F54" s="288">
        <f t="shared" si="3"/>
        <v>0</v>
      </c>
      <c r="G54" s="61"/>
      <c r="H54" s="50"/>
      <c r="I54" s="3"/>
    </row>
    <row r="55" spans="1:9" ht="15" customHeight="1" x14ac:dyDescent="0.35">
      <c r="A55" s="53" t="s">
        <v>278</v>
      </c>
      <c r="B55" s="66" t="s">
        <v>256</v>
      </c>
      <c r="C55" s="290">
        <v>17390</v>
      </c>
      <c r="D55" s="290"/>
      <c r="E55" s="289"/>
      <c r="F55" s="288">
        <f t="shared" si="3"/>
        <v>17390</v>
      </c>
      <c r="G55" s="61" t="s">
        <v>181</v>
      </c>
      <c r="H55" s="50" t="s">
        <v>192</v>
      </c>
      <c r="I55" s="3"/>
    </row>
    <row r="56" spans="1:9" ht="15" customHeight="1" x14ac:dyDescent="0.35">
      <c r="A56" s="53" t="s">
        <v>203</v>
      </c>
      <c r="B56" s="66" t="s">
        <v>228</v>
      </c>
      <c r="C56" s="289"/>
      <c r="D56" s="290"/>
      <c r="E56" s="289"/>
      <c r="F56" s="288">
        <f t="shared" si="3"/>
        <v>0</v>
      </c>
      <c r="G56" s="61"/>
      <c r="H56" s="50"/>
      <c r="I56" s="3"/>
    </row>
    <row r="57" spans="1:9" ht="15" customHeight="1" x14ac:dyDescent="0.35">
      <c r="A57" s="53" t="s">
        <v>271</v>
      </c>
      <c r="B57" s="66" t="s">
        <v>229</v>
      </c>
      <c r="C57" s="290">
        <v>87000</v>
      </c>
      <c r="D57" s="290"/>
      <c r="E57" s="289"/>
      <c r="F57" s="288">
        <f t="shared" si="3"/>
        <v>87000</v>
      </c>
      <c r="G57" s="61" t="s">
        <v>179</v>
      </c>
      <c r="H57" s="50" t="s">
        <v>192</v>
      </c>
      <c r="I57" s="37"/>
    </row>
    <row r="58" spans="1:9" ht="15" customHeight="1" x14ac:dyDescent="0.35">
      <c r="A58" s="53" t="s">
        <v>205</v>
      </c>
      <c r="B58" s="66" t="s">
        <v>230</v>
      </c>
      <c r="C58" s="289"/>
      <c r="D58" s="290"/>
      <c r="E58" s="289"/>
      <c r="F58" s="288">
        <f t="shared" si="3"/>
        <v>0</v>
      </c>
      <c r="G58" s="61"/>
      <c r="H58" s="50"/>
      <c r="I58" s="41"/>
    </row>
    <row r="59" spans="1:9" ht="15" customHeight="1" x14ac:dyDescent="0.35">
      <c r="A59" s="53" t="s">
        <v>279</v>
      </c>
      <c r="B59" s="66" t="s">
        <v>231</v>
      </c>
      <c r="C59" s="290">
        <v>40370</v>
      </c>
      <c r="D59" s="290"/>
      <c r="E59" s="289"/>
      <c r="F59" s="288">
        <f t="shared" si="3"/>
        <v>40370</v>
      </c>
      <c r="G59" s="61" t="s">
        <v>204</v>
      </c>
      <c r="H59" s="50"/>
      <c r="I59" s="41"/>
    </row>
    <row r="60" spans="1:9" ht="15" customHeight="1" x14ac:dyDescent="0.35">
      <c r="A60" s="53" t="s">
        <v>280</v>
      </c>
      <c r="B60" s="31" t="s">
        <v>232</v>
      </c>
      <c r="C60" s="290">
        <v>65600</v>
      </c>
      <c r="D60" s="290"/>
      <c r="E60" s="289"/>
      <c r="F60" s="288">
        <f t="shared" si="3"/>
        <v>65600</v>
      </c>
      <c r="G60" s="61" t="s">
        <v>294</v>
      </c>
      <c r="H60" s="50" t="s">
        <v>192</v>
      </c>
      <c r="I60" s="36"/>
    </row>
    <row r="61" spans="1:9" ht="15" customHeight="1" x14ac:dyDescent="0.35">
      <c r="A61" s="190" t="s">
        <v>239</v>
      </c>
      <c r="B61" s="54" t="s">
        <v>224</v>
      </c>
      <c r="C61" s="289">
        <f>C62+C63+C64+C65+C66+C67+C68+C69+C70+C71+C72+C73+C74+C75+C76+C77</f>
        <v>684770</v>
      </c>
      <c r="D61" s="289">
        <f t="shared" ref="D61:F61" si="4">D62+D63+D64+D65+D66+D67+D68+D69+D70+D71+D72+D73+D74+D75+D76+D77</f>
        <v>63426.91</v>
      </c>
      <c r="E61" s="289">
        <f t="shared" si="4"/>
        <v>0</v>
      </c>
      <c r="F61" s="289">
        <f t="shared" si="4"/>
        <v>748196.91</v>
      </c>
      <c r="G61" s="57"/>
      <c r="H61" s="50"/>
      <c r="I61" s="36"/>
    </row>
    <row r="62" spans="1:9" ht="15" customHeight="1" x14ac:dyDescent="0.35">
      <c r="A62" s="58" t="s">
        <v>207</v>
      </c>
      <c r="B62" s="66" t="s">
        <v>257</v>
      </c>
      <c r="C62" s="289"/>
      <c r="D62" s="289"/>
      <c r="E62" s="289"/>
      <c r="F62" s="288">
        <f t="shared" si="3"/>
        <v>0</v>
      </c>
      <c r="G62" s="57"/>
      <c r="H62" s="50"/>
      <c r="I62" s="36"/>
    </row>
    <row r="63" spans="1:9" ht="15" customHeight="1" x14ac:dyDescent="0.35">
      <c r="A63" s="58" t="s">
        <v>281</v>
      </c>
      <c r="B63" s="31" t="s">
        <v>258</v>
      </c>
      <c r="C63" s="289"/>
      <c r="D63" s="290">
        <v>63426.91</v>
      </c>
      <c r="E63" s="289"/>
      <c r="F63" s="288">
        <f t="shared" si="3"/>
        <v>63426.91</v>
      </c>
      <c r="G63" s="57" t="s">
        <v>296</v>
      </c>
      <c r="H63" s="50" t="s">
        <v>192</v>
      </c>
      <c r="I63" s="36"/>
    </row>
    <row r="64" spans="1:9" ht="28.5" customHeight="1" x14ac:dyDescent="0.35">
      <c r="A64" s="59" t="s">
        <v>282</v>
      </c>
      <c r="B64" s="68" t="s">
        <v>259</v>
      </c>
      <c r="C64" s="289"/>
      <c r="D64" s="289"/>
      <c r="E64" s="289"/>
      <c r="F64" s="288">
        <f t="shared" si="3"/>
        <v>0</v>
      </c>
      <c r="G64" s="57" t="s">
        <v>180</v>
      </c>
      <c r="H64" s="50" t="s">
        <v>192</v>
      </c>
      <c r="I64" s="36"/>
    </row>
    <row r="65" spans="1:9" ht="15" customHeight="1" x14ac:dyDescent="0.35">
      <c r="A65" s="58" t="s">
        <v>208</v>
      </c>
      <c r="B65" s="31" t="s">
        <v>233</v>
      </c>
      <c r="C65" s="289"/>
      <c r="D65" s="289"/>
      <c r="E65" s="289"/>
      <c r="F65" s="288">
        <f t="shared" si="3"/>
        <v>0</v>
      </c>
      <c r="G65" s="57"/>
      <c r="H65" s="50"/>
      <c r="I65" s="36"/>
    </row>
    <row r="66" spans="1:9" ht="15" customHeight="1" x14ac:dyDescent="0.35">
      <c r="A66" s="59" t="s">
        <v>283</v>
      </c>
      <c r="B66" s="72" t="s">
        <v>260</v>
      </c>
      <c r="C66" s="290">
        <v>256270</v>
      </c>
      <c r="D66" s="289"/>
      <c r="E66" s="289"/>
      <c r="F66" s="288">
        <f t="shared" si="3"/>
        <v>256270</v>
      </c>
      <c r="G66" s="57" t="s">
        <v>185</v>
      </c>
      <c r="H66" s="50" t="s">
        <v>192</v>
      </c>
      <c r="I66" s="36"/>
    </row>
    <row r="67" spans="1:9" ht="15" customHeight="1" x14ac:dyDescent="0.35">
      <c r="A67" s="58" t="s">
        <v>209</v>
      </c>
      <c r="B67" s="31" t="s">
        <v>291</v>
      </c>
      <c r="C67" s="289"/>
      <c r="D67" s="289"/>
      <c r="E67" s="289"/>
      <c r="F67" s="288">
        <f t="shared" si="3"/>
        <v>0</v>
      </c>
      <c r="G67" s="57"/>
      <c r="H67" s="50"/>
      <c r="I67" s="36"/>
    </row>
    <row r="68" spans="1:9" ht="15" customHeight="1" x14ac:dyDescent="0.35">
      <c r="A68" s="58"/>
      <c r="B68" s="31" t="s">
        <v>289</v>
      </c>
      <c r="C68" s="289"/>
      <c r="D68" s="289"/>
      <c r="E68" s="289"/>
      <c r="F68" s="288">
        <f t="shared" si="3"/>
        <v>0</v>
      </c>
      <c r="G68" s="57"/>
      <c r="H68" s="50"/>
      <c r="I68" s="36"/>
    </row>
    <row r="69" spans="1:9" ht="15" customHeight="1" x14ac:dyDescent="0.35">
      <c r="A69" s="58" t="s">
        <v>284</v>
      </c>
      <c r="B69" s="63" t="s">
        <v>235</v>
      </c>
      <c r="C69" s="290">
        <v>250000</v>
      </c>
      <c r="D69" s="290"/>
      <c r="E69" s="289"/>
      <c r="F69" s="288">
        <f t="shared" si="3"/>
        <v>250000</v>
      </c>
      <c r="G69" s="57" t="s">
        <v>293</v>
      </c>
      <c r="H69" s="50" t="s">
        <v>192</v>
      </c>
      <c r="I69" s="36"/>
    </row>
    <row r="70" spans="1:9" ht="15" customHeight="1" x14ac:dyDescent="0.35">
      <c r="A70" s="56"/>
      <c r="B70" s="63" t="s">
        <v>262</v>
      </c>
      <c r="C70" s="289"/>
      <c r="D70" s="289"/>
      <c r="E70" s="289"/>
      <c r="F70" s="288">
        <f t="shared" si="3"/>
        <v>0</v>
      </c>
      <c r="G70" s="57"/>
      <c r="H70" s="50"/>
      <c r="I70" s="36"/>
    </row>
    <row r="71" spans="1:9" ht="15" customHeight="1" x14ac:dyDescent="0.35">
      <c r="A71" s="58" t="s">
        <v>290</v>
      </c>
      <c r="B71" s="63" t="s">
        <v>261</v>
      </c>
      <c r="C71" s="289">
        <v>6000</v>
      </c>
      <c r="D71" s="289"/>
      <c r="E71" s="289"/>
      <c r="F71" s="288">
        <f t="shared" si="3"/>
        <v>6000</v>
      </c>
      <c r="G71" s="57" t="s">
        <v>295</v>
      </c>
      <c r="H71" s="50" t="s">
        <v>192</v>
      </c>
      <c r="I71" s="36"/>
    </row>
    <row r="72" spans="1:9" ht="15" customHeight="1" x14ac:dyDescent="0.35">
      <c r="A72" s="58" t="s">
        <v>210</v>
      </c>
      <c r="B72" s="31" t="s">
        <v>263</v>
      </c>
      <c r="C72" s="289"/>
      <c r="D72" s="289"/>
      <c r="E72" s="289"/>
      <c r="F72" s="288">
        <f t="shared" si="3"/>
        <v>0</v>
      </c>
      <c r="G72" s="57"/>
      <c r="H72" s="50"/>
      <c r="I72" s="41"/>
    </row>
    <row r="73" spans="1:9" ht="15" customHeight="1" x14ac:dyDescent="0.35">
      <c r="A73" s="58" t="s">
        <v>285</v>
      </c>
      <c r="B73" s="31" t="s">
        <v>264</v>
      </c>
      <c r="C73" s="290">
        <v>83000</v>
      </c>
      <c r="D73" s="289"/>
      <c r="E73" s="289"/>
      <c r="F73" s="288">
        <f t="shared" si="3"/>
        <v>83000</v>
      </c>
      <c r="G73" s="57" t="s">
        <v>297</v>
      </c>
      <c r="H73" s="50" t="s">
        <v>192</v>
      </c>
      <c r="I73" s="41"/>
    </row>
    <row r="74" spans="1:9" ht="15" customHeight="1" x14ac:dyDescent="0.35">
      <c r="A74" s="59" t="s">
        <v>211</v>
      </c>
      <c r="B74" s="31" t="s">
        <v>219</v>
      </c>
      <c r="C74" s="289"/>
      <c r="D74" s="289"/>
      <c r="E74" s="289"/>
      <c r="F74" s="288">
        <f t="shared" si="3"/>
        <v>0</v>
      </c>
      <c r="G74" s="57"/>
      <c r="H74" s="50"/>
      <c r="I74" s="36"/>
    </row>
    <row r="75" spans="1:9" ht="18.75" customHeight="1" x14ac:dyDescent="0.35">
      <c r="A75" s="59" t="s">
        <v>286</v>
      </c>
      <c r="B75" s="31" t="s">
        <v>265</v>
      </c>
      <c r="C75" s="290">
        <v>87000</v>
      </c>
      <c r="D75" s="289"/>
      <c r="E75" s="289"/>
      <c r="F75" s="288">
        <f t="shared" si="3"/>
        <v>87000</v>
      </c>
      <c r="G75" s="61" t="s">
        <v>179</v>
      </c>
      <c r="H75" s="50" t="s">
        <v>192</v>
      </c>
      <c r="I75" s="3"/>
    </row>
    <row r="76" spans="1:9" ht="15" customHeight="1" x14ac:dyDescent="0.35">
      <c r="A76" s="59" t="s">
        <v>212</v>
      </c>
      <c r="B76" s="31" t="s">
        <v>228</v>
      </c>
      <c r="C76" s="289"/>
      <c r="D76" s="289"/>
      <c r="E76" s="289"/>
      <c r="F76" s="288">
        <f t="shared" si="3"/>
        <v>0</v>
      </c>
      <c r="G76" s="61"/>
      <c r="H76" s="50"/>
      <c r="I76" s="3"/>
    </row>
    <row r="77" spans="1:9" ht="15" customHeight="1" x14ac:dyDescent="0.35">
      <c r="A77" s="59" t="s">
        <v>287</v>
      </c>
      <c r="B77" s="31" t="s">
        <v>234</v>
      </c>
      <c r="C77" s="289">
        <v>2500</v>
      </c>
      <c r="D77" s="290"/>
      <c r="E77" s="289"/>
      <c r="F77" s="288">
        <f t="shared" si="3"/>
        <v>2500</v>
      </c>
      <c r="G77" s="61" t="s">
        <v>202</v>
      </c>
      <c r="H77" s="50" t="s">
        <v>192</v>
      </c>
      <c r="I77" s="3"/>
    </row>
    <row r="78" spans="1:9" s="4" customFormat="1" ht="15" customHeight="1" x14ac:dyDescent="0.35">
      <c r="A78" s="55"/>
      <c r="B78" s="35" t="s">
        <v>200</v>
      </c>
      <c r="C78" s="291">
        <f>C49+C51+C61</f>
        <v>1012333</v>
      </c>
      <c r="D78" s="291">
        <f t="shared" ref="D78:F78" si="5">D49+D51+D61</f>
        <v>159444.31</v>
      </c>
      <c r="E78" s="291">
        <f t="shared" si="5"/>
        <v>0</v>
      </c>
      <c r="F78" s="291">
        <f t="shared" si="5"/>
        <v>1171777.31</v>
      </c>
      <c r="G78" s="69"/>
      <c r="H78" s="69"/>
      <c r="I78" s="3"/>
    </row>
    <row r="79" spans="1:9" s="4" customFormat="1" ht="15" customHeight="1" x14ac:dyDescent="0.35">
      <c r="A79" s="55"/>
      <c r="B79" s="35" t="s">
        <v>548</v>
      </c>
      <c r="C79" s="291">
        <f>C78+C47</f>
        <v>4622193</v>
      </c>
      <c r="D79" s="291">
        <f t="shared" ref="D79:E79" si="6">D78+D47</f>
        <v>3213586.18</v>
      </c>
      <c r="E79" s="291">
        <f t="shared" si="6"/>
        <v>0</v>
      </c>
      <c r="F79" s="291">
        <f>C79+D79+E79</f>
        <v>7835779.1799999997</v>
      </c>
      <c r="G79" s="69"/>
      <c r="H79" s="69"/>
      <c r="I79" s="3"/>
    </row>
    <row r="80" spans="1:9" s="4" customFormat="1" ht="15" customHeight="1" x14ac:dyDescent="0.35">
      <c r="A80" s="252" t="s">
        <v>657</v>
      </c>
      <c r="B80" s="344" t="s">
        <v>411</v>
      </c>
      <c r="C80" s="345"/>
      <c r="D80" s="345"/>
      <c r="E80" s="345"/>
      <c r="F80" s="345"/>
      <c r="G80" s="345"/>
      <c r="H80" s="346"/>
      <c r="I80" s="3"/>
    </row>
    <row r="81" spans="1:8" ht="18" customHeight="1" x14ac:dyDescent="0.35">
      <c r="A81" s="47">
        <v>1</v>
      </c>
      <c r="B81" s="27" t="s">
        <v>206</v>
      </c>
      <c r="C81" s="171"/>
      <c r="D81" s="292">
        <v>280000</v>
      </c>
      <c r="E81" s="292"/>
      <c r="F81" s="292">
        <f>D81</f>
        <v>280000</v>
      </c>
      <c r="G81" s="28"/>
      <c r="H81" s="28"/>
    </row>
    <row r="82" spans="1:8" ht="30" customHeight="1" x14ac:dyDescent="0.35">
      <c r="A82" s="12" t="s">
        <v>237</v>
      </c>
      <c r="B82" s="28" t="s">
        <v>413</v>
      </c>
      <c r="C82" s="171"/>
      <c r="D82" s="292">
        <v>150000</v>
      </c>
      <c r="E82" s="292"/>
      <c r="F82" s="292">
        <f t="shared" ref="F82:F101" si="7">D82</f>
        <v>150000</v>
      </c>
      <c r="G82" s="28"/>
      <c r="H82" s="47" t="s">
        <v>412</v>
      </c>
    </row>
    <row r="83" spans="1:8" ht="23" x14ac:dyDescent="0.35">
      <c r="A83" s="12" t="s">
        <v>193</v>
      </c>
      <c r="B83" s="28" t="s">
        <v>414</v>
      </c>
      <c r="C83" s="171"/>
      <c r="D83" s="292">
        <v>60000</v>
      </c>
      <c r="E83" s="292"/>
      <c r="F83" s="292">
        <f t="shared" si="7"/>
        <v>60000</v>
      </c>
      <c r="G83" s="47" t="s">
        <v>202</v>
      </c>
      <c r="H83" s="47" t="s">
        <v>412</v>
      </c>
    </row>
    <row r="84" spans="1:8" ht="23" x14ac:dyDescent="0.35">
      <c r="A84" s="12" t="s">
        <v>194</v>
      </c>
      <c r="B84" s="28" t="s">
        <v>415</v>
      </c>
      <c r="C84" s="171"/>
      <c r="D84" s="292">
        <v>30000</v>
      </c>
      <c r="E84" s="292"/>
      <c r="F84" s="292">
        <f t="shared" si="7"/>
        <v>30000</v>
      </c>
      <c r="G84" s="47" t="s">
        <v>202</v>
      </c>
      <c r="H84" s="47" t="s">
        <v>412</v>
      </c>
    </row>
    <row r="85" spans="1:8" ht="23" x14ac:dyDescent="0.35">
      <c r="A85" s="12" t="s">
        <v>195</v>
      </c>
      <c r="B85" s="28" t="s">
        <v>416</v>
      </c>
      <c r="C85" s="171"/>
      <c r="D85" s="292">
        <v>20000</v>
      </c>
      <c r="E85" s="292"/>
      <c r="F85" s="292">
        <f t="shared" si="7"/>
        <v>20000</v>
      </c>
      <c r="G85" s="47" t="s">
        <v>202</v>
      </c>
      <c r="H85" s="47" t="s">
        <v>412</v>
      </c>
    </row>
    <row r="86" spans="1:8" ht="23" x14ac:dyDescent="0.35">
      <c r="A86" s="12" t="s">
        <v>417</v>
      </c>
      <c r="B86" s="28" t="s">
        <v>418</v>
      </c>
      <c r="C86" s="171"/>
      <c r="D86" s="292">
        <v>20000</v>
      </c>
      <c r="E86" s="292"/>
      <c r="F86" s="292">
        <f t="shared" si="7"/>
        <v>20000</v>
      </c>
      <c r="G86" s="47" t="s">
        <v>202</v>
      </c>
      <c r="H86" s="47" t="s">
        <v>412</v>
      </c>
    </row>
    <row r="87" spans="1:8" x14ac:dyDescent="0.35">
      <c r="A87" s="30"/>
      <c r="B87" s="28"/>
      <c r="C87" s="171"/>
      <c r="D87" s="292"/>
      <c r="E87" s="292"/>
      <c r="F87" s="292">
        <f t="shared" si="7"/>
        <v>0</v>
      </c>
      <c r="G87" s="28"/>
      <c r="H87" s="28"/>
    </row>
    <row r="88" spans="1:8" x14ac:dyDescent="0.35">
      <c r="A88" s="12" t="s">
        <v>238</v>
      </c>
      <c r="B88" s="27" t="s">
        <v>419</v>
      </c>
      <c r="C88" s="171"/>
      <c r="D88" s="292">
        <v>70000</v>
      </c>
      <c r="E88" s="292"/>
      <c r="F88" s="292">
        <f t="shared" si="7"/>
        <v>70000</v>
      </c>
      <c r="G88" s="28"/>
      <c r="H88" s="28"/>
    </row>
    <row r="89" spans="1:8" ht="23" x14ac:dyDescent="0.35">
      <c r="A89" s="12" t="s">
        <v>196</v>
      </c>
      <c r="B89" s="28" t="s">
        <v>420</v>
      </c>
      <c r="C89" s="171"/>
      <c r="D89" s="292">
        <v>30000</v>
      </c>
      <c r="E89" s="292"/>
      <c r="F89" s="292">
        <f t="shared" si="7"/>
        <v>30000</v>
      </c>
      <c r="G89" s="47" t="s">
        <v>202</v>
      </c>
      <c r="H89" s="47" t="s">
        <v>412</v>
      </c>
    </row>
    <row r="90" spans="1:8" ht="23" x14ac:dyDescent="0.35">
      <c r="A90" s="12" t="s">
        <v>197</v>
      </c>
      <c r="B90" s="28" t="s">
        <v>421</v>
      </c>
      <c r="C90" s="171"/>
      <c r="D90" s="292">
        <v>20000</v>
      </c>
      <c r="E90" s="292"/>
      <c r="F90" s="292">
        <f t="shared" si="7"/>
        <v>20000</v>
      </c>
      <c r="G90" s="47" t="s">
        <v>202</v>
      </c>
      <c r="H90" s="47" t="s">
        <v>412</v>
      </c>
    </row>
    <row r="91" spans="1:8" ht="23" x14ac:dyDescent="0.35">
      <c r="A91" s="12" t="s">
        <v>203</v>
      </c>
      <c r="B91" s="28" t="s">
        <v>418</v>
      </c>
      <c r="C91" s="171"/>
      <c r="D91" s="292">
        <v>20000</v>
      </c>
      <c r="E91" s="292"/>
      <c r="F91" s="292">
        <f t="shared" si="7"/>
        <v>20000</v>
      </c>
      <c r="G91" s="47" t="s">
        <v>202</v>
      </c>
      <c r="H91" s="47" t="s">
        <v>412</v>
      </c>
    </row>
    <row r="92" spans="1:8" x14ac:dyDescent="0.35">
      <c r="A92" s="30"/>
      <c r="B92" s="28"/>
      <c r="C92" s="171"/>
      <c r="D92" s="292"/>
      <c r="E92" s="292"/>
      <c r="F92" s="292">
        <f t="shared" si="7"/>
        <v>0</v>
      </c>
      <c r="G92" s="28"/>
      <c r="H92" s="28"/>
    </row>
    <row r="93" spans="1:8" x14ac:dyDescent="0.35">
      <c r="A93" s="12" t="s">
        <v>239</v>
      </c>
      <c r="B93" s="27" t="s">
        <v>201</v>
      </c>
      <c r="C93" s="171"/>
      <c r="D93" s="292">
        <v>240000</v>
      </c>
      <c r="E93" s="292"/>
      <c r="F93" s="292">
        <f t="shared" si="7"/>
        <v>240000</v>
      </c>
      <c r="G93" s="28"/>
      <c r="H93" s="28"/>
    </row>
    <row r="94" spans="1:8" ht="23" x14ac:dyDescent="0.35">
      <c r="A94" s="12" t="s">
        <v>207</v>
      </c>
      <c r="B94" s="28" t="s">
        <v>422</v>
      </c>
      <c r="C94" s="171"/>
      <c r="D94" s="292">
        <v>30000</v>
      </c>
      <c r="E94" s="292"/>
      <c r="F94" s="292">
        <f t="shared" si="7"/>
        <v>30000</v>
      </c>
      <c r="G94" s="47" t="s">
        <v>202</v>
      </c>
      <c r="H94" s="47" t="s">
        <v>412</v>
      </c>
    </row>
    <row r="95" spans="1:8" ht="23" x14ac:dyDescent="0.35">
      <c r="A95" s="12" t="s">
        <v>208</v>
      </c>
      <c r="B95" s="28" t="s">
        <v>423</v>
      </c>
      <c r="C95" s="171"/>
      <c r="D95" s="292">
        <v>60000</v>
      </c>
      <c r="E95" s="292"/>
      <c r="F95" s="292">
        <f t="shared" si="7"/>
        <v>60000</v>
      </c>
      <c r="G95" s="47" t="s">
        <v>202</v>
      </c>
      <c r="H95" s="47" t="s">
        <v>412</v>
      </c>
    </row>
    <row r="96" spans="1:8" x14ac:dyDescent="0.35">
      <c r="A96" s="12" t="s">
        <v>209</v>
      </c>
      <c r="B96" s="28" t="s">
        <v>424</v>
      </c>
      <c r="C96" s="171"/>
      <c r="D96" s="292">
        <v>150000</v>
      </c>
      <c r="E96" s="292"/>
      <c r="F96" s="292">
        <f t="shared" si="7"/>
        <v>150000</v>
      </c>
      <c r="G96" s="28"/>
      <c r="H96" s="28"/>
    </row>
    <row r="97" spans="1:8" x14ac:dyDescent="0.35">
      <c r="A97" s="30"/>
      <c r="B97" s="28"/>
      <c r="C97" s="171"/>
      <c r="D97" s="292"/>
      <c r="E97" s="292"/>
      <c r="F97" s="292">
        <f t="shared" si="7"/>
        <v>0</v>
      </c>
      <c r="G97" s="28"/>
      <c r="H97" s="28"/>
    </row>
    <row r="98" spans="1:8" x14ac:dyDescent="0.35">
      <c r="A98" s="12" t="s">
        <v>186</v>
      </c>
      <c r="B98" s="27" t="s">
        <v>427</v>
      </c>
      <c r="C98" s="171"/>
      <c r="D98" s="292">
        <v>190000</v>
      </c>
      <c r="E98" s="292"/>
      <c r="F98" s="292">
        <f t="shared" si="7"/>
        <v>190000</v>
      </c>
      <c r="G98" s="28"/>
      <c r="H98" s="28"/>
    </row>
    <row r="99" spans="1:8" ht="23" x14ac:dyDescent="0.35">
      <c r="A99" s="12" t="s">
        <v>425</v>
      </c>
      <c r="B99" s="28" t="s">
        <v>414</v>
      </c>
      <c r="C99" s="171"/>
      <c r="D99" s="292">
        <v>40000</v>
      </c>
      <c r="E99" s="292"/>
      <c r="F99" s="292">
        <f t="shared" si="7"/>
        <v>40000</v>
      </c>
      <c r="G99" s="47" t="s">
        <v>202</v>
      </c>
      <c r="H99" s="47" t="s">
        <v>412</v>
      </c>
    </row>
    <row r="100" spans="1:8" ht="23" x14ac:dyDescent="0.35">
      <c r="A100" s="12" t="s">
        <v>426</v>
      </c>
      <c r="B100" s="28" t="s">
        <v>424</v>
      </c>
      <c r="C100" s="171"/>
      <c r="D100" s="292">
        <v>150000</v>
      </c>
      <c r="E100" s="292"/>
      <c r="F100" s="292">
        <f t="shared" si="7"/>
        <v>150000</v>
      </c>
      <c r="G100" s="28" t="s">
        <v>188</v>
      </c>
      <c r="H100" s="47" t="s">
        <v>412</v>
      </c>
    </row>
    <row r="101" spans="1:8" x14ac:dyDescent="0.35">
      <c r="A101" s="28"/>
      <c r="B101" s="28"/>
      <c r="C101" s="171"/>
      <c r="D101" s="292"/>
      <c r="E101" s="292"/>
      <c r="F101" s="292">
        <f t="shared" si="7"/>
        <v>0</v>
      </c>
      <c r="G101" s="28"/>
      <c r="H101" s="28"/>
    </row>
    <row r="102" spans="1:8" x14ac:dyDescent="0.35">
      <c r="A102" s="24"/>
      <c r="B102" s="186" t="s">
        <v>547</v>
      </c>
      <c r="C102" s="254"/>
      <c r="D102" s="293">
        <f>D82+D83+D84+D85+D86+D89+D90+D91+D94+D95+D96+D99+D100</f>
        <v>780000</v>
      </c>
      <c r="E102" s="293"/>
      <c r="F102" s="294">
        <f>D102</f>
        <v>780000</v>
      </c>
      <c r="G102" s="28"/>
      <c r="H102" s="25"/>
    </row>
    <row r="103" spans="1:8" x14ac:dyDescent="0.35">
      <c r="A103" s="252" t="s">
        <v>659</v>
      </c>
      <c r="B103" s="344" t="s">
        <v>579</v>
      </c>
      <c r="C103" s="345"/>
      <c r="D103" s="345"/>
      <c r="E103" s="345"/>
      <c r="F103" s="345"/>
      <c r="G103" s="345"/>
      <c r="H103" s="346"/>
    </row>
    <row r="104" spans="1:8" ht="57.5" x14ac:dyDescent="0.35">
      <c r="A104" s="147">
        <v>1</v>
      </c>
      <c r="B104" s="28" t="s">
        <v>580</v>
      </c>
      <c r="C104" s="213"/>
      <c r="D104" s="213"/>
      <c r="E104" s="213"/>
      <c r="F104" s="295">
        <v>0</v>
      </c>
      <c r="G104" s="148" t="s">
        <v>581</v>
      </c>
      <c r="H104" s="148" t="s">
        <v>579</v>
      </c>
    </row>
    <row r="105" spans="1:8" ht="46" x14ac:dyDescent="0.35">
      <c r="A105" s="147">
        <v>2</v>
      </c>
      <c r="B105" s="28" t="s">
        <v>582</v>
      </c>
      <c r="C105" s="213"/>
      <c r="D105" s="213"/>
      <c r="E105" s="213"/>
      <c r="F105" s="295">
        <v>0</v>
      </c>
      <c r="G105" s="148" t="s">
        <v>581</v>
      </c>
      <c r="H105" s="148" t="s">
        <v>579</v>
      </c>
    </row>
    <row r="106" spans="1:8" ht="23" x14ac:dyDescent="0.35">
      <c r="A106" s="147">
        <v>3</v>
      </c>
      <c r="B106" s="28" t="s">
        <v>583</v>
      </c>
      <c r="C106" s="213"/>
      <c r="D106" s="213"/>
      <c r="E106" s="213"/>
      <c r="F106" s="295">
        <v>0</v>
      </c>
      <c r="G106" s="148" t="s">
        <v>581</v>
      </c>
      <c r="H106" s="148" t="s">
        <v>579</v>
      </c>
    </row>
    <row r="107" spans="1:8" ht="34.5" x14ac:dyDescent="0.35">
      <c r="A107" s="147">
        <v>4</v>
      </c>
      <c r="B107" s="28" t="s">
        <v>584</v>
      </c>
      <c r="C107" s="213"/>
      <c r="D107" s="213"/>
      <c r="E107" s="213"/>
      <c r="F107" s="295">
        <v>0</v>
      </c>
      <c r="G107" s="148" t="s">
        <v>581</v>
      </c>
      <c r="H107" s="148" t="s">
        <v>579</v>
      </c>
    </row>
    <row r="108" spans="1:8" ht="23" x14ac:dyDescent="0.35">
      <c r="A108" s="147">
        <v>5</v>
      </c>
      <c r="B108" s="28" t="s">
        <v>585</v>
      </c>
      <c r="C108" s="213"/>
      <c r="D108" s="213"/>
      <c r="E108" s="213"/>
      <c r="F108" s="295">
        <v>0</v>
      </c>
      <c r="G108" s="148" t="s">
        <v>581</v>
      </c>
      <c r="H108" s="148" t="s">
        <v>579</v>
      </c>
    </row>
    <row r="109" spans="1:8" ht="23" x14ac:dyDescent="0.35">
      <c r="A109" s="147">
        <v>6</v>
      </c>
      <c r="B109" s="28" t="s">
        <v>586</v>
      </c>
      <c r="C109" s="213"/>
      <c r="D109" s="213"/>
      <c r="E109" s="213"/>
      <c r="F109" s="295">
        <v>0</v>
      </c>
      <c r="G109" s="148" t="s">
        <v>581</v>
      </c>
      <c r="H109" s="148" t="s">
        <v>579</v>
      </c>
    </row>
    <row r="110" spans="1:8" ht="34.5" x14ac:dyDescent="0.35">
      <c r="A110" s="147">
        <v>7</v>
      </c>
      <c r="B110" s="28" t="s">
        <v>587</v>
      </c>
      <c r="C110" s="213"/>
      <c r="D110" s="213"/>
      <c r="E110" s="213"/>
      <c r="F110" s="295">
        <v>0</v>
      </c>
      <c r="G110" s="148" t="s">
        <v>581</v>
      </c>
      <c r="H110" s="148" t="s">
        <v>579</v>
      </c>
    </row>
    <row r="111" spans="1:8" ht="23" x14ac:dyDescent="0.35">
      <c r="A111" s="147">
        <v>8</v>
      </c>
      <c r="B111" s="28" t="s">
        <v>588</v>
      </c>
      <c r="C111" s="213"/>
      <c r="D111" s="213"/>
      <c r="E111" s="213"/>
      <c r="F111" s="295">
        <v>0</v>
      </c>
      <c r="G111" s="148" t="s">
        <v>581</v>
      </c>
      <c r="H111" s="148" t="s">
        <v>579</v>
      </c>
    </row>
    <row r="112" spans="1:8" ht="23" x14ac:dyDescent="0.35">
      <c r="A112" s="147">
        <v>9</v>
      </c>
      <c r="B112" s="28" t="s">
        <v>589</v>
      </c>
      <c r="C112" s="213"/>
      <c r="D112" s="213"/>
      <c r="E112" s="213"/>
      <c r="F112" s="295">
        <v>0</v>
      </c>
      <c r="G112" s="148" t="s">
        <v>581</v>
      </c>
      <c r="H112" s="148" t="s">
        <v>579</v>
      </c>
    </row>
    <row r="113" spans="1:8" ht="23" x14ac:dyDescent="0.35">
      <c r="A113" s="147">
        <v>10</v>
      </c>
      <c r="B113" s="28" t="s">
        <v>590</v>
      </c>
      <c r="C113" s="213"/>
      <c r="D113" s="213"/>
      <c r="E113" s="213"/>
      <c r="F113" s="295">
        <v>0</v>
      </c>
      <c r="G113" s="148" t="s">
        <v>581</v>
      </c>
      <c r="H113" s="148" t="s">
        <v>579</v>
      </c>
    </row>
    <row r="114" spans="1:8" ht="34.5" x14ac:dyDescent="0.35">
      <c r="A114" s="147">
        <v>11</v>
      </c>
      <c r="B114" s="28" t="s">
        <v>591</v>
      </c>
      <c r="C114" s="213"/>
      <c r="D114" s="213"/>
      <c r="E114" s="213"/>
      <c r="F114" s="295">
        <v>0</v>
      </c>
      <c r="G114" s="148" t="s">
        <v>581</v>
      </c>
      <c r="H114" s="148" t="s">
        <v>579</v>
      </c>
    </row>
    <row r="115" spans="1:8" ht="23" x14ac:dyDescent="0.35">
      <c r="A115" s="147">
        <v>12</v>
      </c>
      <c r="B115" s="28" t="s">
        <v>592</v>
      </c>
      <c r="C115" s="213"/>
      <c r="D115" s="213"/>
      <c r="E115" s="213"/>
      <c r="F115" s="295">
        <v>0</v>
      </c>
      <c r="G115" s="148" t="s">
        <v>581</v>
      </c>
      <c r="H115" s="148" t="s">
        <v>579</v>
      </c>
    </row>
    <row r="116" spans="1:8" ht="46" x14ac:dyDescent="0.35">
      <c r="A116" s="147">
        <v>13</v>
      </c>
      <c r="B116" s="214" t="s">
        <v>593</v>
      </c>
      <c r="C116" s="213"/>
      <c r="D116" s="213"/>
      <c r="E116" s="213"/>
      <c r="F116" s="295">
        <v>0</v>
      </c>
      <c r="G116" s="148" t="s">
        <v>581</v>
      </c>
      <c r="H116" s="148" t="s">
        <v>579</v>
      </c>
    </row>
    <row r="117" spans="1:8" ht="23" x14ac:dyDescent="0.35">
      <c r="A117" s="376">
        <v>14</v>
      </c>
      <c r="B117" s="214" t="s">
        <v>594</v>
      </c>
      <c r="C117" s="379"/>
      <c r="D117" s="382"/>
      <c r="E117" s="382"/>
      <c r="F117" s="385">
        <v>0</v>
      </c>
      <c r="G117" s="364" t="s">
        <v>581</v>
      </c>
      <c r="H117" s="367" t="s">
        <v>579</v>
      </c>
    </row>
    <row r="118" spans="1:8" x14ac:dyDescent="0.35">
      <c r="A118" s="377"/>
      <c r="B118" s="216" t="s">
        <v>595</v>
      </c>
      <c r="C118" s="380"/>
      <c r="D118" s="383"/>
      <c r="E118" s="383"/>
      <c r="F118" s="386"/>
      <c r="G118" s="365"/>
      <c r="H118" s="368"/>
    </row>
    <row r="119" spans="1:8" x14ac:dyDescent="0.35">
      <c r="A119" s="377"/>
      <c r="B119" s="216" t="s">
        <v>596</v>
      </c>
      <c r="C119" s="380"/>
      <c r="D119" s="383"/>
      <c r="E119" s="383"/>
      <c r="F119" s="386"/>
      <c r="G119" s="365"/>
      <c r="H119" s="368"/>
    </row>
    <row r="120" spans="1:8" x14ac:dyDescent="0.35">
      <c r="A120" s="377"/>
      <c r="B120" s="216" t="s">
        <v>597</v>
      </c>
      <c r="C120" s="380"/>
      <c r="D120" s="383"/>
      <c r="E120" s="383"/>
      <c r="F120" s="386"/>
      <c r="G120" s="365"/>
      <c r="H120" s="368"/>
    </row>
    <row r="121" spans="1:8" x14ac:dyDescent="0.35">
      <c r="A121" s="377"/>
      <c r="B121" s="216" t="s">
        <v>598</v>
      </c>
      <c r="C121" s="380"/>
      <c r="D121" s="383"/>
      <c r="E121" s="383"/>
      <c r="F121" s="386"/>
      <c r="G121" s="365"/>
      <c r="H121" s="368"/>
    </row>
    <row r="122" spans="1:8" x14ac:dyDescent="0.35">
      <c r="A122" s="378"/>
      <c r="B122" s="215" t="s">
        <v>599</v>
      </c>
      <c r="C122" s="381"/>
      <c r="D122" s="384"/>
      <c r="E122" s="384"/>
      <c r="F122" s="387"/>
      <c r="G122" s="366"/>
      <c r="H122" s="369"/>
    </row>
    <row r="123" spans="1:8" ht="34.5" x14ac:dyDescent="0.35">
      <c r="A123" s="147">
        <v>15</v>
      </c>
      <c r="B123" s="28" t="s">
        <v>602</v>
      </c>
      <c r="C123" s="213"/>
      <c r="D123" s="213"/>
      <c r="E123" s="213"/>
      <c r="F123" s="295">
        <v>0</v>
      </c>
      <c r="G123" s="148" t="s">
        <v>581</v>
      </c>
      <c r="H123" s="148" t="s">
        <v>579</v>
      </c>
    </row>
    <row r="124" spans="1:8" x14ac:dyDescent="0.35">
      <c r="A124" s="147" t="s">
        <v>600</v>
      </c>
      <c r="B124" s="28" t="s">
        <v>603</v>
      </c>
      <c r="C124" s="213"/>
      <c r="D124" s="213"/>
      <c r="E124" s="213"/>
      <c r="F124" s="295">
        <v>0</v>
      </c>
      <c r="G124" s="148" t="s">
        <v>581</v>
      </c>
      <c r="H124" s="148" t="s">
        <v>579</v>
      </c>
    </row>
    <row r="125" spans="1:8" x14ac:dyDescent="0.35">
      <c r="A125" s="147" t="s">
        <v>601</v>
      </c>
      <c r="B125" s="28" t="s">
        <v>604</v>
      </c>
      <c r="C125" s="213"/>
      <c r="D125" s="213"/>
      <c r="E125" s="213"/>
      <c r="F125" s="295">
        <v>0</v>
      </c>
      <c r="G125" s="148" t="s">
        <v>581</v>
      </c>
      <c r="H125" s="148" t="s">
        <v>579</v>
      </c>
    </row>
    <row r="126" spans="1:8" x14ac:dyDescent="0.35">
      <c r="A126" s="252" t="s">
        <v>494</v>
      </c>
      <c r="B126" s="109" t="s">
        <v>328</v>
      </c>
      <c r="C126" s="109"/>
      <c r="D126" s="109"/>
      <c r="E126" s="109"/>
      <c r="F126" s="109"/>
      <c r="G126" s="109"/>
      <c r="H126" s="109"/>
    </row>
    <row r="127" spans="1:8" ht="23" x14ac:dyDescent="0.35">
      <c r="A127" s="175" t="s">
        <v>655</v>
      </c>
      <c r="B127" s="238" t="s">
        <v>656</v>
      </c>
      <c r="C127" s="295">
        <v>10000000</v>
      </c>
      <c r="D127" s="295"/>
      <c r="E127" s="295"/>
      <c r="F127" s="295">
        <f>C127+D127+E127</f>
        <v>10000000</v>
      </c>
      <c r="G127" s="239">
        <v>43435</v>
      </c>
      <c r="H127" s="238" t="s">
        <v>328</v>
      </c>
    </row>
    <row r="128" spans="1:8" ht="23" x14ac:dyDescent="0.35">
      <c r="A128" s="175" t="s">
        <v>657</v>
      </c>
      <c r="B128" s="238" t="s">
        <v>658</v>
      </c>
      <c r="C128" s="295">
        <v>1000000</v>
      </c>
      <c r="D128" s="295"/>
      <c r="E128" s="295"/>
      <c r="F128" s="295">
        <f t="shared" ref="F128:F139" si="8">C128+D128+E128</f>
        <v>1000000</v>
      </c>
      <c r="G128" s="239">
        <v>43313</v>
      </c>
      <c r="H128" s="238" t="s">
        <v>328</v>
      </c>
    </row>
    <row r="129" spans="1:8" ht="23" x14ac:dyDescent="0.35">
      <c r="A129" s="175" t="s">
        <v>659</v>
      </c>
      <c r="B129" s="238" t="s">
        <v>660</v>
      </c>
      <c r="C129" s="295">
        <v>2000000</v>
      </c>
      <c r="D129" s="295"/>
      <c r="E129" s="295"/>
      <c r="F129" s="295">
        <f t="shared" si="8"/>
        <v>2000000</v>
      </c>
      <c r="G129" s="239">
        <v>43313</v>
      </c>
      <c r="H129" s="238" t="s">
        <v>328</v>
      </c>
    </row>
    <row r="130" spans="1:8" ht="23" x14ac:dyDescent="0.35">
      <c r="A130" s="175" t="s">
        <v>494</v>
      </c>
      <c r="B130" s="238" t="s">
        <v>661</v>
      </c>
      <c r="C130" s="295">
        <v>2000000</v>
      </c>
      <c r="D130" s="295"/>
      <c r="E130" s="295"/>
      <c r="F130" s="295">
        <f t="shared" si="8"/>
        <v>2000000</v>
      </c>
      <c r="G130" s="239">
        <v>43313</v>
      </c>
      <c r="H130" s="238" t="s">
        <v>328</v>
      </c>
    </row>
    <row r="131" spans="1:8" ht="23" x14ac:dyDescent="0.35">
      <c r="A131" s="175" t="s">
        <v>497</v>
      </c>
      <c r="B131" s="238" t="s">
        <v>662</v>
      </c>
      <c r="C131" s="295"/>
      <c r="D131" s="295">
        <v>3000000</v>
      </c>
      <c r="E131" s="295"/>
      <c r="F131" s="295">
        <f t="shared" si="8"/>
        <v>3000000</v>
      </c>
      <c r="G131" s="239">
        <v>43313</v>
      </c>
      <c r="H131" s="238" t="s">
        <v>328</v>
      </c>
    </row>
    <row r="132" spans="1:8" ht="23" x14ac:dyDescent="0.35">
      <c r="A132" s="175" t="s">
        <v>500</v>
      </c>
      <c r="B132" s="238" t="s">
        <v>663</v>
      </c>
      <c r="C132" s="295"/>
      <c r="D132" s="295">
        <v>1900000</v>
      </c>
      <c r="E132" s="295"/>
      <c r="F132" s="295">
        <f t="shared" si="8"/>
        <v>1900000</v>
      </c>
      <c r="G132" s="239">
        <v>43313</v>
      </c>
      <c r="H132" s="238" t="s">
        <v>328</v>
      </c>
    </row>
    <row r="133" spans="1:8" ht="23" x14ac:dyDescent="0.35">
      <c r="A133" s="175" t="s">
        <v>535</v>
      </c>
      <c r="B133" s="238" t="s">
        <v>664</v>
      </c>
      <c r="C133" s="295"/>
      <c r="D133" s="295">
        <v>2800000</v>
      </c>
      <c r="E133" s="295"/>
      <c r="F133" s="295">
        <f t="shared" si="8"/>
        <v>2800000</v>
      </c>
      <c r="G133" s="239">
        <v>43313</v>
      </c>
      <c r="H133" s="238" t="s">
        <v>328</v>
      </c>
    </row>
    <row r="134" spans="1:8" ht="23" x14ac:dyDescent="0.35">
      <c r="A134" s="175" t="s">
        <v>537</v>
      </c>
      <c r="B134" s="238" t="s">
        <v>665</v>
      </c>
      <c r="C134" s="295"/>
      <c r="D134" s="295">
        <v>2050000</v>
      </c>
      <c r="E134" s="295"/>
      <c r="F134" s="295">
        <f t="shared" si="8"/>
        <v>2050000</v>
      </c>
      <c r="G134" s="239">
        <v>43313</v>
      </c>
      <c r="H134" s="238" t="s">
        <v>328</v>
      </c>
    </row>
    <row r="135" spans="1:8" ht="23" x14ac:dyDescent="0.35">
      <c r="A135" s="175" t="s">
        <v>541</v>
      </c>
      <c r="B135" s="238" t="s">
        <v>666</v>
      </c>
      <c r="C135" s="295"/>
      <c r="D135" s="295">
        <v>1800000</v>
      </c>
      <c r="E135" s="295"/>
      <c r="F135" s="295">
        <f t="shared" si="8"/>
        <v>1800000</v>
      </c>
      <c r="G135" s="239">
        <v>43313</v>
      </c>
      <c r="H135" s="238" t="s">
        <v>328</v>
      </c>
    </row>
    <row r="136" spans="1:8" ht="23" x14ac:dyDescent="0.35">
      <c r="A136" s="175" t="s">
        <v>543</v>
      </c>
      <c r="B136" s="238" t="s">
        <v>667</v>
      </c>
      <c r="C136" s="295">
        <v>1000000</v>
      </c>
      <c r="D136" s="295"/>
      <c r="E136" s="295"/>
      <c r="F136" s="295">
        <f t="shared" si="8"/>
        <v>1000000</v>
      </c>
      <c r="G136" s="239">
        <v>43313</v>
      </c>
      <c r="H136" s="238" t="s">
        <v>328</v>
      </c>
    </row>
    <row r="137" spans="1:8" ht="23" x14ac:dyDescent="0.35">
      <c r="A137" s="175" t="s">
        <v>668</v>
      </c>
      <c r="B137" s="238" t="s">
        <v>669</v>
      </c>
      <c r="C137" s="295"/>
      <c r="D137" s="295">
        <v>350000</v>
      </c>
      <c r="E137" s="295"/>
      <c r="F137" s="295">
        <f t="shared" si="8"/>
        <v>350000</v>
      </c>
      <c r="G137" s="239">
        <v>43313</v>
      </c>
      <c r="H137" s="238" t="s">
        <v>328</v>
      </c>
    </row>
    <row r="138" spans="1:8" ht="23" x14ac:dyDescent="0.35">
      <c r="A138" s="175" t="s">
        <v>670</v>
      </c>
      <c r="B138" s="238" t="s">
        <v>671</v>
      </c>
      <c r="C138" s="295"/>
      <c r="D138" s="295">
        <v>5800000</v>
      </c>
      <c r="E138" s="295"/>
      <c r="F138" s="295">
        <f t="shared" si="8"/>
        <v>5800000</v>
      </c>
      <c r="G138" s="239">
        <v>43313</v>
      </c>
      <c r="H138" s="238" t="s">
        <v>328</v>
      </c>
    </row>
    <row r="139" spans="1:8" ht="23" x14ac:dyDescent="0.35">
      <c r="A139" s="244" t="s">
        <v>672</v>
      </c>
      <c r="B139" s="245" t="s">
        <v>673</v>
      </c>
      <c r="C139" s="296"/>
      <c r="D139" s="296">
        <v>300000</v>
      </c>
      <c r="E139" s="295"/>
      <c r="F139" s="295">
        <f t="shared" si="8"/>
        <v>300000</v>
      </c>
      <c r="G139" s="239">
        <v>43435</v>
      </c>
      <c r="H139" s="238" t="s">
        <v>328</v>
      </c>
    </row>
    <row r="140" spans="1:8" x14ac:dyDescent="0.35">
      <c r="A140" s="303"/>
      <c r="B140" s="304" t="s">
        <v>674</v>
      </c>
      <c r="C140" s="305">
        <f>SUM(C127:C139)</f>
        <v>16000000</v>
      </c>
      <c r="D140" s="305">
        <f>SUM(D127:D139)</f>
        <v>18000000</v>
      </c>
      <c r="E140" s="305"/>
      <c r="F140" s="305">
        <f>SUM(F127:F139)</f>
        <v>34000000</v>
      </c>
      <c r="G140" s="306"/>
      <c r="H140" s="306"/>
    </row>
    <row r="141" spans="1:8" x14ac:dyDescent="0.35">
      <c r="A141" s="240"/>
      <c r="B141" s="241"/>
      <c r="C141" s="242"/>
      <c r="D141" s="242"/>
      <c r="E141" s="242"/>
      <c r="F141" s="242"/>
      <c r="G141" s="242"/>
      <c r="H141" s="242"/>
    </row>
    <row r="142" spans="1:8" x14ac:dyDescent="0.35">
      <c r="A142" s="240"/>
      <c r="B142" s="241"/>
      <c r="C142" s="242"/>
      <c r="D142" s="242"/>
      <c r="E142" s="242"/>
      <c r="F142" s="242"/>
      <c r="G142" s="242"/>
      <c r="H142" s="242"/>
    </row>
    <row r="143" spans="1:8" x14ac:dyDescent="0.35">
      <c r="A143" s="240"/>
      <c r="B143" s="241"/>
      <c r="C143" s="242"/>
      <c r="D143" s="242"/>
      <c r="E143" s="242"/>
      <c r="F143" s="242"/>
      <c r="G143" s="242"/>
      <c r="H143" s="242"/>
    </row>
    <row r="144" spans="1:8" x14ac:dyDescent="0.35">
      <c r="A144" s="240"/>
      <c r="B144" s="241"/>
      <c r="C144" s="242"/>
      <c r="D144" s="242"/>
      <c r="E144" s="242"/>
      <c r="F144" s="242"/>
      <c r="G144" s="242"/>
      <c r="H144" s="242"/>
    </row>
    <row r="145" spans="1:8" x14ac:dyDescent="0.35">
      <c r="A145" s="240"/>
      <c r="B145" s="241"/>
      <c r="C145" s="242"/>
      <c r="D145" s="242"/>
      <c r="E145" s="242"/>
      <c r="F145" s="243"/>
      <c r="G145" s="242"/>
      <c r="H145" s="242"/>
    </row>
    <row r="146" spans="1:8" x14ac:dyDescent="0.35">
      <c r="A146" s="240"/>
      <c r="B146" s="241"/>
      <c r="C146" s="242"/>
      <c r="D146" s="242"/>
      <c r="E146" s="242"/>
      <c r="F146" s="242"/>
      <c r="G146" s="242"/>
      <c r="H146" s="242"/>
    </row>
    <row r="147" spans="1:8" x14ac:dyDescent="0.35">
      <c r="A147" s="240"/>
      <c r="B147" s="241"/>
      <c r="C147" s="242"/>
      <c r="D147" s="242"/>
      <c r="E147" s="242"/>
      <c r="F147" s="242"/>
      <c r="G147" s="242"/>
      <c r="H147" s="242"/>
    </row>
    <row r="148" spans="1:8" x14ac:dyDescent="0.35">
      <c r="A148" s="240"/>
      <c r="B148" s="241"/>
      <c r="C148" s="242"/>
      <c r="D148" s="242"/>
      <c r="E148" s="242"/>
      <c r="F148" s="242"/>
      <c r="G148" s="242"/>
      <c r="H148" s="242"/>
    </row>
    <row r="149" spans="1:8" x14ac:dyDescent="0.35">
      <c r="A149" s="240"/>
      <c r="B149" s="241"/>
      <c r="C149" s="242"/>
      <c r="D149" s="242"/>
      <c r="E149" s="242"/>
      <c r="F149" s="242"/>
      <c r="G149" s="242"/>
      <c r="H149" s="242"/>
    </row>
    <row r="150" spans="1:8" x14ac:dyDescent="0.35">
      <c r="A150" s="240"/>
      <c r="B150" s="241"/>
      <c r="C150" s="242"/>
      <c r="D150" s="242"/>
      <c r="E150" s="242"/>
      <c r="F150" s="242"/>
      <c r="G150" s="242"/>
      <c r="H150" s="242"/>
    </row>
    <row r="151" spans="1:8" x14ac:dyDescent="0.35">
      <c r="A151" s="240"/>
      <c r="B151" s="241"/>
      <c r="C151" s="242"/>
      <c r="D151" s="242"/>
      <c r="E151" s="242"/>
      <c r="F151" s="242"/>
      <c r="G151" s="242"/>
      <c r="H151" s="242"/>
    </row>
    <row r="152" spans="1:8" x14ac:dyDescent="0.35">
      <c r="A152" s="240"/>
      <c r="B152" s="241"/>
      <c r="C152" s="242"/>
      <c r="D152" s="242"/>
      <c r="E152" s="242"/>
      <c r="F152" s="242"/>
      <c r="G152" s="242"/>
      <c r="H152" s="242"/>
    </row>
    <row r="153" spans="1:8" x14ac:dyDescent="0.35">
      <c r="A153" s="240"/>
      <c r="B153" s="241"/>
      <c r="C153" s="242"/>
      <c r="D153" s="242"/>
      <c r="E153" s="242"/>
      <c r="F153" s="242"/>
      <c r="G153" s="242"/>
      <c r="H153" s="242"/>
    </row>
    <row r="154" spans="1:8" x14ac:dyDescent="0.35">
      <c r="A154" s="240"/>
      <c r="B154" s="241"/>
      <c r="C154" s="242"/>
      <c r="D154" s="242"/>
      <c r="E154" s="242"/>
      <c r="F154" s="242"/>
      <c r="G154" s="242"/>
      <c r="H154" s="242"/>
    </row>
    <row r="155" spans="1:8" x14ac:dyDescent="0.35">
      <c r="A155" s="240"/>
      <c r="B155" s="241"/>
      <c r="C155" s="242"/>
      <c r="D155" s="242"/>
      <c r="E155" s="242"/>
      <c r="F155" s="242"/>
      <c r="G155" s="242"/>
      <c r="H155" s="242"/>
    </row>
  </sheetData>
  <mergeCells count="26">
    <mergeCell ref="G117:G122"/>
    <mergeCell ref="H117:H122"/>
    <mergeCell ref="B13:H13"/>
    <mergeCell ref="B48:H48"/>
    <mergeCell ref="A117:A122"/>
    <mergeCell ref="C117:C122"/>
    <mergeCell ref="D117:D122"/>
    <mergeCell ref="E117:E122"/>
    <mergeCell ref="F117:F122"/>
    <mergeCell ref="I10:I11"/>
    <mergeCell ref="A10:A11"/>
    <mergeCell ref="B10:B11"/>
    <mergeCell ref="C10:F10"/>
    <mergeCell ref="G10:G11"/>
    <mergeCell ref="H10:H11"/>
    <mergeCell ref="B12:H12"/>
    <mergeCell ref="B80:H80"/>
    <mergeCell ref="B103:H103"/>
    <mergeCell ref="G2:H2"/>
    <mergeCell ref="G3:H3"/>
    <mergeCell ref="G4:H4"/>
    <mergeCell ref="A6:H6"/>
    <mergeCell ref="A7:H7"/>
    <mergeCell ref="A8:H8"/>
    <mergeCell ref="C37:C39"/>
    <mergeCell ref="G5:H5"/>
  </mergeCells>
  <pageMargins left="0.51181102362204722" right="0.11811023622047245" top="0.78740157480314965" bottom="0.43307086614173229" header="0" footer="0"/>
  <pageSetup paperSize="9" scale="85" fitToHeight="0" orientation="landscape" r:id="rId1"/>
  <headerFooter alignWithMargins="0"/>
  <ignoredErrors>
    <ignoredError sqref="A124:A125" numberStoredAsText="1"/>
  </ignoredErrors>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38"/>
  <sheetViews>
    <sheetView zoomScaleNormal="100" zoomScaleSheetLayoutView="100" workbookViewId="0">
      <selection activeCell="B152" sqref="B152"/>
    </sheetView>
  </sheetViews>
  <sheetFormatPr defaultColWidth="9.08984375" defaultRowHeight="11.5" x14ac:dyDescent="0.25"/>
  <cols>
    <col min="1" max="1" width="6" style="222" customWidth="1"/>
    <col min="2" max="2" width="56" style="11" customWidth="1"/>
    <col min="3" max="3" width="7.453125" style="21" customWidth="1"/>
    <col min="4" max="4" width="10" style="21" customWidth="1"/>
    <col min="5" max="5" width="11" style="21" customWidth="1"/>
    <col min="6" max="6" width="9.1796875" style="21" customWidth="1"/>
    <col min="7" max="7" width="9" style="21" customWidth="1"/>
    <col min="8" max="8" width="5.81640625" style="21" customWidth="1"/>
    <col min="9" max="9" width="18.36328125" style="21" customWidth="1"/>
    <col min="10" max="10" width="8.984375E-2" style="11" customWidth="1"/>
    <col min="11" max="13" width="9.08984375" style="11" customWidth="1"/>
    <col min="14" max="14" width="5.08984375" style="11" customWidth="1"/>
    <col min="15" max="15" width="5.453125" style="11" customWidth="1"/>
    <col min="16" max="256" width="9.08984375" style="11"/>
    <col min="257" max="257" width="5.54296875" style="11" customWidth="1"/>
    <col min="258" max="258" width="57.08984375" style="11" customWidth="1"/>
    <col min="259" max="259" width="10.54296875" style="11" customWidth="1"/>
    <col min="260" max="260" width="14.08984375" style="11" customWidth="1"/>
    <col min="261" max="261" width="10.08984375" style="11" customWidth="1"/>
    <col min="262" max="262" width="10.453125" style="11" customWidth="1"/>
    <col min="263" max="263" width="14.54296875" style="11" customWidth="1"/>
    <col min="264" max="264" width="8" style="11" customWidth="1"/>
    <col min="265" max="265" width="29.453125" style="11" customWidth="1"/>
    <col min="266" max="266" width="8.984375E-2" style="11" customWidth="1"/>
    <col min="267" max="271" width="0" style="11" hidden="1" customWidth="1"/>
    <col min="272" max="512" width="9.08984375" style="11"/>
    <col min="513" max="513" width="5.54296875" style="11" customWidth="1"/>
    <col min="514" max="514" width="57.08984375" style="11" customWidth="1"/>
    <col min="515" max="515" width="10.54296875" style="11" customWidth="1"/>
    <col min="516" max="516" width="14.08984375" style="11" customWidth="1"/>
    <col min="517" max="517" width="10.08984375" style="11" customWidth="1"/>
    <col min="518" max="518" width="10.453125" style="11" customWidth="1"/>
    <col min="519" max="519" width="14.54296875" style="11" customWidth="1"/>
    <col min="520" max="520" width="8" style="11" customWidth="1"/>
    <col min="521" max="521" width="29.453125" style="11" customWidth="1"/>
    <col min="522" max="522" width="8.984375E-2" style="11" customWidth="1"/>
    <col min="523" max="527" width="0" style="11" hidden="1" customWidth="1"/>
    <col min="528" max="768" width="9.08984375" style="11"/>
    <col min="769" max="769" width="5.54296875" style="11" customWidth="1"/>
    <col min="770" max="770" width="57.08984375" style="11" customWidth="1"/>
    <col min="771" max="771" width="10.54296875" style="11" customWidth="1"/>
    <col min="772" max="772" width="14.08984375" style="11" customWidth="1"/>
    <col min="773" max="773" width="10.08984375" style="11" customWidth="1"/>
    <col min="774" max="774" width="10.453125" style="11" customWidth="1"/>
    <col min="775" max="775" width="14.54296875" style="11" customWidth="1"/>
    <col min="776" max="776" width="8" style="11" customWidth="1"/>
    <col min="777" max="777" width="29.453125" style="11" customWidth="1"/>
    <col min="778" max="778" width="8.984375E-2" style="11" customWidth="1"/>
    <col min="779" max="783" width="0" style="11" hidden="1" customWidth="1"/>
    <col min="784" max="1024" width="9.08984375" style="11"/>
    <col min="1025" max="1025" width="5.54296875" style="11" customWidth="1"/>
    <col min="1026" max="1026" width="57.08984375" style="11" customWidth="1"/>
    <col min="1027" max="1027" width="10.54296875" style="11" customWidth="1"/>
    <col min="1028" max="1028" width="14.08984375" style="11" customWidth="1"/>
    <col min="1029" max="1029" width="10.08984375" style="11" customWidth="1"/>
    <col min="1030" max="1030" width="10.453125" style="11" customWidth="1"/>
    <col min="1031" max="1031" width="14.54296875" style="11" customWidth="1"/>
    <col min="1032" max="1032" width="8" style="11" customWidth="1"/>
    <col min="1033" max="1033" width="29.453125" style="11" customWidth="1"/>
    <col min="1034" max="1034" width="8.984375E-2" style="11" customWidth="1"/>
    <col min="1035" max="1039" width="0" style="11" hidden="1" customWidth="1"/>
    <col min="1040" max="1280" width="9.08984375" style="11"/>
    <col min="1281" max="1281" width="5.54296875" style="11" customWidth="1"/>
    <col min="1282" max="1282" width="57.08984375" style="11" customWidth="1"/>
    <col min="1283" max="1283" width="10.54296875" style="11" customWidth="1"/>
    <col min="1284" max="1284" width="14.08984375" style="11" customWidth="1"/>
    <col min="1285" max="1285" width="10.08984375" style="11" customWidth="1"/>
    <col min="1286" max="1286" width="10.453125" style="11" customWidth="1"/>
    <col min="1287" max="1287" width="14.54296875" style="11" customWidth="1"/>
    <col min="1288" max="1288" width="8" style="11" customWidth="1"/>
    <col min="1289" max="1289" width="29.453125" style="11" customWidth="1"/>
    <col min="1290" max="1290" width="8.984375E-2" style="11" customWidth="1"/>
    <col min="1291" max="1295" width="0" style="11" hidden="1" customWidth="1"/>
    <col min="1296" max="1536" width="9.08984375" style="11"/>
    <col min="1537" max="1537" width="5.54296875" style="11" customWidth="1"/>
    <col min="1538" max="1538" width="57.08984375" style="11" customWidth="1"/>
    <col min="1539" max="1539" width="10.54296875" style="11" customWidth="1"/>
    <col min="1540" max="1540" width="14.08984375" style="11" customWidth="1"/>
    <col min="1541" max="1541" width="10.08984375" style="11" customWidth="1"/>
    <col min="1542" max="1542" width="10.453125" style="11" customWidth="1"/>
    <col min="1543" max="1543" width="14.54296875" style="11" customWidth="1"/>
    <col min="1544" max="1544" width="8" style="11" customWidth="1"/>
    <col min="1545" max="1545" width="29.453125" style="11" customWidth="1"/>
    <col min="1546" max="1546" width="8.984375E-2" style="11" customWidth="1"/>
    <col min="1547" max="1551" width="0" style="11" hidden="1" customWidth="1"/>
    <col min="1552" max="1792" width="9.08984375" style="11"/>
    <col min="1793" max="1793" width="5.54296875" style="11" customWidth="1"/>
    <col min="1794" max="1794" width="57.08984375" style="11" customWidth="1"/>
    <col min="1795" max="1795" width="10.54296875" style="11" customWidth="1"/>
    <col min="1796" max="1796" width="14.08984375" style="11" customWidth="1"/>
    <col min="1797" max="1797" width="10.08984375" style="11" customWidth="1"/>
    <col min="1798" max="1798" width="10.453125" style="11" customWidth="1"/>
    <col min="1799" max="1799" width="14.54296875" style="11" customWidth="1"/>
    <col min="1800" max="1800" width="8" style="11" customWidth="1"/>
    <col min="1801" max="1801" width="29.453125" style="11" customWidth="1"/>
    <col min="1802" max="1802" width="8.984375E-2" style="11" customWidth="1"/>
    <col min="1803" max="1807" width="0" style="11" hidden="1" customWidth="1"/>
    <col min="1808" max="2048" width="9.08984375" style="11"/>
    <col min="2049" max="2049" width="5.54296875" style="11" customWidth="1"/>
    <col min="2050" max="2050" width="57.08984375" style="11" customWidth="1"/>
    <col min="2051" max="2051" width="10.54296875" style="11" customWidth="1"/>
    <col min="2052" max="2052" width="14.08984375" style="11" customWidth="1"/>
    <col min="2053" max="2053" width="10.08984375" style="11" customWidth="1"/>
    <col min="2054" max="2054" width="10.453125" style="11" customWidth="1"/>
    <col min="2055" max="2055" width="14.54296875" style="11" customWidth="1"/>
    <col min="2056" max="2056" width="8" style="11" customWidth="1"/>
    <col min="2057" max="2057" width="29.453125" style="11" customWidth="1"/>
    <col min="2058" max="2058" width="8.984375E-2" style="11" customWidth="1"/>
    <col min="2059" max="2063" width="0" style="11" hidden="1" customWidth="1"/>
    <col min="2064" max="2304" width="9.08984375" style="11"/>
    <col min="2305" max="2305" width="5.54296875" style="11" customWidth="1"/>
    <col min="2306" max="2306" width="57.08984375" style="11" customWidth="1"/>
    <col min="2307" max="2307" width="10.54296875" style="11" customWidth="1"/>
    <col min="2308" max="2308" width="14.08984375" style="11" customWidth="1"/>
    <col min="2309" max="2309" width="10.08984375" style="11" customWidth="1"/>
    <col min="2310" max="2310" width="10.453125" style="11" customWidth="1"/>
    <col min="2311" max="2311" width="14.54296875" style="11" customWidth="1"/>
    <col min="2312" max="2312" width="8" style="11" customWidth="1"/>
    <col min="2313" max="2313" width="29.453125" style="11" customWidth="1"/>
    <col min="2314" max="2314" width="8.984375E-2" style="11" customWidth="1"/>
    <col min="2315" max="2319" width="0" style="11" hidden="1" customWidth="1"/>
    <col min="2320" max="2560" width="9.08984375" style="11"/>
    <col min="2561" max="2561" width="5.54296875" style="11" customWidth="1"/>
    <col min="2562" max="2562" width="57.08984375" style="11" customWidth="1"/>
    <col min="2563" max="2563" width="10.54296875" style="11" customWidth="1"/>
    <col min="2564" max="2564" width="14.08984375" style="11" customWidth="1"/>
    <col min="2565" max="2565" width="10.08984375" style="11" customWidth="1"/>
    <col min="2566" max="2566" width="10.453125" style="11" customWidth="1"/>
    <col min="2567" max="2567" width="14.54296875" style="11" customWidth="1"/>
    <col min="2568" max="2568" width="8" style="11" customWidth="1"/>
    <col min="2569" max="2569" width="29.453125" style="11" customWidth="1"/>
    <col min="2570" max="2570" width="8.984375E-2" style="11" customWidth="1"/>
    <col min="2571" max="2575" width="0" style="11" hidden="1" customWidth="1"/>
    <col min="2576" max="2816" width="9.08984375" style="11"/>
    <col min="2817" max="2817" width="5.54296875" style="11" customWidth="1"/>
    <col min="2818" max="2818" width="57.08984375" style="11" customWidth="1"/>
    <col min="2819" max="2819" width="10.54296875" style="11" customWidth="1"/>
    <col min="2820" max="2820" width="14.08984375" style="11" customWidth="1"/>
    <col min="2821" max="2821" width="10.08984375" style="11" customWidth="1"/>
    <col min="2822" max="2822" width="10.453125" style="11" customWidth="1"/>
    <col min="2823" max="2823" width="14.54296875" style="11" customWidth="1"/>
    <col min="2824" max="2824" width="8" style="11" customWidth="1"/>
    <col min="2825" max="2825" width="29.453125" style="11" customWidth="1"/>
    <col min="2826" max="2826" width="8.984375E-2" style="11" customWidth="1"/>
    <col min="2827" max="2831" width="0" style="11" hidden="1" customWidth="1"/>
    <col min="2832" max="3072" width="9.08984375" style="11"/>
    <col min="3073" max="3073" width="5.54296875" style="11" customWidth="1"/>
    <col min="3074" max="3074" width="57.08984375" style="11" customWidth="1"/>
    <col min="3075" max="3075" width="10.54296875" style="11" customWidth="1"/>
    <col min="3076" max="3076" width="14.08984375" style="11" customWidth="1"/>
    <col min="3077" max="3077" width="10.08984375" style="11" customWidth="1"/>
    <col min="3078" max="3078" width="10.453125" style="11" customWidth="1"/>
    <col min="3079" max="3079" width="14.54296875" style="11" customWidth="1"/>
    <col min="3080" max="3080" width="8" style="11" customWidth="1"/>
    <col min="3081" max="3081" width="29.453125" style="11" customWidth="1"/>
    <col min="3082" max="3082" width="8.984375E-2" style="11" customWidth="1"/>
    <col min="3083" max="3087" width="0" style="11" hidden="1" customWidth="1"/>
    <col min="3088" max="3328" width="9.08984375" style="11"/>
    <col min="3329" max="3329" width="5.54296875" style="11" customWidth="1"/>
    <col min="3330" max="3330" width="57.08984375" style="11" customWidth="1"/>
    <col min="3331" max="3331" width="10.54296875" style="11" customWidth="1"/>
    <col min="3332" max="3332" width="14.08984375" style="11" customWidth="1"/>
    <col min="3333" max="3333" width="10.08984375" style="11" customWidth="1"/>
    <col min="3334" max="3334" width="10.453125" style="11" customWidth="1"/>
    <col min="3335" max="3335" width="14.54296875" style="11" customWidth="1"/>
    <col min="3336" max="3336" width="8" style="11" customWidth="1"/>
    <col min="3337" max="3337" width="29.453125" style="11" customWidth="1"/>
    <col min="3338" max="3338" width="8.984375E-2" style="11" customWidth="1"/>
    <col min="3339" max="3343" width="0" style="11" hidden="1" customWidth="1"/>
    <col min="3344" max="3584" width="9.08984375" style="11"/>
    <col min="3585" max="3585" width="5.54296875" style="11" customWidth="1"/>
    <col min="3586" max="3586" width="57.08984375" style="11" customWidth="1"/>
    <col min="3587" max="3587" width="10.54296875" style="11" customWidth="1"/>
    <col min="3588" max="3588" width="14.08984375" style="11" customWidth="1"/>
    <col min="3589" max="3589" width="10.08984375" style="11" customWidth="1"/>
    <col min="3590" max="3590" width="10.453125" style="11" customWidth="1"/>
    <col min="3591" max="3591" width="14.54296875" style="11" customWidth="1"/>
    <col min="3592" max="3592" width="8" style="11" customWidth="1"/>
    <col min="3593" max="3593" width="29.453125" style="11" customWidth="1"/>
    <col min="3594" max="3594" width="8.984375E-2" style="11" customWidth="1"/>
    <col min="3595" max="3599" width="0" style="11" hidden="1" customWidth="1"/>
    <col min="3600" max="3840" width="9.08984375" style="11"/>
    <col min="3841" max="3841" width="5.54296875" style="11" customWidth="1"/>
    <col min="3842" max="3842" width="57.08984375" style="11" customWidth="1"/>
    <col min="3843" max="3843" width="10.54296875" style="11" customWidth="1"/>
    <col min="3844" max="3844" width="14.08984375" style="11" customWidth="1"/>
    <col min="3845" max="3845" width="10.08984375" style="11" customWidth="1"/>
    <col min="3846" max="3846" width="10.453125" style="11" customWidth="1"/>
    <col min="3847" max="3847" width="14.54296875" style="11" customWidth="1"/>
    <col min="3848" max="3848" width="8" style="11" customWidth="1"/>
    <col min="3849" max="3849" width="29.453125" style="11" customWidth="1"/>
    <col min="3850" max="3850" width="8.984375E-2" style="11" customWidth="1"/>
    <col min="3851" max="3855" width="0" style="11" hidden="1" customWidth="1"/>
    <col min="3856" max="4096" width="9.08984375" style="11"/>
    <col min="4097" max="4097" width="5.54296875" style="11" customWidth="1"/>
    <col min="4098" max="4098" width="57.08984375" style="11" customWidth="1"/>
    <col min="4099" max="4099" width="10.54296875" style="11" customWidth="1"/>
    <col min="4100" max="4100" width="14.08984375" style="11" customWidth="1"/>
    <col min="4101" max="4101" width="10.08984375" style="11" customWidth="1"/>
    <col min="4102" max="4102" width="10.453125" style="11" customWidth="1"/>
    <col min="4103" max="4103" width="14.54296875" style="11" customWidth="1"/>
    <col min="4104" max="4104" width="8" style="11" customWidth="1"/>
    <col min="4105" max="4105" width="29.453125" style="11" customWidth="1"/>
    <col min="4106" max="4106" width="8.984375E-2" style="11" customWidth="1"/>
    <col min="4107" max="4111" width="0" style="11" hidden="1" customWidth="1"/>
    <col min="4112" max="4352" width="9.08984375" style="11"/>
    <col min="4353" max="4353" width="5.54296875" style="11" customWidth="1"/>
    <col min="4354" max="4354" width="57.08984375" style="11" customWidth="1"/>
    <col min="4355" max="4355" width="10.54296875" style="11" customWidth="1"/>
    <col min="4356" max="4356" width="14.08984375" style="11" customWidth="1"/>
    <col min="4357" max="4357" width="10.08984375" style="11" customWidth="1"/>
    <col min="4358" max="4358" width="10.453125" style="11" customWidth="1"/>
    <col min="4359" max="4359" width="14.54296875" style="11" customWidth="1"/>
    <col min="4360" max="4360" width="8" style="11" customWidth="1"/>
    <col min="4361" max="4361" width="29.453125" style="11" customWidth="1"/>
    <col min="4362" max="4362" width="8.984375E-2" style="11" customWidth="1"/>
    <col min="4363" max="4367" width="0" style="11" hidden="1" customWidth="1"/>
    <col min="4368" max="4608" width="9.08984375" style="11"/>
    <col min="4609" max="4609" width="5.54296875" style="11" customWidth="1"/>
    <col min="4610" max="4610" width="57.08984375" style="11" customWidth="1"/>
    <col min="4611" max="4611" width="10.54296875" style="11" customWidth="1"/>
    <col min="4612" max="4612" width="14.08984375" style="11" customWidth="1"/>
    <col min="4613" max="4613" width="10.08984375" style="11" customWidth="1"/>
    <col min="4614" max="4614" width="10.453125" style="11" customWidth="1"/>
    <col min="4615" max="4615" width="14.54296875" style="11" customWidth="1"/>
    <col min="4616" max="4616" width="8" style="11" customWidth="1"/>
    <col min="4617" max="4617" width="29.453125" style="11" customWidth="1"/>
    <col min="4618" max="4618" width="8.984375E-2" style="11" customWidth="1"/>
    <col min="4619" max="4623" width="0" style="11" hidden="1" customWidth="1"/>
    <col min="4624" max="4864" width="9.08984375" style="11"/>
    <col min="4865" max="4865" width="5.54296875" style="11" customWidth="1"/>
    <col min="4866" max="4866" width="57.08984375" style="11" customWidth="1"/>
    <col min="4867" max="4867" width="10.54296875" style="11" customWidth="1"/>
    <col min="4868" max="4868" width="14.08984375" style="11" customWidth="1"/>
    <col min="4869" max="4869" width="10.08984375" style="11" customWidth="1"/>
    <col min="4870" max="4870" width="10.453125" style="11" customWidth="1"/>
    <col min="4871" max="4871" width="14.54296875" style="11" customWidth="1"/>
    <col min="4872" max="4872" width="8" style="11" customWidth="1"/>
    <col min="4873" max="4873" width="29.453125" style="11" customWidth="1"/>
    <col min="4874" max="4874" width="8.984375E-2" style="11" customWidth="1"/>
    <col min="4875" max="4879" width="0" style="11" hidden="1" customWidth="1"/>
    <col min="4880" max="5120" width="9.08984375" style="11"/>
    <col min="5121" max="5121" width="5.54296875" style="11" customWidth="1"/>
    <col min="5122" max="5122" width="57.08984375" style="11" customWidth="1"/>
    <col min="5123" max="5123" width="10.54296875" style="11" customWidth="1"/>
    <col min="5124" max="5124" width="14.08984375" style="11" customWidth="1"/>
    <col min="5125" max="5125" width="10.08984375" style="11" customWidth="1"/>
    <col min="5126" max="5126" width="10.453125" style="11" customWidth="1"/>
    <col min="5127" max="5127" width="14.54296875" style="11" customWidth="1"/>
    <col min="5128" max="5128" width="8" style="11" customWidth="1"/>
    <col min="5129" max="5129" width="29.453125" style="11" customWidth="1"/>
    <col min="5130" max="5130" width="8.984375E-2" style="11" customWidth="1"/>
    <col min="5131" max="5135" width="0" style="11" hidden="1" customWidth="1"/>
    <col min="5136" max="5376" width="9.08984375" style="11"/>
    <col min="5377" max="5377" width="5.54296875" style="11" customWidth="1"/>
    <col min="5378" max="5378" width="57.08984375" style="11" customWidth="1"/>
    <col min="5379" max="5379" width="10.54296875" style="11" customWidth="1"/>
    <col min="5380" max="5380" width="14.08984375" style="11" customWidth="1"/>
    <col min="5381" max="5381" width="10.08984375" style="11" customWidth="1"/>
    <col min="5382" max="5382" width="10.453125" style="11" customWidth="1"/>
    <col min="5383" max="5383" width="14.54296875" style="11" customWidth="1"/>
    <col min="5384" max="5384" width="8" style="11" customWidth="1"/>
    <col min="5385" max="5385" width="29.453125" style="11" customWidth="1"/>
    <col min="5386" max="5386" width="8.984375E-2" style="11" customWidth="1"/>
    <col min="5387" max="5391" width="0" style="11" hidden="1" customWidth="1"/>
    <col min="5392" max="5632" width="9.08984375" style="11"/>
    <col min="5633" max="5633" width="5.54296875" style="11" customWidth="1"/>
    <col min="5634" max="5634" width="57.08984375" style="11" customWidth="1"/>
    <col min="5635" max="5635" width="10.54296875" style="11" customWidth="1"/>
    <col min="5636" max="5636" width="14.08984375" style="11" customWidth="1"/>
    <col min="5637" max="5637" width="10.08984375" style="11" customWidth="1"/>
    <col min="5638" max="5638" width="10.453125" style="11" customWidth="1"/>
    <col min="5639" max="5639" width="14.54296875" style="11" customWidth="1"/>
    <col min="5640" max="5640" width="8" style="11" customWidth="1"/>
    <col min="5641" max="5641" width="29.453125" style="11" customWidth="1"/>
    <col min="5642" max="5642" width="8.984375E-2" style="11" customWidth="1"/>
    <col min="5643" max="5647" width="0" style="11" hidden="1" customWidth="1"/>
    <col min="5648" max="5888" width="9.08984375" style="11"/>
    <col min="5889" max="5889" width="5.54296875" style="11" customWidth="1"/>
    <col min="5890" max="5890" width="57.08984375" style="11" customWidth="1"/>
    <col min="5891" max="5891" width="10.54296875" style="11" customWidth="1"/>
    <col min="5892" max="5892" width="14.08984375" style="11" customWidth="1"/>
    <col min="5893" max="5893" width="10.08984375" style="11" customWidth="1"/>
    <col min="5894" max="5894" width="10.453125" style="11" customWidth="1"/>
    <col min="5895" max="5895" width="14.54296875" style="11" customWidth="1"/>
    <col min="5896" max="5896" width="8" style="11" customWidth="1"/>
    <col min="5897" max="5897" width="29.453125" style="11" customWidth="1"/>
    <col min="5898" max="5898" width="8.984375E-2" style="11" customWidth="1"/>
    <col min="5899" max="5903" width="0" style="11" hidden="1" customWidth="1"/>
    <col min="5904" max="6144" width="9.08984375" style="11"/>
    <col min="6145" max="6145" width="5.54296875" style="11" customWidth="1"/>
    <col min="6146" max="6146" width="57.08984375" style="11" customWidth="1"/>
    <col min="6147" max="6147" width="10.54296875" style="11" customWidth="1"/>
    <col min="6148" max="6148" width="14.08984375" style="11" customWidth="1"/>
    <col min="6149" max="6149" width="10.08984375" style="11" customWidth="1"/>
    <col min="6150" max="6150" width="10.453125" style="11" customWidth="1"/>
    <col min="6151" max="6151" width="14.54296875" style="11" customWidth="1"/>
    <col min="6152" max="6152" width="8" style="11" customWidth="1"/>
    <col min="6153" max="6153" width="29.453125" style="11" customWidth="1"/>
    <col min="6154" max="6154" width="8.984375E-2" style="11" customWidth="1"/>
    <col min="6155" max="6159" width="0" style="11" hidden="1" customWidth="1"/>
    <col min="6160" max="6400" width="9.08984375" style="11"/>
    <col min="6401" max="6401" width="5.54296875" style="11" customWidth="1"/>
    <col min="6402" max="6402" width="57.08984375" style="11" customWidth="1"/>
    <col min="6403" max="6403" width="10.54296875" style="11" customWidth="1"/>
    <col min="6404" max="6404" width="14.08984375" style="11" customWidth="1"/>
    <col min="6405" max="6405" width="10.08984375" style="11" customWidth="1"/>
    <col min="6406" max="6406" width="10.453125" style="11" customWidth="1"/>
    <col min="6407" max="6407" width="14.54296875" style="11" customWidth="1"/>
    <col min="6408" max="6408" width="8" style="11" customWidth="1"/>
    <col min="6409" max="6409" width="29.453125" style="11" customWidth="1"/>
    <col min="6410" max="6410" width="8.984375E-2" style="11" customWidth="1"/>
    <col min="6411" max="6415" width="0" style="11" hidden="1" customWidth="1"/>
    <col min="6416" max="6656" width="9.08984375" style="11"/>
    <col min="6657" max="6657" width="5.54296875" style="11" customWidth="1"/>
    <col min="6658" max="6658" width="57.08984375" style="11" customWidth="1"/>
    <col min="6659" max="6659" width="10.54296875" style="11" customWidth="1"/>
    <col min="6660" max="6660" width="14.08984375" style="11" customWidth="1"/>
    <col min="6661" max="6661" width="10.08984375" style="11" customWidth="1"/>
    <col min="6662" max="6662" width="10.453125" style="11" customWidth="1"/>
    <col min="6663" max="6663" width="14.54296875" style="11" customWidth="1"/>
    <col min="6664" max="6664" width="8" style="11" customWidth="1"/>
    <col min="6665" max="6665" width="29.453125" style="11" customWidth="1"/>
    <col min="6666" max="6666" width="8.984375E-2" style="11" customWidth="1"/>
    <col min="6667" max="6671" width="0" style="11" hidden="1" customWidth="1"/>
    <col min="6672" max="6912" width="9.08984375" style="11"/>
    <col min="6913" max="6913" width="5.54296875" style="11" customWidth="1"/>
    <col min="6914" max="6914" width="57.08984375" style="11" customWidth="1"/>
    <col min="6915" max="6915" width="10.54296875" style="11" customWidth="1"/>
    <col min="6916" max="6916" width="14.08984375" style="11" customWidth="1"/>
    <col min="6917" max="6917" width="10.08984375" style="11" customWidth="1"/>
    <col min="6918" max="6918" width="10.453125" style="11" customWidth="1"/>
    <col min="6919" max="6919" width="14.54296875" style="11" customWidth="1"/>
    <col min="6920" max="6920" width="8" style="11" customWidth="1"/>
    <col min="6921" max="6921" width="29.453125" style="11" customWidth="1"/>
    <col min="6922" max="6922" width="8.984375E-2" style="11" customWidth="1"/>
    <col min="6923" max="6927" width="0" style="11" hidden="1" customWidth="1"/>
    <col min="6928" max="7168" width="9.08984375" style="11"/>
    <col min="7169" max="7169" width="5.54296875" style="11" customWidth="1"/>
    <col min="7170" max="7170" width="57.08984375" style="11" customWidth="1"/>
    <col min="7171" max="7171" width="10.54296875" style="11" customWidth="1"/>
    <col min="7172" max="7172" width="14.08984375" style="11" customWidth="1"/>
    <col min="7173" max="7173" width="10.08984375" style="11" customWidth="1"/>
    <col min="7174" max="7174" width="10.453125" style="11" customWidth="1"/>
    <col min="7175" max="7175" width="14.54296875" style="11" customWidth="1"/>
    <col min="7176" max="7176" width="8" style="11" customWidth="1"/>
    <col min="7177" max="7177" width="29.453125" style="11" customWidth="1"/>
    <col min="7178" max="7178" width="8.984375E-2" style="11" customWidth="1"/>
    <col min="7179" max="7183" width="0" style="11" hidden="1" customWidth="1"/>
    <col min="7184" max="7424" width="9.08984375" style="11"/>
    <col min="7425" max="7425" width="5.54296875" style="11" customWidth="1"/>
    <col min="7426" max="7426" width="57.08984375" style="11" customWidth="1"/>
    <col min="7427" max="7427" width="10.54296875" style="11" customWidth="1"/>
    <col min="7428" max="7428" width="14.08984375" style="11" customWidth="1"/>
    <col min="7429" max="7429" width="10.08984375" style="11" customWidth="1"/>
    <col min="7430" max="7430" width="10.453125" style="11" customWidth="1"/>
    <col min="7431" max="7431" width="14.54296875" style="11" customWidth="1"/>
    <col min="7432" max="7432" width="8" style="11" customWidth="1"/>
    <col min="7433" max="7433" width="29.453125" style="11" customWidth="1"/>
    <col min="7434" max="7434" width="8.984375E-2" style="11" customWidth="1"/>
    <col min="7435" max="7439" width="0" style="11" hidden="1" customWidth="1"/>
    <col min="7440" max="7680" width="9.08984375" style="11"/>
    <col min="7681" max="7681" width="5.54296875" style="11" customWidth="1"/>
    <col min="7682" max="7682" width="57.08984375" style="11" customWidth="1"/>
    <col min="7683" max="7683" width="10.54296875" style="11" customWidth="1"/>
    <col min="7684" max="7684" width="14.08984375" style="11" customWidth="1"/>
    <col min="7685" max="7685" width="10.08984375" style="11" customWidth="1"/>
    <col min="7686" max="7686" width="10.453125" style="11" customWidth="1"/>
    <col min="7687" max="7687" width="14.54296875" style="11" customWidth="1"/>
    <col min="7688" max="7688" width="8" style="11" customWidth="1"/>
    <col min="7689" max="7689" width="29.453125" style="11" customWidth="1"/>
    <col min="7690" max="7690" width="8.984375E-2" style="11" customWidth="1"/>
    <col min="7691" max="7695" width="0" style="11" hidden="1" customWidth="1"/>
    <col min="7696" max="7936" width="9.08984375" style="11"/>
    <col min="7937" max="7937" width="5.54296875" style="11" customWidth="1"/>
    <col min="7938" max="7938" width="57.08984375" style="11" customWidth="1"/>
    <col min="7939" max="7939" width="10.54296875" style="11" customWidth="1"/>
    <col min="7940" max="7940" width="14.08984375" style="11" customWidth="1"/>
    <col min="7941" max="7941" width="10.08984375" style="11" customWidth="1"/>
    <col min="7942" max="7942" width="10.453125" style="11" customWidth="1"/>
    <col min="7943" max="7943" width="14.54296875" style="11" customWidth="1"/>
    <col min="7944" max="7944" width="8" style="11" customWidth="1"/>
    <col min="7945" max="7945" width="29.453125" style="11" customWidth="1"/>
    <col min="7946" max="7946" width="8.984375E-2" style="11" customWidth="1"/>
    <col min="7947" max="7951" width="0" style="11" hidden="1" customWidth="1"/>
    <col min="7952" max="8192" width="9.08984375" style="11"/>
    <col min="8193" max="8193" width="5.54296875" style="11" customWidth="1"/>
    <col min="8194" max="8194" width="57.08984375" style="11" customWidth="1"/>
    <col min="8195" max="8195" width="10.54296875" style="11" customWidth="1"/>
    <col min="8196" max="8196" width="14.08984375" style="11" customWidth="1"/>
    <col min="8197" max="8197" width="10.08984375" style="11" customWidth="1"/>
    <col min="8198" max="8198" width="10.453125" style="11" customWidth="1"/>
    <col min="8199" max="8199" width="14.54296875" style="11" customWidth="1"/>
    <col min="8200" max="8200" width="8" style="11" customWidth="1"/>
    <col min="8201" max="8201" width="29.453125" style="11" customWidth="1"/>
    <col min="8202" max="8202" width="8.984375E-2" style="11" customWidth="1"/>
    <col min="8203" max="8207" width="0" style="11" hidden="1" customWidth="1"/>
    <col min="8208" max="8448" width="9.08984375" style="11"/>
    <col min="8449" max="8449" width="5.54296875" style="11" customWidth="1"/>
    <col min="8450" max="8450" width="57.08984375" style="11" customWidth="1"/>
    <col min="8451" max="8451" width="10.54296875" style="11" customWidth="1"/>
    <col min="8452" max="8452" width="14.08984375" style="11" customWidth="1"/>
    <col min="8453" max="8453" width="10.08984375" style="11" customWidth="1"/>
    <col min="8454" max="8454" width="10.453125" style="11" customWidth="1"/>
    <col min="8455" max="8455" width="14.54296875" style="11" customWidth="1"/>
    <col min="8456" max="8456" width="8" style="11" customWidth="1"/>
    <col min="8457" max="8457" width="29.453125" style="11" customWidth="1"/>
    <col min="8458" max="8458" width="8.984375E-2" style="11" customWidth="1"/>
    <col min="8459" max="8463" width="0" style="11" hidden="1" customWidth="1"/>
    <col min="8464" max="8704" width="9.08984375" style="11"/>
    <col min="8705" max="8705" width="5.54296875" style="11" customWidth="1"/>
    <col min="8706" max="8706" width="57.08984375" style="11" customWidth="1"/>
    <col min="8707" max="8707" width="10.54296875" style="11" customWidth="1"/>
    <col min="8708" max="8708" width="14.08984375" style="11" customWidth="1"/>
    <col min="8709" max="8709" width="10.08984375" style="11" customWidth="1"/>
    <col min="8710" max="8710" width="10.453125" style="11" customWidth="1"/>
    <col min="8711" max="8711" width="14.54296875" style="11" customWidth="1"/>
    <col min="8712" max="8712" width="8" style="11" customWidth="1"/>
    <col min="8713" max="8713" width="29.453125" style="11" customWidth="1"/>
    <col min="8714" max="8714" width="8.984375E-2" style="11" customWidth="1"/>
    <col min="8715" max="8719" width="0" style="11" hidden="1" customWidth="1"/>
    <col min="8720" max="8960" width="9.08984375" style="11"/>
    <col min="8961" max="8961" width="5.54296875" style="11" customWidth="1"/>
    <col min="8962" max="8962" width="57.08984375" style="11" customWidth="1"/>
    <col min="8963" max="8963" width="10.54296875" style="11" customWidth="1"/>
    <col min="8964" max="8964" width="14.08984375" style="11" customWidth="1"/>
    <col min="8965" max="8965" width="10.08984375" style="11" customWidth="1"/>
    <col min="8966" max="8966" width="10.453125" style="11" customWidth="1"/>
    <col min="8967" max="8967" width="14.54296875" style="11" customWidth="1"/>
    <col min="8968" max="8968" width="8" style="11" customWidth="1"/>
    <col min="8969" max="8969" width="29.453125" style="11" customWidth="1"/>
    <col min="8970" max="8970" width="8.984375E-2" style="11" customWidth="1"/>
    <col min="8971" max="8975" width="0" style="11" hidden="1" customWidth="1"/>
    <col min="8976" max="9216" width="9.08984375" style="11"/>
    <col min="9217" max="9217" width="5.54296875" style="11" customWidth="1"/>
    <col min="9218" max="9218" width="57.08984375" style="11" customWidth="1"/>
    <col min="9219" max="9219" width="10.54296875" style="11" customWidth="1"/>
    <col min="9220" max="9220" width="14.08984375" style="11" customWidth="1"/>
    <col min="9221" max="9221" width="10.08984375" style="11" customWidth="1"/>
    <col min="9222" max="9222" width="10.453125" style="11" customWidth="1"/>
    <col min="9223" max="9223" width="14.54296875" style="11" customWidth="1"/>
    <col min="9224" max="9224" width="8" style="11" customWidth="1"/>
    <col min="9225" max="9225" width="29.453125" style="11" customWidth="1"/>
    <col min="9226" max="9226" width="8.984375E-2" style="11" customWidth="1"/>
    <col min="9227" max="9231" width="0" style="11" hidden="1" customWidth="1"/>
    <col min="9232" max="9472" width="9.08984375" style="11"/>
    <col min="9473" max="9473" width="5.54296875" style="11" customWidth="1"/>
    <col min="9474" max="9474" width="57.08984375" style="11" customWidth="1"/>
    <col min="9475" max="9475" width="10.54296875" style="11" customWidth="1"/>
    <col min="9476" max="9476" width="14.08984375" style="11" customWidth="1"/>
    <col min="9477" max="9477" width="10.08984375" style="11" customWidth="1"/>
    <col min="9478" max="9478" width="10.453125" style="11" customWidth="1"/>
    <col min="9479" max="9479" width="14.54296875" style="11" customWidth="1"/>
    <col min="9480" max="9480" width="8" style="11" customWidth="1"/>
    <col min="9481" max="9481" width="29.453125" style="11" customWidth="1"/>
    <col min="9482" max="9482" width="8.984375E-2" style="11" customWidth="1"/>
    <col min="9483" max="9487" width="0" style="11" hidden="1" customWidth="1"/>
    <col min="9488" max="9728" width="9.08984375" style="11"/>
    <col min="9729" max="9729" width="5.54296875" style="11" customWidth="1"/>
    <col min="9730" max="9730" width="57.08984375" style="11" customWidth="1"/>
    <col min="9731" max="9731" width="10.54296875" style="11" customWidth="1"/>
    <col min="9732" max="9732" width="14.08984375" style="11" customWidth="1"/>
    <col min="9733" max="9733" width="10.08984375" style="11" customWidth="1"/>
    <col min="9734" max="9734" width="10.453125" style="11" customWidth="1"/>
    <col min="9735" max="9735" width="14.54296875" style="11" customWidth="1"/>
    <col min="9736" max="9736" width="8" style="11" customWidth="1"/>
    <col min="9737" max="9737" width="29.453125" style="11" customWidth="1"/>
    <col min="9738" max="9738" width="8.984375E-2" style="11" customWidth="1"/>
    <col min="9739" max="9743" width="0" style="11" hidden="1" customWidth="1"/>
    <col min="9744" max="9984" width="9.08984375" style="11"/>
    <col min="9985" max="9985" width="5.54296875" style="11" customWidth="1"/>
    <col min="9986" max="9986" width="57.08984375" style="11" customWidth="1"/>
    <col min="9987" max="9987" width="10.54296875" style="11" customWidth="1"/>
    <col min="9988" max="9988" width="14.08984375" style="11" customWidth="1"/>
    <col min="9989" max="9989" width="10.08984375" style="11" customWidth="1"/>
    <col min="9990" max="9990" width="10.453125" style="11" customWidth="1"/>
    <col min="9991" max="9991" width="14.54296875" style="11" customWidth="1"/>
    <col min="9992" max="9992" width="8" style="11" customWidth="1"/>
    <col min="9993" max="9993" width="29.453125" style="11" customWidth="1"/>
    <col min="9994" max="9994" width="8.984375E-2" style="11" customWidth="1"/>
    <col min="9995" max="9999" width="0" style="11" hidden="1" customWidth="1"/>
    <col min="10000" max="10240" width="9.08984375" style="11"/>
    <col min="10241" max="10241" width="5.54296875" style="11" customWidth="1"/>
    <col min="10242" max="10242" width="57.08984375" style="11" customWidth="1"/>
    <col min="10243" max="10243" width="10.54296875" style="11" customWidth="1"/>
    <col min="10244" max="10244" width="14.08984375" style="11" customWidth="1"/>
    <col min="10245" max="10245" width="10.08984375" style="11" customWidth="1"/>
    <col min="10246" max="10246" width="10.453125" style="11" customWidth="1"/>
    <col min="10247" max="10247" width="14.54296875" style="11" customWidth="1"/>
    <col min="10248" max="10248" width="8" style="11" customWidth="1"/>
    <col min="10249" max="10249" width="29.453125" style="11" customWidth="1"/>
    <col min="10250" max="10250" width="8.984375E-2" style="11" customWidth="1"/>
    <col min="10251" max="10255" width="0" style="11" hidden="1" customWidth="1"/>
    <col min="10256" max="10496" width="9.08984375" style="11"/>
    <col min="10497" max="10497" width="5.54296875" style="11" customWidth="1"/>
    <col min="10498" max="10498" width="57.08984375" style="11" customWidth="1"/>
    <col min="10499" max="10499" width="10.54296875" style="11" customWidth="1"/>
    <col min="10500" max="10500" width="14.08984375" style="11" customWidth="1"/>
    <col min="10501" max="10501" width="10.08984375" style="11" customWidth="1"/>
    <col min="10502" max="10502" width="10.453125" style="11" customWidth="1"/>
    <col min="10503" max="10503" width="14.54296875" style="11" customWidth="1"/>
    <col min="10504" max="10504" width="8" style="11" customWidth="1"/>
    <col min="10505" max="10505" width="29.453125" style="11" customWidth="1"/>
    <col min="10506" max="10506" width="8.984375E-2" style="11" customWidth="1"/>
    <col min="10507" max="10511" width="0" style="11" hidden="1" customWidth="1"/>
    <col min="10512" max="10752" width="9.08984375" style="11"/>
    <col min="10753" max="10753" width="5.54296875" style="11" customWidth="1"/>
    <col min="10754" max="10754" width="57.08984375" style="11" customWidth="1"/>
    <col min="10755" max="10755" width="10.54296875" style="11" customWidth="1"/>
    <col min="10756" max="10756" width="14.08984375" style="11" customWidth="1"/>
    <col min="10757" max="10757" width="10.08984375" style="11" customWidth="1"/>
    <col min="10758" max="10758" width="10.453125" style="11" customWidth="1"/>
    <col min="10759" max="10759" width="14.54296875" style="11" customWidth="1"/>
    <col min="10760" max="10760" width="8" style="11" customWidth="1"/>
    <col min="10761" max="10761" width="29.453125" style="11" customWidth="1"/>
    <col min="10762" max="10762" width="8.984375E-2" style="11" customWidth="1"/>
    <col min="10763" max="10767" width="0" style="11" hidden="1" customWidth="1"/>
    <col min="10768" max="11008" width="9.08984375" style="11"/>
    <col min="11009" max="11009" width="5.54296875" style="11" customWidth="1"/>
    <col min="11010" max="11010" width="57.08984375" style="11" customWidth="1"/>
    <col min="11011" max="11011" width="10.54296875" style="11" customWidth="1"/>
    <col min="11012" max="11012" width="14.08984375" style="11" customWidth="1"/>
    <col min="11013" max="11013" width="10.08984375" style="11" customWidth="1"/>
    <col min="11014" max="11014" width="10.453125" style="11" customWidth="1"/>
    <col min="11015" max="11015" width="14.54296875" style="11" customWidth="1"/>
    <col min="11016" max="11016" width="8" style="11" customWidth="1"/>
    <col min="11017" max="11017" width="29.453125" style="11" customWidth="1"/>
    <col min="11018" max="11018" width="8.984375E-2" style="11" customWidth="1"/>
    <col min="11019" max="11023" width="0" style="11" hidden="1" customWidth="1"/>
    <col min="11024" max="11264" width="9.08984375" style="11"/>
    <col min="11265" max="11265" width="5.54296875" style="11" customWidth="1"/>
    <col min="11266" max="11266" width="57.08984375" style="11" customWidth="1"/>
    <col min="11267" max="11267" width="10.54296875" style="11" customWidth="1"/>
    <col min="11268" max="11268" width="14.08984375" style="11" customWidth="1"/>
    <col min="11269" max="11269" width="10.08984375" style="11" customWidth="1"/>
    <col min="11270" max="11270" width="10.453125" style="11" customWidth="1"/>
    <col min="11271" max="11271" width="14.54296875" style="11" customWidth="1"/>
    <col min="11272" max="11272" width="8" style="11" customWidth="1"/>
    <col min="11273" max="11273" width="29.453125" style="11" customWidth="1"/>
    <col min="11274" max="11274" width="8.984375E-2" style="11" customWidth="1"/>
    <col min="11275" max="11279" width="0" style="11" hidden="1" customWidth="1"/>
    <col min="11280" max="11520" width="9.08984375" style="11"/>
    <col min="11521" max="11521" width="5.54296875" style="11" customWidth="1"/>
    <col min="11522" max="11522" width="57.08984375" style="11" customWidth="1"/>
    <col min="11523" max="11523" width="10.54296875" style="11" customWidth="1"/>
    <col min="11524" max="11524" width="14.08984375" style="11" customWidth="1"/>
    <col min="11525" max="11525" width="10.08984375" style="11" customWidth="1"/>
    <col min="11526" max="11526" width="10.453125" style="11" customWidth="1"/>
    <col min="11527" max="11527" width="14.54296875" style="11" customWidth="1"/>
    <col min="11528" max="11528" width="8" style="11" customWidth="1"/>
    <col min="11529" max="11529" width="29.453125" style="11" customWidth="1"/>
    <col min="11530" max="11530" width="8.984375E-2" style="11" customWidth="1"/>
    <col min="11531" max="11535" width="0" style="11" hidden="1" customWidth="1"/>
    <col min="11536" max="11776" width="9.08984375" style="11"/>
    <col min="11777" max="11777" width="5.54296875" style="11" customWidth="1"/>
    <col min="11778" max="11778" width="57.08984375" style="11" customWidth="1"/>
    <col min="11779" max="11779" width="10.54296875" style="11" customWidth="1"/>
    <col min="11780" max="11780" width="14.08984375" style="11" customWidth="1"/>
    <col min="11781" max="11781" width="10.08984375" style="11" customWidth="1"/>
    <col min="11782" max="11782" width="10.453125" style="11" customWidth="1"/>
    <col min="11783" max="11783" width="14.54296875" style="11" customWidth="1"/>
    <col min="11784" max="11784" width="8" style="11" customWidth="1"/>
    <col min="11785" max="11785" width="29.453125" style="11" customWidth="1"/>
    <col min="11786" max="11786" width="8.984375E-2" style="11" customWidth="1"/>
    <col min="11787" max="11791" width="0" style="11" hidden="1" customWidth="1"/>
    <col min="11792" max="12032" width="9.08984375" style="11"/>
    <col min="12033" max="12033" width="5.54296875" style="11" customWidth="1"/>
    <col min="12034" max="12034" width="57.08984375" style="11" customWidth="1"/>
    <col min="12035" max="12035" width="10.54296875" style="11" customWidth="1"/>
    <col min="12036" max="12036" width="14.08984375" style="11" customWidth="1"/>
    <col min="12037" max="12037" width="10.08984375" style="11" customWidth="1"/>
    <col min="12038" max="12038" width="10.453125" style="11" customWidth="1"/>
    <col min="12039" max="12039" width="14.54296875" style="11" customWidth="1"/>
    <col min="12040" max="12040" width="8" style="11" customWidth="1"/>
    <col min="12041" max="12041" width="29.453125" style="11" customWidth="1"/>
    <col min="12042" max="12042" width="8.984375E-2" style="11" customWidth="1"/>
    <col min="12043" max="12047" width="0" style="11" hidden="1" customWidth="1"/>
    <col min="12048" max="12288" width="9.08984375" style="11"/>
    <col min="12289" max="12289" width="5.54296875" style="11" customWidth="1"/>
    <col min="12290" max="12290" width="57.08984375" style="11" customWidth="1"/>
    <col min="12291" max="12291" width="10.54296875" style="11" customWidth="1"/>
    <col min="12292" max="12292" width="14.08984375" style="11" customWidth="1"/>
    <col min="12293" max="12293" width="10.08984375" style="11" customWidth="1"/>
    <col min="12294" max="12294" width="10.453125" style="11" customWidth="1"/>
    <col min="12295" max="12295" width="14.54296875" style="11" customWidth="1"/>
    <col min="12296" max="12296" width="8" style="11" customWidth="1"/>
    <col min="12297" max="12297" width="29.453125" style="11" customWidth="1"/>
    <col min="12298" max="12298" width="8.984375E-2" style="11" customWidth="1"/>
    <col min="12299" max="12303" width="0" style="11" hidden="1" customWidth="1"/>
    <col min="12304" max="12544" width="9.08984375" style="11"/>
    <col min="12545" max="12545" width="5.54296875" style="11" customWidth="1"/>
    <col min="12546" max="12546" width="57.08984375" style="11" customWidth="1"/>
    <col min="12547" max="12547" width="10.54296875" style="11" customWidth="1"/>
    <col min="12548" max="12548" width="14.08984375" style="11" customWidth="1"/>
    <col min="12549" max="12549" width="10.08984375" style="11" customWidth="1"/>
    <col min="12550" max="12550" width="10.453125" style="11" customWidth="1"/>
    <col min="12551" max="12551" width="14.54296875" style="11" customWidth="1"/>
    <col min="12552" max="12552" width="8" style="11" customWidth="1"/>
    <col min="12553" max="12553" width="29.453125" style="11" customWidth="1"/>
    <col min="12554" max="12554" width="8.984375E-2" style="11" customWidth="1"/>
    <col min="12555" max="12559" width="0" style="11" hidden="1" customWidth="1"/>
    <col min="12560" max="12800" width="9.08984375" style="11"/>
    <col min="12801" max="12801" width="5.54296875" style="11" customWidth="1"/>
    <col min="12802" max="12802" width="57.08984375" style="11" customWidth="1"/>
    <col min="12803" max="12803" width="10.54296875" style="11" customWidth="1"/>
    <col min="12804" max="12804" width="14.08984375" style="11" customWidth="1"/>
    <col min="12805" max="12805" width="10.08984375" style="11" customWidth="1"/>
    <col min="12806" max="12806" width="10.453125" style="11" customWidth="1"/>
    <col min="12807" max="12807" width="14.54296875" style="11" customWidth="1"/>
    <col min="12808" max="12808" width="8" style="11" customWidth="1"/>
    <col min="12809" max="12809" width="29.453125" style="11" customWidth="1"/>
    <col min="12810" max="12810" width="8.984375E-2" style="11" customWidth="1"/>
    <col min="12811" max="12815" width="0" style="11" hidden="1" customWidth="1"/>
    <col min="12816" max="13056" width="9.08984375" style="11"/>
    <col min="13057" max="13057" width="5.54296875" style="11" customWidth="1"/>
    <col min="13058" max="13058" width="57.08984375" style="11" customWidth="1"/>
    <col min="13059" max="13059" width="10.54296875" style="11" customWidth="1"/>
    <col min="13060" max="13060" width="14.08984375" style="11" customWidth="1"/>
    <col min="13061" max="13061" width="10.08984375" style="11" customWidth="1"/>
    <col min="13062" max="13062" width="10.453125" style="11" customWidth="1"/>
    <col min="13063" max="13063" width="14.54296875" style="11" customWidth="1"/>
    <col min="13064" max="13064" width="8" style="11" customWidth="1"/>
    <col min="13065" max="13065" width="29.453125" style="11" customWidth="1"/>
    <col min="13066" max="13066" width="8.984375E-2" style="11" customWidth="1"/>
    <col min="13067" max="13071" width="0" style="11" hidden="1" customWidth="1"/>
    <col min="13072" max="13312" width="9.08984375" style="11"/>
    <col min="13313" max="13313" width="5.54296875" style="11" customWidth="1"/>
    <col min="13314" max="13314" width="57.08984375" style="11" customWidth="1"/>
    <col min="13315" max="13315" width="10.54296875" style="11" customWidth="1"/>
    <col min="13316" max="13316" width="14.08984375" style="11" customWidth="1"/>
    <col min="13317" max="13317" width="10.08984375" style="11" customWidth="1"/>
    <col min="13318" max="13318" width="10.453125" style="11" customWidth="1"/>
    <col min="13319" max="13319" width="14.54296875" style="11" customWidth="1"/>
    <col min="13320" max="13320" width="8" style="11" customWidth="1"/>
    <col min="13321" max="13321" width="29.453125" style="11" customWidth="1"/>
    <col min="13322" max="13322" width="8.984375E-2" style="11" customWidth="1"/>
    <col min="13323" max="13327" width="0" style="11" hidden="1" customWidth="1"/>
    <col min="13328" max="13568" width="9.08984375" style="11"/>
    <col min="13569" max="13569" width="5.54296875" style="11" customWidth="1"/>
    <col min="13570" max="13570" width="57.08984375" style="11" customWidth="1"/>
    <col min="13571" max="13571" width="10.54296875" style="11" customWidth="1"/>
    <col min="13572" max="13572" width="14.08984375" style="11" customWidth="1"/>
    <col min="13573" max="13573" width="10.08984375" style="11" customWidth="1"/>
    <col min="13574" max="13574" width="10.453125" style="11" customWidth="1"/>
    <col min="13575" max="13575" width="14.54296875" style="11" customWidth="1"/>
    <col min="13576" max="13576" width="8" style="11" customWidth="1"/>
    <col min="13577" max="13577" width="29.453125" style="11" customWidth="1"/>
    <col min="13578" max="13578" width="8.984375E-2" style="11" customWidth="1"/>
    <col min="13579" max="13583" width="0" style="11" hidden="1" customWidth="1"/>
    <col min="13584" max="13824" width="9.08984375" style="11"/>
    <col min="13825" max="13825" width="5.54296875" style="11" customWidth="1"/>
    <col min="13826" max="13826" width="57.08984375" style="11" customWidth="1"/>
    <col min="13827" max="13827" width="10.54296875" style="11" customWidth="1"/>
    <col min="13828" max="13828" width="14.08984375" style="11" customWidth="1"/>
    <col min="13829" max="13829" width="10.08984375" style="11" customWidth="1"/>
    <col min="13830" max="13830" width="10.453125" style="11" customWidth="1"/>
    <col min="13831" max="13831" width="14.54296875" style="11" customWidth="1"/>
    <col min="13832" max="13832" width="8" style="11" customWidth="1"/>
    <col min="13833" max="13833" width="29.453125" style="11" customWidth="1"/>
    <col min="13834" max="13834" width="8.984375E-2" style="11" customWidth="1"/>
    <col min="13835" max="13839" width="0" style="11" hidden="1" customWidth="1"/>
    <col min="13840" max="14080" width="9.08984375" style="11"/>
    <col min="14081" max="14081" width="5.54296875" style="11" customWidth="1"/>
    <col min="14082" max="14082" width="57.08984375" style="11" customWidth="1"/>
    <col min="14083" max="14083" width="10.54296875" style="11" customWidth="1"/>
    <col min="14084" max="14084" width="14.08984375" style="11" customWidth="1"/>
    <col min="14085" max="14085" width="10.08984375" style="11" customWidth="1"/>
    <col min="14086" max="14086" width="10.453125" style="11" customWidth="1"/>
    <col min="14087" max="14087" width="14.54296875" style="11" customWidth="1"/>
    <col min="14088" max="14088" width="8" style="11" customWidth="1"/>
    <col min="14089" max="14089" width="29.453125" style="11" customWidth="1"/>
    <col min="14090" max="14090" width="8.984375E-2" style="11" customWidth="1"/>
    <col min="14091" max="14095" width="0" style="11" hidden="1" customWidth="1"/>
    <col min="14096" max="14336" width="9.08984375" style="11"/>
    <col min="14337" max="14337" width="5.54296875" style="11" customWidth="1"/>
    <col min="14338" max="14338" width="57.08984375" style="11" customWidth="1"/>
    <col min="14339" max="14339" width="10.54296875" style="11" customWidth="1"/>
    <col min="14340" max="14340" width="14.08984375" style="11" customWidth="1"/>
    <col min="14341" max="14341" width="10.08984375" style="11" customWidth="1"/>
    <col min="14342" max="14342" width="10.453125" style="11" customWidth="1"/>
    <col min="14343" max="14343" width="14.54296875" style="11" customWidth="1"/>
    <col min="14344" max="14344" width="8" style="11" customWidth="1"/>
    <col min="14345" max="14345" width="29.453125" style="11" customWidth="1"/>
    <col min="14346" max="14346" width="8.984375E-2" style="11" customWidth="1"/>
    <col min="14347" max="14351" width="0" style="11" hidden="1" customWidth="1"/>
    <col min="14352" max="14592" width="9.08984375" style="11"/>
    <col min="14593" max="14593" width="5.54296875" style="11" customWidth="1"/>
    <col min="14594" max="14594" width="57.08984375" style="11" customWidth="1"/>
    <col min="14595" max="14595" width="10.54296875" style="11" customWidth="1"/>
    <col min="14596" max="14596" width="14.08984375" style="11" customWidth="1"/>
    <col min="14597" max="14597" width="10.08984375" style="11" customWidth="1"/>
    <col min="14598" max="14598" width="10.453125" style="11" customWidth="1"/>
    <col min="14599" max="14599" width="14.54296875" style="11" customWidth="1"/>
    <col min="14600" max="14600" width="8" style="11" customWidth="1"/>
    <col min="14601" max="14601" width="29.453125" style="11" customWidth="1"/>
    <col min="14602" max="14602" width="8.984375E-2" style="11" customWidth="1"/>
    <col min="14603" max="14607" width="0" style="11" hidden="1" customWidth="1"/>
    <col min="14608" max="14848" width="9.08984375" style="11"/>
    <col min="14849" max="14849" width="5.54296875" style="11" customWidth="1"/>
    <col min="14850" max="14850" width="57.08984375" style="11" customWidth="1"/>
    <col min="14851" max="14851" width="10.54296875" style="11" customWidth="1"/>
    <col min="14852" max="14852" width="14.08984375" style="11" customWidth="1"/>
    <col min="14853" max="14853" width="10.08984375" style="11" customWidth="1"/>
    <col min="14854" max="14854" width="10.453125" style="11" customWidth="1"/>
    <col min="14855" max="14855" width="14.54296875" style="11" customWidth="1"/>
    <col min="14856" max="14856" width="8" style="11" customWidth="1"/>
    <col min="14857" max="14857" width="29.453125" style="11" customWidth="1"/>
    <col min="14858" max="14858" width="8.984375E-2" style="11" customWidth="1"/>
    <col min="14859" max="14863" width="0" style="11" hidden="1" customWidth="1"/>
    <col min="14864" max="15104" width="9.08984375" style="11"/>
    <col min="15105" max="15105" width="5.54296875" style="11" customWidth="1"/>
    <col min="15106" max="15106" width="57.08984375" style="11" customWidth="1"/>
    <col min="15107" max="15107" width="10.54296875" style="11" customWidth="1"/>
    <col min="15108" max="15108" width="14.08984375" style="11" customWidth="1"/>
    <col min="15109" max="15109" width="10.08984375" style="11" customWidth="1"/>
    <col min="15110" max="15110" width="10.453125" style="11" customWidth="1"/>
    <col min="15111" max="15111" width="14.54296875" style="11" customWidth="1"/>
    <col min="15112" max="15112" width="8" style="11" customWidth="1"/>
    <col min="15113" max="15113" width="29.453125" style="11" customWidth="1"/>
    <col min="15114" max="15114" width="8.984375E-2" style="11" customWidth="1"/>
    <col min="15115" max="15119" width="0" style="11" hidden="1" customWidth="1"/>
    <col min="15120" max="15360" width="9.08984375" style="11"/>
    <col min="15361" max="15361" width="5.54296875" style="11" customWidth="1"/>
    <col min="15362" max="15362" width="57.08984375" style="11" customWidth="1"/>
    <col min="15363" max="15363" width="10.54296875" style="11" customWidth="1"/>
    <col min="15364" max="15364" width="14.08984375" style="11" customWidth="1"/>
    <col min="15365" max="15365" width="10.08984375" style="11" customWidth="1"/>
    <col min="15366" max="15366" width="10.453125" style="11" customWidth="1"/>
    <col min="15367" max="15367" width="14.54296875" style="11" customWidth="1"/>
    <col min="15368" max="15368" width="8" style="11" customWidth="1"/>
    <col min="15369" max="15369" width="29.453125" style="11" customWidth="1"/>
    <col min="15370" max="15370" width="8.984375E-2" style="11" customWidth="1"/>
    <col min="15371" max="15375" width="0" style="11" hidden="1" customWidth="1"/>
    <col min="15376" max="15616" width="9.08984375" style="11"/>
    <col min="15617" max="15617" width="5.54296875" style="11" customWidth="1"/>
    <col min="15618" max="15618" width="57.08984375" style="11" customWidth="1"/>
    <col min="15619" max="15619" width="10.54296875" style="11" customWidth="1"/>
    <col min="15620" max="15620" width="14.08984375" style="11" customWidth="1"/>
    <col min="15621" max="15621" width="10.08984375" style="11" customWidth="1"/>
    <col min="15622" max="15622" width="10.453125" style="11" customWidth="1"/>
    <col min="15623" max="15623" width="14.54296875" style="11" customWidth="1"/>
    <col min="15624" max="15624" width="8" style="11" customWidth="1"/>
    <col min="15625" max="15625" width="29.453125" style="11" customWidth="1"/>
    <col min="15626" max="15626" width="8.984375E-2" style="11" customWidth="1"/>
    <col min="15627" max="15631" width="0" style="11" hidden="1" customWidth="1"/>
    <col min="15632" max="15872" width="9.08984375" style="11"/>
    <col min="15873" max="15873" width="5.54296875" style="11" customWidth="1"/>
    <col min="15874" max="15874" width="57.08984375" style="11" customWidth="1"/>
    <col min="15875" max="15875" width="10.54296875" style="11" customWidth="1"/>
    <col min="15876" max="15876" width="14.08984375" style="11" customWidth="1"/>
    <col min="15877" max="15877" width="10.08984375" style="11" customWidth="1"/>
    <col min="15878" max="15878" width="10.453125" style="11" customWidth="1"/>
    <col min="15879" max="15879" width="14.54296875" style="11" customWidth="1"/>
    <col min="15880" max="15880" width="8" style="11" customWidth="1"/>
    <col min="15881" max="15881" width="29.453125" style="11" customWidth="1"/>
    <col min="15882" max="15882" width="8.984375E-2" style="11" customWidth="1"/>
    <col min="15883" max="15887" width="0" style="11" hidden="1" customWidth="1"/>
    <col min="15888" max="16128" width="9.08984375" style="11"/>
    <col min="16129" max="16129" width="5.54296875" style="11" customWidth="1"/>
    <col min="16130" max="16130" width="57.08984375" style="11" customWidth="1"/>
    <col min="16131" max="16131" width="10.54296875" style="11" customWidth="1"/>
    <col min="16132" max="16132" width="14.08984375" style="11" customWidth="1"/>
    <col min="16133" max="16133" width="10.08984375" style="11" customWidth="1"/>
    <col min="16134" max="16134" width="10.453125" style="11" customWidth="1"/>
    <col min="16135" max="16135" width="14.54296875" style="11" customWidth="1"/>
    <col min="16136" max="16136" width="8" style="11" customWidth="1"/>
    <col min="16137" max="16137" width="29.453125" style="11" customWidth="1"/>
    <col min="16138" max="16138" width="8.984375E-2" style="11" customWidth="1"/>
    <col min="16139" max="16143" width="0" style="11" hidden="1" customWidth="1"/>
    <col min="16144" max="16384" width="9.08984375" style="11"/>
  </cols>
  <sheetData>
    <row r="1" spans="1:19" ht="14.4" customHeight="1" x14ac:dyDescent="0.25">
      <c r="A1" s="8"/>
      <c r="B1" s="421" t="s">
        <v>187</v>
      </c>
      <c r="C1" s="421"/>
      <c r="D1" s="421"/>
      <c r="E1" s="421"/>
      <c r="F1" s="421"/>
      <c r="G1" s="421"/>
      <c r="H1" s="421"/>
      <c r="I1" s="421"/>
      <c r="J1" s="234"/>
      <c r="K1" s="234"/>
      <c r="L1" s="9"/>
      <c r="M1" s="9"/>
      <c r="N1" s="9"/>
      <c r="O1" s="9"/>
      <c r="P1" s="9"/>
      <c r="Q1" s="9"/>
      <c r="R1" s="9"/>
      <c r="S1" s="9"/>
    </row>
    <row r="2" spans="1:19" ht="20.399999999999999" customHeight="1" x14ac:dyDescent="0.25">
      <c r="A2" s="8"/>
      <c r="B2" s="444" t="s">
        <v>1</v>
      </c>
      <c r="C2" s="444"/>
      <c r="D2" s="444"/>
      <c r="E2" s="444"/>
      <c r="F2" s="444"/>
      <c r="G2" s="444"/>
      <c r="H2" s="444"/>
      <c r="I2" s="444"/>
      <c r="J2" s="9"/>
      <c r="K2" s="9"/>
      <c r="L2" s="9"/>
      <c r="M2" s="9"/>
      <c r="N2" s="9"/>
      <c r="O2" s="9"/>
      <c r="P2" s="9"/>
      <c r="Q2" s="9"/>
      <c r="R2" s="9"/>
      <c r="S2" s="9"/>
    </row>
    <row r="3" spans="1:19" ht="12" customHeight="1" x14ac:dyDescent="0.25">
      <c r="A3" s="8"/>
      <c r="B3" s="421" t="s">
        <v>546</v>
      </c>
      <c r="C3" s="421"/>
      <c r="D3" s="421"/>
      <c r="E3" s="421"/>
      <c r="F3" s="421"/>
      <c r="G3" s="421"/>
      <c r="H3" s="421"/>
      <c r="I3" s="421"/>
      <c r="J3" s="9"/>
      <c r="K3" s="9"/>
      <c r="L3" s="9"/>
      <c r="M3" s="9"/>
      <c r="N3" s="9"/>
      <c r="O3" s="9"/>
      <c r="P3" s="9"/>
      <c r="Q3" s="9"/>
      <c r="R3" s="9"/>
      <c r="S3" s="9"/>
    </row>
    <row r="4" spans="1:19" ht="12" customHeight="1" x14ac:dyDescent="0.25">
      <c r="A4" s="8"/>
      <c r="B4" s="223"/>
      <c r="C4" s="223"/>
      <c r="D4" s="223"/>
      <c r="E4" s="223"/>
      <c r="F4" s="223"/>
      <c r="G4" s="223"/>
      <c r="H4" s="223"/>
      <c r="I4" s="223"/>
      <c r="J4" s="256"/>
      <c r="K4" s="9"/>
      <c r="L4" s="9"/>
      <c r="M4" s="9"/>
      <c r="N4" s="9"/>
      <c r="O4" s="9"/>
      <c r="P4" s="9"/>
      <c r="Q4" s="9"/>
      <c r="R4" s="233"/>
      <c r="S4" s="230"/>
    </row>
    <row r="5" spans="1:19" ht="14.4" customHeight="1" x14ac:dyDescent="0.25">
      <c r="A5" s="390" t="s">
        <v>177</v>
      </c>
      <c r="B5" s="391" t="s">
        <v>4</v>
      </c>
      <c r="C5" s="422" t="s">
        <v>178</v>
      </c>
      <c r="D5" s="422"/>
      <c r="E5" s="422"/>
      <c r="F5" s="422"/>
      <c r="G5" s="422" t="s">
        <v>5</v>
      </c>
      <c r="H5" s="422" t="s">
        <v>624</v>
      </c>
      <c r="I5" s="392" t="s">
        <v>7</v>
      </c>
      <c r="J5" s="257"/>
      <c r="K5" s="9"/>
      <c r="L5" s="9"/>
      <c r="M5" s="9"/>
      <c r="N5" s="9"/>
      <c r="O5" s="9"/>
      <c r="P5" s="9"/>
      <c r="Q5" s="9"/>
      <c r="R5" s="10"/>
    </row>
    <row r="6" spans="1:19" ht="39.9" customHeight="1" x14ac:dyDescent="0.25">
      <c r="A6" s="390"/>
      <c r="B6" s="391"/>
      <c r="C6" s="227" t="s">
        <v>8</v>
      </c>
      <c r="D6" s="227" t="s">
        <v>9</v>
      </c>
      <c r="E6" s="227" t="s">
        <v>10</v>
      </c>
      <c r="F6" s="227" t="s">
        <v>11</v>
      </c>
      <c r="G6" s="422"/>
      <c r="H6" s="422"/>
      <c r="I6" s="392"/>
      <c r="J6" s="257"/>
      <c r="K6" s="9"/>
      <c r="L6" s="9"/>
      <c r="M6" s="9"/>
      <c r="N6" s="9"/>
      <c r="O6" s="9"/>
      <c r="P6" s="9"/>
      <c r="Q6" s="9"/>
      <c r="R6" s="10"/>
    </row>
    <row r="7" spans="1:19" ht="12.5" customHeight="1" x14ac:dyDescent="0.25">
      <c r="A7" s="251" t="s">
        <v>681</v>
      </c>
      <c r="B7" s="255" t="s">
        <v>625</v>
      </c>
      <c r="C7" s="255"/>
      <c r="D7" s="255"/>
      <c r="E7" s="255"/>
      <c r="F7" s="255"/>
      <c r="G7" s="255"/>
      <c r="H7" s="255"/>
      <c r="I7" s="255"/>
      <c r="J7" s="257"/>
      <c r="K7" s="9"/>
      <c r="L7" s="9"/>
      <c r="M7" s="9"/>
      <c r="N7" s="9"/>
      <c r="O7" s="9"/>
      <c r="P7" s="9"/>
      <c r="Q7" s="9"/>
      <c r="R7" s="10"/>
    </row>
    <row r="8" spans="1:19" ht="15.75" customHeight="1" x14ac:dyDescent="0.25">
      <c r="A8" s="225" t="s">
        <v>682</v>
      </c>
      <c r="B8" s="28" t="s">
        <v>626</v>
      </c>
      <c r="C8" s="327"/>
      <c r="D8" s="327"/>
      <c r="E8" s="327"/>
      <c r="F8" s="327"/>
      <c r="G8" s="224"/>
      <c r="H8" s="28"/>
      <c r="I8" s="28"/>
      <c r="J8" s="257"/>
      <c r="K8" s="9"/>
      <c r="L8" s="9"/>
      <c r="M8" s="9"/>
      <c r="N8" s="9"/>
      <c r="O8" s="9"/>
      <c r="P8" s="9"/>
      <c r="Q8" s="9"/>
      <c r="R8" s="10"/>
    </row>
    <row r="9" spans="1:19" ht="21.65" customHeight="1" x14ac:dyDescent="0.25">
      <c r="A9" s="225"/>
      <c r="B9" s="235" t="s">
        <v>627</v>
      </c>
      <c r="C9" s="327"/>
      <c r="D9" s="292">
        <v>1100</v>
      </c>
      <c r="E9" s="292"/>
      <c r="F9" s="292">
        <f>D9</f>
        <v>1100</v>
      </c>
      <c r="G9" s="168">
        <v>43344</v>
      </c>
      <c r="H9" s="28"/>
      <c r="I9" s="28" t="s">
        <v>625</v>
      </c>
      <c r="J9" s="257"/>
      <c r="K9" s="9"/>
      <c r="L9" s="9"/>
      <c r="M9" s="9"/>
      <c r="N9" s="9"/>
      <c r="O9" s="9"/>
      <c r="P9" s="9"/>
      <c r="Q9" s="9"/>
      <c r="R9" s="10"/>
    </row>
    <row r="10" spans="1:19" ht="15.75" customHeight="1" x14ac:dyDescent="0.25">
      <c r="A10" s="225"/>
      <c r="B10" s="235" t="s">
        <v>628</v>
      </c>
      <c r="C10" s="327"/>
      <c r="D10" s="292">
        <v>2100</v>
      </c>
      <c r="E10" s="292"/>
      <c r="F10" s="292">
        <f t="shared" ref="F10:F109" si="0">D10</f>
        <v>2100</v>
      </c>
      <c r="G10" s="168">
        <v>43344</v>
      </c>
      <c r="H10" s="28"/>
      <c r="I10" s="28" t="s">
        <v>625</v>
      </c>
      <c r="J10" s="257"/>
      <c r="K10" s="9"/>
      <c r="L10" s="9"/>
      <c r="M10" s="9"/>
      <c r="N10" s="9"/>
      <c r="O10" s="9"/>
      <c r="P10" s="9"/>
      <c r="Q10" s="9"/>
      <c r="R10" s="10"/>
    </row>
    <row r="11" spans="1:19" ht="15.75" customHeight="1" x14ac:dyDescent="0.25">
      <c r="A11" s="225"/>
      <c r="B11" s="235" t="s">
        <v>629</v>
      </c>
      <c r="C11" s="327"/>
      <c r="D11" s="292">
        <v>1800</v>
      </c>
      <c r="E11" s="292"/>
      <c r="F11" s="292">
        <f t="shared" si="0"/>
        <v>1800</v>
      </c>
      <c r="G11" s="168">
        <v>43313</v>
      </c>
      <c r="H11" s="28"/>
      <c r="I11" s="28" t="s">
        <v>625</v>
      </c>
      <c r="J11" s="257"/>
      <c r="K11" s="9"/>
      <c r="L11" s="9"/>
      <c r="M11" s="9"/>
      <c r="N11" s="9"/>
      <c r="O11" s="9"/>
      <c r="P11" s="9"/>
      <c r="Q11" s="9"/>
      <c r="R11" s="10"/>
    </row>
    <row r="12" spans="1:19" ht="15.75" customHeight="1" x14ac:dyDescent="0.25">
      <c r="A12" s="225"/>
      <c r="B12" s="235" t="s">
        <v>630</v>
      </c>
      <c r="C12" s="327"/>
      <c r="D12" s="292">
        <v>2200</v>
      </c>
      <c r="E12" s="292"/>
      <c r="F12" s="292">
        <f t="shared" si="0"/>
        <v>2200</v>
      </c>
      <c r="G12" s="168">
        <v>43313</v>
      </c>
      <c r="H12" s="28"/>
      <c r="I12" s="28" t="s">
        <v>625</v>
      </c>
      <c r="J12" s="257"/>
      <c r="K12" s="9"/>
      <c r="L12" s="9"/>
      <c r="M12" s="9"/>
      <c r="N12" s="9"/>
      <c r="O12" s="9"/>
      <c r="P12" s="9"/>
      <c r="Q12" s="9"/>
      <c r="R12" s="10"/>
    </row>
    <row r="13" spans="1:19" ht="15.75" customHeight="1" x14ac:dyDescent="0.25">
      <c r="A13" s="225"/>
      <c r="B13" s="235" t="s">
        <v>631</v>
      </c>
      <c r="C13" s="327"/>
      <c r="D13" s="292">
        <v>2500</v>
      </c>
      <c r="E13" s="292"/>
      <c r="F13" s="292">
        <f t="shared" si="0"/>
        <v>2500</v>
      </c>
      <c r="G13" s="168">
        <v>43344</v>
      </c>
      <c r="H13" s="28"/>
      <c r="I13" s="28" t="s">
        <v>625</v>
      </c>
      <c r="J13" s="257"/>
      <c r="K13" s="9"/>
      <c r="L13" s="9"/>
      <c r="M13" s="9"/>
      <c r="N13" s="9"/>
      <c r="O13" s="9"/>
      <c r="P13" s="9"/>
      <c r="Q13" s="9"/>
      <c r="R13" s="10"/>
    </row>
    <row r="14" spans="1:19" ht="15.75" customHeight="1" x14ac:dyDescent="0.25">
      <c r="A14" s="225"/>
      <c r="B14" s="235" t="s">
        <v>632</v>
      </c>
      <c r="C14" s="327"/>
      <c r="D14" s="292">
        <v>1100</v>
      </c>
      <c r="E14" s="292"/>
      <c r="F14" s="292">
        <f t="shared" si="0"/>
        <v>1100</v>
      </c>
      <c r="G14" s="168">
        <v>43313</v>
      </c>
      <c r="H14" s="28"/>
      <c r="I14" s="28" t="s">
        <v>625</v>
      </c>
      <c r="J14" s="257"/>
      <c r="K14" s="9"/>
      <c r="L14" s="9"/>
      <c r="M14" s="9"/>
      <c r="N14" s="9"/>
      <c r="O14" s="9"/>
      <c r="P14" s="9"/>
      <c r="Q14" s="9"/>
      <c r="R14" s="10"/>
    </row>
    <row r="15" spans="1:19" ht="15.75" customHeight="1" x14ac:dyDescent="0.25">
      <c r="A15" s="225"/>
      <c r="B15" s="235" t="s">
        <v>633</v>
      </c>
      <c r="C15" s="327"/>
      <c r="D15" s="292">
        <v>1100</v>
      </c>
      <c r="E15" s="292"/>
      <c r="F15" s="292">
        <f t="shared" si="0"/>
        <v>1100</v>
      </c>
      <c r="G15" s="168">
        <v>43344</v>
      </c>
      <c r="H15" s="28"/>
      <c r="I15" s="28" t="s">
        <v>625</v>
      </c>
      <c r="J15" s="257"/>
      <c r="K15" s="9"/>
      <c r="L15" s="9"/>
      <c r="M15" s="9"/>
      <c r="N15" s="9"/>
      <c r="O15" s="9"/>
      <c r="P15" s="9"/>
      <c r="Q15" s="9"/>
      <c r="R15" s="10"/>
    </row>
    <row r="16" spans="1:19" ht="15.75" customHeight="1" x14ac:dyDescent="0.25">
      <c r="A16" s="225" t="s">
        <v>683</v>
      </c>
      <c r="B16" s="28" t="s">
        <v>634</v>
      </c>
      <c r="C16" s="327"/>
      <c r="D16" s="292"/>
      <c r="E16" s="292"/>
      <c r="F16" s="292"/>
      <c r="G16" s="224"/>
      <c r="H16" s="28"/>
      <c r="I16" s="28"/>
      <c r="J16" s="257"/>
      <c r="K16" s="9"/>
      <c r="L16" s="9"/>
      <c r="M16" s="9"/>
      <c r="N16" s="9"/>
      <c r="O16" s="9"/>
      <c r="P16" s="9"/>
      <c r="Q16" s="9"/>
      <c r="R16" s="10"/>
    </row>
    <row r="17" spans="1:18" ht="24.65" customHeight="1" x14ac:dyDescent="0.25">
      <c r="A17" s="225"/>
      <c r="B17" s="235" t="s">
        <v>627</v>
      </c>
      <c r="C17" s="327"/>
      <c r="D17" s="292">
        <v>1100</v>
      </c>
      <c r="E17" s="292"/>
      <c r="F17" s="292">
        <f t="shared" si="0"/>
        <v>1100</v>
      </c>
      <c r="G17" s="168">
        <v>43344</v>
      </c>
      <c r="H17" s="28"/>
      <c r="I17" s="28" t="s">
        <v>625</v>
      </c>
      <c r="J17" s="257"/>
      <c r="K17" s="9"/>
      <c r="L17" s="9"/>
      <c r="M17" s="9"/>
      <c r="N17" s="9"/>
      <c r="O17" s="9"/>
      <c r="P17" s="9"/>
      <c r="Q17" s="9"/>
      <c r="R17" s="10"/>
    </row>
    <row r="18" spans="1:18" ht="15.75" customHeight="1" x14ac:dyDescent="0.25">
      <c r="A18" s="225"/>
      <c r="B18" s="235" t="s">
        <v>628</v>
      </c>
      <c r="C18" s="327"/>
      <c r="D18" s="292">
        <v>2100</v>
      </c>
      <c r="E18" s="292"/>
      <c r="F18" s="292">
        <f t="shared" si="0"/>
        <v>2100</v>
      </c>
      <c r="G18" s="168">
        <v>43344</v>
      </c>
      <c r="H18" s="28"/>
      <c r="I18" s="28" t="s">
        <v>625</v>
      </c>
      <c r="J18" s="257"/>
      <c r="K18" s="9"/>
      <c r="L18" s="9"/>
      <c r="M18" s="9"/>
      <c r="N18" s="9"/>
      <c r="O18" s="9"/>
      <c r="P18" s="9"/>
      <c r="Q18" s="9"/>
      <c r="R18" s="10"/>
    </row>
    <row r="19" spans="1:18" ht="15.75" customHeight="1" x14ac:dyDescent="0.25">
      <c r="A19" s="225"/>
      <c r="B19" s="235" t="s">
        <v>629</v>
      </c>
      <c r="C19" s="327"/>
      <c r="D19" s="292">
        <v>1800</v>
      </c>
      <c r="E19" s="292"/>
      <c r="F19" s="292">
        <f t="shared" si="0"/>
        <v>1800</v>
      </c>
      <c r="G19" s="168">
        <v>43313</v>
      </c>
      <c r="H19" s="28"/>
      <c r="I19" s="28" t="s">
        <v>625</v>
      </c>
      <c r="J19" s="257"/>
      <c r="K19" s="9"/>
      <c r="L19" s="9"/>
      <c r="M19" s="9"/>
      <c r="N19" s="9"/>
      <c r="O19" s="9"/>
      <c r="P19" s="9"/>
      <c r="Q19" s="9"/>
      <c r="R19" s="10"/>
    </row>
    <row r="20" spans="1:18" ht="15.75" customHeight="1" x14ac:dyDescent="0.25">
      <c r="A20" s="225"/>
      <c r="B20" s="235" t="s">
        <v>630</v>
      </c>
      <c r="C20" s="327"/>
      <c r="D20" s="292">
        <v>2200</v>
      </c>
      <c r="E20" s="292"/>
      <c r="F20" s="292">
        <f t="shared" si="0"/>
        <v>2200</v>
      </c>
      <c r="G20" s="168">
        <v>43313</v>
      </c>
      <c r="H20" s="28"/>
      <c r="I20" s="28" t="s">
        <v>625</v>
      </c>
      <c r="J20" s="257"/>
      <c r="K20" s="9"/>
      <c r="L20" s="9"/>
      <c r="M20" s="9"/>
      <c r="N20" s="9"/>
      <c r="O20" s="9"/>
      <c r="P20" s="9"/>
      <c r="Q20" s="9"/>
      <c r="R20" s="10"/>
    </row>
    <row r="21" spans="1:18" ht="15.75" customHeight="1" x14ac:dyDescent="0.25">
      <c r="A21" s="225"/>
      <c r="B21" s="235" t="s">
        <v>631</v>
      </c>
      <c r="C21" s="327"/>
      <c r="D21" s="292">
        <v>2500</v>
      </c>
      <c r="E21" s="292"/>
      <c r="F21" s="292">
        <f t="shared" si="0"/>
        <v>2500</v>
      </c>
      <c r="G21" s="168">
        <v>43344</v>
      </c>
      <c r="H21" s="28"/>
      <c r="I21" s="28" t="s">
        <v>625</v>
      </c>
      <c r="J21" s="257"/>
      <c r="K21" s="9"/>
      <c r="L21" s="9"/>
      <c r="M21" s="9"/>
      <c r="N21" s="9"/>
      <c r="O21" s="9"/>
      <c r="P21" s="9"/>
      <c r="Q21" s="9"/>
      <c r="R21" s="10"/>
    </row>
    <row r="22" spans="1:18" ht="15.75" customHeight="1" x14ac:dyDescent="0.25">
      <c r="A22" s="225"/>
      <c r="B22" s="235" t="s">
        <v>632</v>
      </c>
      <c r="C22" s="327"/>
      <c r="D22" s="292">
        <v>1100</v>
      </c>
      <c r="E22" s="292"/>
      <c r="F22" s="292">
        <f t="shared" si="0"/>
        <v>1100</v>
      </c>
      <c r="G22" s="168">
        <v>43313</v>
      </c>
      <c r="H22" s="28"/>
      <c r="I22" s="28" t="s">
        <v>625</v>
      </c>
      <c r="J22" s="257"/>
      <c r="K22" s="9"/>
      <c r="L22" s="9"/>
      <c r="M22" s="9"/>
      <c r="N22" s="9"/>
      <c r="O22" s="9"/>
      <c r="P22" s="9"/>
      <c r="Q22" s="9"/>
      <c r="R22" s="10"/>
    </row>
    <row r="23" spans="1:18" ht="15.75" customHeight="1" x14ac:dyDescent="0.25">
      <c r="A23" s="225"/>
      <c r="B23" s="235" t="s">
        <v>633</v>
      </c>
      <c r="C23" s="327"/>
      <c r="D23" s="292">
        <v>1100</v>
      </c>
      <c r="E23" s="292"/>
      <c r="F23" s="292">
        <f t="shared" si="0"/>
        <v>1100</v>
      </c>
      <c r="G23" s="168">
        <v>43344</v>
      </c>
      <c r="H23" s="28"/>
      <c r="I23" s="28" t="s">
        <v>625</v>
      </c>
      <c r="J23" s="257"/>
      <c r="K23" s="9"/>
      <c r="L23" s="9"/>
      <c r="M23" s="9"/>
      <c r="N23" s="9"/>
      <c r="O23" s="9"/>
      <c r="P23" s="9"/>
      <c r="Q23" s="9"/>
      <c r="R23" s="10"/>
    </row>
    <row r="24" spans="1:18" ht="15.75" customHeight="1" x14ac:dyDescent="0.25">
      <c r="A24" s="225" t="s">
        <v>684</v>
      </c>
      <c r="B24" s="28" t="s">
        <v>635</v>
      </c>
      <c r="C24" s="327"/>
      <c r="D24" s="292"/>
      <c r="E24" s="292"/>
      <c r="F24" s="292"/>
      <c r="G24" s="168"/>
      <c r="H24" s="28"/>
      <c r="I24" s="28"/>
      <c r="J24" s="257"/>
      <c r="K24" s="9"/>
      <c r="L24" s="9"/>
      <c r="M24" s="9"/>
      <c r="N24" s="9"/>
      <c r="O24" s="9"/>
      <c r="P24" s="9"/>
      <c r="Q24" s="9"/>
      <c r="R24" s="10"/>
    </row>
    <row r="25" spans="1:18" ht="15.75" customHeight="1" x14ac:dyDescent="0.25">
      <c r="A25" s="225"/>
      <c r="B25" s="235" t="s">
        <v>629</v>
      </c>
      <c r="C25" s="327"/>
      <c r="D25" s="292">
        <v>1800</v>
      </c>
      <c r="E25" s="292"/>
      <c r="F25" s="292">
        <f t="shared" ref="F25:F32" si="1">D25</f>
        <v>1800</v>
      </c>
      <c r="G25" s="168">
        <v>43313</v>
      </c>
      <c r="H25" s="28"/>
      <c r="I25" s="28" t="s">
        <v>625</v>
      </c>
      <c r="J25" s="257"/>
      <c r="K25" s="9"/>
      <c r="L25" s="9"/>
      <c r="M25" s="9"/>
      <c r="N25" s="9"/>
      <c r="O25" s="9"/>
      <c r="P25" s="9"/>
      <c r="Q25" s="9"/>
      <c r="R25" s="10"/>
    </row>
    <row r="26" spans="1:18" ht="15.75" customHeight="1" x14ac:dyDescent="0.25">
      <c r="A26" s="225"/>
      <c r="B26" s="235" t="s">
        <v>636</v>
      </c>
      <c r="C26" s="327"/>
      <c r="D26" s="292">
        <v>1300</v>
      </c>
      <c r="E26" s="292"/>
      <c r="F26" s="292">
        <f t="shared" si="1"/>
        <v>1300</v>
      </c>
      <c r="G26" s="168">
        <v>43344</v>
      </c>
      <c r="H26" s="28"/>
      <c r="I26" s="28" t="s">
        <v>625</v>
      </c>
      <c r="J26" s="257"/>
      <c r="K26" s="9"/>
      <c r="L26" s="9"/>
      <c r="M26" s="9"/>
      <c r="N26" s="9"/>
      <c r="O26" s="9"/>
      <c r="P26" s="9"/>
      <c r="Q26" s="9"/>
      <c r="R26" s="10"/>
    </row>
    <row r="27" spans="1:18" ht="15.75" customHeight="1" x14ac:dyDescent="0.25">
      <c r="A27" s="225"/>
      <c r="B27" s="235" t="s">
        <v>637</v>
      </c>
      <c r="C27" s="327"/>
      <c r="D27" s="292">
        <v>2200</v>
      </c>
      <c r="E27" s="292"/>
      <c r="F27" s="292">
        <f t="shared" si="1"/>
        <v>2200</v>
      </c>
      <c r="G27" s="168">
        <v>43344</v>
      </c>
      <c r="H27" s="28"/>
      <c r="I27" s="28" t="s">
        <v>625</v>
      </c>
      <c r="J27" s="257"/>
      <c r="K27" s="9"/>
      <c r="L27" s="9"/>
      <c r="M27" s="9"/>
      <c r="N27" s="9"/>
      <c r="O27" s="9"/>
      <c r="P27" s="9"/>
      <c r="Q27" s="9"/>
      <c r="R27" s="10"/>
    </row>
    <row r="28" spans="1:18" ht="15.75" customHeight="1" x14ac:dyDescent="0.25">
      <c r="A28" s="225"/>
      <c r="B28" s="235" t="s">
        <v>631</v>
      </c>
      <c r="C28" s="327"/>
      <c r="D28" s="292">
        <v>2500</v>
      </c>
      <c r="E28" s="292"/>
      <c r="F28" s="292">
        <f t="shared" si="1"/>
        <v>2500</v>
      </c>
      <c r="G28" s="168">
        <v>43344</v>
      </c>
      <c r="H28" s="28"/>
      <c r="I28" s="28" t="s">
        <v>625</v>
      </c>
      <c r="J28" s="257"/>
      <c r="K28" s="9"/>
      <c r="L28" s="9"/>
      <c r="M28" s="9"/>
      <c r="N28" s="9"/>
      <c r="O28" s="9"/>
      <c r="P28" s="9"/>
      <c r="Q28" s="9"/>
      <c r="R28" s="10"/>
    </row>
    <row r="29" spans="1:18" ht="15.75" customHeight="1" x14ac:dyDescent="0.25">
      <c r="A29" s="225"/>
      <c r="B29" s="235" t="s">
        <v>638</v>
      </c>
      <c r="C29" s="327"/>
      <c r="D29" s="292">
        <v>1100</v>
      </c>
      <c r="E29" s="292"/>
      <c r="F29" s="292">
        <f t="shared" si="1"/>
        <v>1100</v>
      </c>
      <c r="G29" s="168">
        <v>43313</v>
      </c>
      <c r="H29" s="28"/>
      <c r="I29" s="28" t="s">
        <v>625</v>
      </c>
      <c r="J29" s="257"/>
      <c r="K29" s="9"/>
      <c r="L29" s="9"/>
      <c r="M29" s="9"/>
      <c r="N29" s="9"/>
      <c r="O29" s="9"/>
      <c r="P29" s="9"/>
      <c r="Q29" s="9"/>
      <c r="R29" s="10"/>
    </row>
    <row r="30" spans="1:18" ht="15.75" customHeight="1" x14ac:dyDescent="0.25">
      <c r="A30" s="225"/>
      <c r="B30" s="235" t="s">
        <v>633</v>
      </c>
      <c r="C30" s="327"/>
      <c r="D30" s="292">
        <v>1100</v>
      </c>
      <c r="E30" s="292"/>
      <c r="F30" s="292">
        <f t="shared" si="1"/>
        <v>1100</v>
      </c>
      <c r="G30" s="168">
        <v>43344</v>
      </c>
      <c r="H30" s="28"/>
      <c r="I30" s="28" t="s">
        <v>625</v>
      </c>
      <c r="J30" s="257"/>
      <c r="K30" s="9"/>
      <c r="L30" s="9"/>
      <c r="M30" s="9"/>
      <c r="N30" s="9"/>
      <c r="O30" s="9"/>
      <c r="P30" s="9"/>
      <c r="Q30" s="9"/>
      <c r="R30" s="10"/>
    </row>
    <row r="31" spans="1:18" ht="23.4" customHeight="1" x14ac:dyDescent="0.25">
      <c r="A31" s="225"/>
      <c r="B31" s="235" t="s">
        <v>627</v>
      </c>
      <c r="C31" s="327"/>
      <c r="D31" s="292">
        <v>1100</v>
      </c>
      <c r="E31" s="292"/>
      <c r="F31" s="292">
        <f t="shared" si="1"/>
        <v>1100</v>
      </c>
      <c r="G31" s="168">
        <v>43344</v>
      </c>
      <c r="H31" s="28"/>
      <c r="I31" s="28" t="s">
        <v>625</v>
      </c>
      <c r="J31" s="257"/>
      <c r="K31" s="9"/>
      <c r="L31" s="9"/>
      <c r="M31" s="9"/>
      <c r="N31" s="9"/>
      <c r="O31" s="9"/>
      <c r="P31" s="9"/>
      <c r="Q31" s="9"/>
      <c r="R31" s="10"/>
    </row>
    <row r="32" spans="1:18" ht="15.75" customHeight="1" x14ac:dyDescent="0.25">
      <c r="A32" s="225"/>
      <c r="B32" s="235" t="s">
        <v>639</v>
      </c>
      <c r="C32" s="327"/>
      <c r="D32" s="292">
        <v>800</v>
      </c>
      <c r="E32" s="292"/>
      <c r="F32" s="292">
        <f t="shared" si="1"/>
        <v>800</v>
      </c>
      <c r="G32" s="168">
        <v>43344</v>
      </c>
      <c r="H32" s="28"/>
      <c r="I32" s="28" t="s">
        <v>625</v>
      </c>
      <c r="J32" s="257"/>
      <c r="K32" s="9"/>
      <c r="L32" s="9"/>
      <c r="M32" s="9"/>
      <c r="N32" s="9"/>
      <c r="O32" s="9"/>
      <c r="P32" s="9"/>
      <c r="Q32" s="9"/>
      <c r="R32" s="10"/>
    </row>
    <row r="33" spans="1:18" ht="15.75" customHeight="1" x14ac:dyDescent="0.25">
      <c r="A33" s="225" t="s">
        <v>685</v>
      </c>
      <c r="B33" s="28" t="s">
        <v>640</v>
      </c>
      <c r="C33" s="327"/>
      <c r="D33" s="292"/>
      <c r="E33" s="292"/>
      <c r="F33" s="292"/>
      <c r="G33" s="168"/>
      <c r="H33" s="28"/>
      <c r="I33" s="28"/>
      <c r="J33" s="257"/>
      <c r="K33" s="9"/>
      <c r="L33" s="9"/>
      <c r="M33" s="9"/>
      <c r="N33" s="9"/>
      <c r="O33" s="9"/>
      <c r="P33" s="9"/>
      <c r="Q33" s="9"/>
      <c r="R33" s="10"/>
    </row>
    <row r="34" spans="1:18" ht="15.75" customHeight="1" x14ac:dyDescent="0.25">
      <c r="A34" s="225"/>
      <c r="B34" s="235" t="s">
        <v>629</v>
      </c>
      <c r="C34" s="327"/>
      <c r="D34" s="292">
        <v>1800</v>
      </c>
      <c r="E34" s="292"/>
      <c r="F34" s="292">
        <f t="shared" ref="F34:F41" si="2">D34</f>
        <v>1800</v>
      </c>
      <c r="G34" s="168">
        <v>43313</v>
      </c>
      <c r="H34" s="28"/>
      <c r="I34" s="28" t="s">
        <v>625</v>
      </c>
      <c r="J34" s="257"/>
      <c r="K34" s="9"/>
      <c r="L34" s="9"/>
      <c r="M34" s="9"/>
      <c r="N34" s="9"/>
      <c r="O34" s="9"/>
      <c r="P34" s="9"/>
      <c r="Q34" s="9"/>
      <c r="R34" s="10"/>
    </row>
    <row r="35" spans="1:18" ht="15.75" customHeight="1" x14ac:dyDescent="0.25">
      <c r="A35" s="225"/>
      <c r="B35" s="235" t="s">
        <v>636</v>
      </c>
      <c r="C35" s="327"/>
      <c r="D35" s="292">
        <v>1300</v>
      </c>
      <c r="E35" s="292"/>
      <c r="F35" s="292">
        <f t="shared" si="2"/>
        <v>1300</v>
      </c>
      <c r="G35" s="168">
        <v>43344</v>
      </c>
      <c r="H35" s="28"/>
      <c r="I35" s="28" t="s">
        <v>625</v>
      </c>
      <c r="J35" s="257"/>
      <c r="K35" s="9"/>
      <c r="L35" s="9"/>
      <c r="M35" s="9"/>
      <c r="N35" s="9"/>
      <c r="O35" s="9"/>
      <c r="P35" s="9"/>
      <c r="Q35" s="9"/>
      <c r="R35" s="10"/>
    </row>
    <row r="36" spans="1:18" ht="15.75" customHeight="1" x14ac:dyDescent="0.25">
      <c r="A36" s="225"/>
      <c r="B36" s="235" t="s">
        <v>637</v>
      </c>
      <c r="C36" s="327"/>
      <c r="D36" s="292">
        <v>2200</v>
      </c>
      <c r="E36" s="292"/>
      <c r="F36" s="292">
        <f t="shared" si="2"/>
        <v>2200</v>
      </c>
      <c r="G36" s="168">
        <v>43344</v>
      </c>
      <c r="H36" s="28"/>
      <c r="I36" s="28" t="s">
        <v>625</v>
      </c>
      <c r="J36" s="257"/>
      <c r="K36" s="9"/>
      <c r="L36" s="9"/>
      <c r="M36" s="9"/>
      <c r="N36" s="9"/>
      <c r="O36" s="9"/>
      <c r="P36" s="9"/>
      <c r="Q36" s="9"/>
      <c r="R36" s="10"/>
    </row>
    <row r="37" spans="1:18" ht="15.75" customHeight="1" x14ac:dyDescent="0.25">
      <c r="A37" s="225"/>
      <c r="B37" s="235" t="s">
        <v>631</v>
      </c>
      <c r="C37" s="327"/>
      <c r="D37" s="292">
        <v>2500</v>
      </c>
      <c r="E37" s="292"/>
      <c r="F37" s="292">
        <f t="shared" si="2"/>
        <v>2500</v>
      </c>
      <c r="G37" s="168">
        <v>43344</v>
      </c>
      <c r="H37" s="28"/>
      <c r="I37" s="28" t="s">
        <v>625</v>
      </c>
      <c r="J37" s="257"/>
      <c r="K37" s="9"/>
      <c r="L37" s="9"/>
      <c r="M37" s="9"/>
      <c r="N37" s="9"/>
      <c r="O37" s="9"/>
      <c r="P37" s="9"/>
      <c r="Q37" s="9"/>
      <c r="R37" s="10"/>
    </row>
    <row r="38" spans="1:18" ht="15.75" customHeight="1" x14ac:dyDescent="0.25">
      <c r="A38" s="225"/>
      <c r="B38" s="235" t="s">
        <v>638</v>
      </c>
      <c r="C38" s="327"/>
      <c r="D38" s="292">
        <v>1100</v>
      </c>
      <c r="E38" s="292"/>
      <c r="F38" s="292">
        <f t="shared" si="2"/>
        <v>1100</v>
      </c>
      <c r="G38" s="168">
        <v>43313</v>
      </c>
      <c r="H38" s="28"/>
      <c r="I38" s="28" t="s">
        <v>625</v>
      </c>
      <c r="J38" s="257"/>
      <c r="K38" s="9"/>
      <c r="L38" s="9"/>
      <c r="M38" s="9"/>
      <c r="N38" s="9"/>
      <c r="O38" s="9"/>
      <c r="P38" s="9"/>
      <c r="Q38" s="9"/>
      <c r="R38" s="10"/>
    </row>
    <row r="39" spans="1:18" ht="15.75" customHeight="1" x14ac:dyDescent="0.25">
      <c r="A39" s="225"/>
      <c r="B39" s="235" t="s">
        <v>633</v>
      </c>
      <c r="C39" s="327"/>
      <c r="D39" s="292">
        <v>1100</v>
      </c>
      <c r="E39" s="292"/>
      <c r="F39" s="292">
        <f t="shared" si="2"/>
        <v>1100</v>
      </c>
      <c r="G39" s="168">
        <v>43344</v>
      </c>
      <c r="H39" s="28"/>
      <c r="I39" s="28" t="s">
        <v>625</v>
      </c>
      <c r="J39" s="257"/>
      <c r="K39" s="9"/>
      <c r="L39" s="9"/>
      <c r="M39" s="9"/>
      <c r="N39" s="9"/>
      <c r="O39" s="9"/>
      <c r="P39" s="9"/>
      <c r="Q39" s="9"/>
      <c r="R39" s="10"/>
    </row>
    <row r="40" spans="1:18" ht="24.65" customHeight="1" x14ac:dyDescent="0.25">
      <c r="A40" s="225"/>
      <c r="B40" s="235" t="s">
        <v>627</v>
      </c>
      <c r="C40" s="327"/>
      <c r="D40" s="292">
        <v>1100</v>
      </c>
      <c r="E40" s="292"/>
      <c r="F40" s="292">
        <f t="shared" si="2"/>
        <v>1100</v>
      </c>
      <c r="G40" s="168">
        <v>43344</v>
      </c>
      <c r="H40" s="28"/>
      <c r="I40" s="28" t="s">
        <v>625</v>
      </c>
      <c r="J40" s="257"/>
      <c r="K40" s="9"/>
      <c r="L40" s="9"/>
      <c r="M40" s="9"/>
      <c r="N40" s="9"/>
      <c r="O40" s="9"/>
      <c r="P40" s="9"/>
      <c r="Q40" s="9"/>
      <c r="R40" s="10"/>
    </row>
    <row r="41" spans="1:18" ht="15.75" customHeight="1" x14ac:dyDescent="0.25">
      <c r="A41" s="225"/>
      <c r="B41" s="235" t="s">
        <v>639</v>
      </c>
      <c r="C41" s="327"/>
      <c r="D41" s="292">
        <v>800</v>
      </c>
      <c r="E41" s="292"/>
      <c r="F41" s="292">
        <f t="shared" si="2"/>
        <v>800</v>
      </c>
      <c r="G41" s="168">
        <v>43344</v>
      </c>
      <c r="H41" s="28"/>
      <c r="I41" s="28" t="s">
        <v>625</v>
      </c>
      <c r="J41" s="257"/>
      <c r="K41" s="9"/>
      <c r="L41" s="9"/>
      <c r="M41" s="9"/>
      <c r="N41" s="9"/>
      <c r="O41" s="9"/>
      <c r="P41" s="9"/>
      <c r="Q41" s="9"/>
      <c r="R41" s="10"/>
    </row>
    <row r="42" spans="1:18" ht="15.75" customHeight="1" x14ac:dyDescent="0.25">
      <c r="A42" s="225" t="s">
        <v>686</v>
      </c>
      <c r="B42" s="28" t="s">
        <v>641</v>
      </c>
      <c r="C42" s="327"/>
      <c r="D42" s="292"/>
      <c r="E42" s="292"/>
      <c r="F42" s="292"/>
      <c r="G42" s="168"/>
      <c r="H42" s="28"/>
      <c r="I42" s="28"/>
      <c r="J42" s="257"/>
      <c r="K42" s="9"/>
      <c r="L42" s="9"/>
      <c r="M42" s="9"/>
      <c r="N42" s="9"/>
      <c r="O42" s="9"/>
      <c r="P42" s="9"/>
      <c r="Q42" s="9"/>
      <c r="R42" s="10"/>
    </row>
    <row r="43" spans="1:18" ht="15.75" customHeight="1" x14ac:dyDescent="0.25">
      <c r="A43" s="225"/>
      <c r="B43" s="235" t="s">
        <v>629</v>
      </c>
      <c r="C43" s="327"/>
      <c r="D43" s="292">
        <v>1800</v>
      </c>
      <c r="E43" s="292"/>
      <c r="F43" s="292">
        <f t="shared" ref="F43:F50" si="3">D43</f>
        <v>1800</v>
      </c>
      <c r="G43" s="168">
        <v>43313</v>
      </c>
      <c r="H43" s="28"/>
      <c r="I43" s="28" t="s">
        <v>625</v>
      </c>
      <c r="J43" s="257"/>
      <c r="K43" s="9"/>
      <c r="L43" s="9"/>
      <c r="M43" s="9"/>
      <c r="N43" s="9"/>
      <c r="O43" s="9"/>
      <c r="P43" s="9"/>
      <c r="Q43" s="9"/>
      <c r="R43" s="10"/>
    </row>
    <row r="44" spans="1:18" ht="15.75" customHeight="1" x14ac:dyDescent="0.25">
      <c r="A44" s="225"/>
      <c r="B44" s="235" t="s">
        <v>636</v>
      </c>
      <c r="C44" s="327"/>
      <c r="D44" s="292">
        <v>1300</v>
      </c>
      <c r="E44" s="292"/>
      <c r="F44" s="292">
        <f t="shared" si="3"/>
        <v>1300</v>
      </c>
      <c r="G44" s="168">
        <v>43344</v>
      </c>
      <c r="H44" s="28"/>
      <c r="I44" s="28" t="s">
        <v>625</v>
      </c>
      <c r="J44" s="257"/>
      <c r="K44" s="9"/>
      <c r="L44" s="9"/>
      <c r="M44" s="9"/>
      <c r="N44" s="9"/>
      <c r="O44" s="9"/>
      <c r="P44" s="9"/>
      <c r="Q44" s="9"/>
      <c r="R44" s="10"/>
    </row>
    <row r="45" spans="1:18" ht="15.75" customHeight="1" x14ac:dyDescent="0.25">
      <c r="A45" s="225"/>
      <c r="B45" s="235" t="s">
        <v>637</v>
      </c>
      <c r="C45" s="327"/>
      <c r="D45" s="292">
        <v>2200</v>
      </c>
      <c r="E45" s="292"/>
      <c r="F45" s="292">
        <f t="shared" si="3"/>
        <v>2200</v>
      </c>
      <c r="G45" s="168">
        <v>43344</v>
      </c>
      <c r="H45" s="28"/>
      <c r="I45" s="28" t="s">
        <v>625</v>
      </c>
      <c r="J45" s="257"/>
      <c r="K45" s="9"/>
      <c r="L45" s="9"/>
      <c r="M45" s="9"/>
      <c r="N45" s="9"/>
      <c r="O45" s="9"/>
      <c r="P45" s="9"/>
      <c r="Q45" s="9"/>
      <c r="R45" s="10"/>
    </row>
    <row r="46" spans="1:18" ht="15.75" customHeight="1" x14ac:dyDescent="0.25">
      <c r="A46" s="225"/>
      <c r="B46" s="235" t="s">
        <v>631</v>
      </c>
      <c r="C46" s="327"/>
      <c r="D46" s="292">
        <v>2500</v>
      </c>
      <c r="E46" s="292"/>
      <c r="F46" s="292">
        <f t="shared" si="3"/>
        <v>2500</v>
      </c>
      <c r="G46" s="168">
        <v>43344</v>
      </c>
      <c r="H46" s="28"/>
      <c r="I46" s="28" t="s">
        <v>625</v>
      </c>
      <c r="J46" s="257"/>
      <c r="K46" s="9"/>
      <c r="L46" s="9"/>
      <c r="M46" s="9"/>
      <c r="N46" s="9"/>
      <c r="O46" s="9"/>
      <c r="P46" s="9"/>
      <c r="Q46" s="9"/>
      <c r="R46" s="10"/>
    </row>
    <row r="47" spans="1:18" ht="15.75" customHeight="1" x14ac:dyDescent="0.25">
      <c r="A47" s="225"/>
      <c r="B47" s="235" t="s">
        <v>638</v>
      </c>
      <c r="C47" s="327"/>
      <c r="D47" s="292">
        <v>1100</v>
      </c>
      <c r="E47" s="292"/>
      <c r="F47" s="292">
        <f t="shared" si="3"/>
        <v>1100</v>
      </c>
      <c r="G47" s="168">
        <v>43313</v>
      </c>
      <c r="H47" s="28"/>
      <c r="I47" s="28" t="s">
        <v>625</v>
      </c>
      <c r="J47" s="257"/>
      <c r="K47" s="9"/>
      <c r="L47" s="9"/>
      <c r="M47" s="9"/>
      <c r="N47" s="9"/>
      <c r="O47" s="9"/>
      <c r="P47" s="9"/>
      <c r="Q47" s="9"/>
      <c r="R47" s="10"/>
    </row>
    <row r="48" spans="1:18" ht="15.75" customHeight="1" x14ac:dyDescent="0.25">
      <c r="A48" s="225"/>
      <c r="B48" s="235" t="s">
        <v>633</v>
      </c>
      <c r="C48" s="327"/>
      <c r="D48" s="292">
        <v>1100</v>
      </c>
      <c r="E48" s="292"/>
      <c r="F48" s="292">
        <f t="shared" si="3"/>
        <v>1100</v>
      </c>
      <c r="G48" s="168">
        <v>43344</v>
      </c>
      <c r="H48" s="28"/>
      <c r="I48" s="28" t="s">
        <v>625</v>
      </c>
      <c r="J48" s="257"/>
      <c r="K48" s="9"/>
      <c r="L48" s="9"/>
      <c r="M48" s="9"/>
      <c r="N48" s="9"/>
      <c r="O48" s="9"/>
      <c r="P48" s="9"/>
      <c r="Q48" s="9"/>
      <c r="R48" s="10"/>
    </row>
    <row r="49" spans="1:18" ht="27" customHeight="1" x14ac:dyDescent="0.25">
      <c r="A49" s="225"/>
      <c r="B49" s="235" t="s">
        <v>627</v>
      </c>
      <c r="C49" s="327"/>
      <c r="D49" s="292">
        <v>1100</v>
      </c>
      <c r="E49" s="292"/>
      <c r="F49" s="292">
        <f t="shared" si="3"/>
        <v>1100</v>
      </c>
      <c r="G49" s="168">
        <v>43344</v>
      </c>
      <c r="H49" s="28"/>
      <c r="I49" s="28" t="s">
        <v>625</v>
      </c>
      <c r="J49" s="257"/>
      <c r="K49" s="9"/>
      <c r="L49" s="9"/>
      <c r="M49" s="9"/>
      <c r="N49" s="9"/>
      <c r="O49" s="9"/>
      <c r="P49" s="9"/>
      <c r="Q49" s="9"/>
      <c r="R49" s="10"/>
    </row>
    <row r="50" spans="1:18" ht="15.75" customHeight="1" x14ac:dyDescent="0.25">
      <c r="A50" s="225"/>
      <c r="B50" s="235" t="s">
        <v>639</v>
      </c>
      <c r="C50" s="327"/>
      <c r="D50" s="292">
        <v>800</v>
      </c>
      <c r="E50" s="292"/>
      <c r="F50" s="292">
        <f t="shared" si="3"/>
        <v>800</v>
      </c>
      <c r="G50" s="168">
        <v>43344</v>
      </c>
      <c r="H50" s="28"/>
      <c r="I50" s="28" t="s">
        <v>625</v>
      </c>
      <c r="J50" s="257"/>
      <c r="K50" s="9"/>
      <c r="L50" s="9"/>
      <c r="M50" s="9"/>
      <c r="N50" s="9"/>
      <c r="O50" s="9"/>
      <c r="P50" s="9"/>
      <c r="Q50" s="9"/>
      <c r="R50" s="10"/>
    </row>
    <row r="51" spans="1:18" ht="15.75" customHeight="1" x14ac:dyDescent="0.25">
      <c r="A51" s="225" t="s">
        <v>687</v>
      </c>
      <c r="B51" s="28" t="s">
        <v>642</v>
      </c>
      <c r="C51" s="327"/>
      <c r="D51" s="292"/>
      <c r="E51" s="292"/>
      <c r="F51" s="292"/>
      <c r="G51" s="168"/>
      <c r="H51" s="28"/>
      <c r="I51" s="28"/>
      <c r="J51" s="257"/>
      <c r="K51" s="9"/>
      <c r="L51" s="9"/>
      <c r="M51" s="9"/>
      <c r="N51" s="9"/>
      <c r="O51" s="9"/>
      <c r="P51" s="9"/>
      <c r="Q51" s="9"/>
      <c r="R51" s="10"/>
    </row>
    <row r="52" spans="1:18" ht="15.75" customHeight="1" x14ac:dyDescent="0.25">
      <c r="A52" s="225"/>
      <c r="B52" s="235" t="s">
        <v>629</v>
      </c>
      <c r="C52" s="327"/>
      <c r="D52" s="292">
        <v>1800</v>
      </c>
      <c r="E52" s="292"/>
      <c r="F52" s="292">
        <f t="shared" si="0"/>
        <v>1800</v>
      </c>
      <c r="G52" s="168">
        <v>43313</v>
      </c>
      <c r="H52" s="28"/>
      <c r="I52" s="28" t="s">
        <v>625</v>
      </c>
      <c r="J52" s="257"/>
      <c r="K52" s="9"/>
      <c r="L52" s="9"/>
      <c r="M52" s="9"/>
      <c r="N52" s="9"/>
      <c r="O52" s="9"/>
      <c r="P52" s="9"/>
      <c r="Q52" s="9"/>
      <c r="R52" s="10"/>
    </row>
    <row r="53" spans="1:18" ht="15.75" customHeight="1" x14ac:dyDescent="0.25">
      <c r="A53" s="225"/>
      <c r="B53" s="235" t="s">
        <v>636</v>
      </c>
      <c r="C53" s="327"/>
      <c r="D53" s="292">
        <v>1300</v>
      </c>
      <c r="E53" s="292"/>
      <c r="F53" s="292">
        <f t="shared" si="0"/>
        <v>1300</v>
      </c>
      <c r="G53" s="168">
        <v>43344</v>
      </c>
      <c r="H53" s="28"/>
      <c r="I53" s="28" t="s">
        <v>625</v>
      </c>
      <c r="J53" s="257"/>
      <c r="K53" s="9"/>
      <c r="L53" s="9"/>
      <c r="M53" s="9"/>
      <c r="N53" s="9"/>
      <c r="O53" s="9"/>
      <c r="P53" s="9"/>
      <c r="Q53" s="9"/>
      <c r="R53" s="10"/>
    </row>
    <row r="54" spans="1:18" ht="15.75" customHeight="1" x14ac:dyDescent="0.25">
      <c r="A54" s="225"/>
      <c r="B54" s="235" t="s">
        <v>637</v>
      </c>
      <c r="C54" s="327"/>
      <c r="D54" s="292">
        <v>2200</v>
      </c>
      <c r="E54" s="292"/>
      <c r="F54" s="292">
        <f t="shared" si="0"/>
        <v>2200</v>
      </c>
      <c r="G54" s="168">
        <v>43344</v>
      </c>
      <c r="H54" s="28"/>
      <c r="I54" s="28" t="s">
        <v>625</v>
      </c>
      <c r="J54" s="257"/>
      <c r="K54" s="9"/>
      <c r="L54" s="9"/>
      <c r="M54" s="9"/>
      <c r="N54" s="9"/>
      <c r="O54" s="9"/>
      <c r="P54" s="9"/>
      <c r="Q54" s="9"/>
      <c r="R54" s="10"/>
    </row>
    <row r="55" spans="1:18" ht="15.75" customHeight="1" x14ac:dyDescent="0.25">
      <c r="A55" s="225"/>
      <c r="B55" s="235" t="s">
        <v>631</v>
      </c>
      <c r="C55" s="327"/>
      <c r="D55" s="292">
        <v>2500</v>
      </c>
      <c r="E55" s="292"/>
      <c r="F55" s="292">
        <f t="shared" si="0"/>
        <v>2500</v>
      </c>
      <c r="G55" s="168">
        <v>43344</v>
      </c>
      <c r="H55" s="28"/>
      <c r="I55" s="28" t="s">
        <v>625</v>
      </c>
      <c r="J55" s="257"/>
      <c r="K55" s="9"/>
      <c r="L55" s="9"/>
      <c r="M55" s="9"/>
      <c r="N55" s="9"/>
      <c r="O55" s="9"/>
      <c r="P55" s="9"/>
      <c r="Q55" s="9"/>
      <c r="R55" s="10"/>
    </row>
    <row r="56" spans="1:18" ht="15.75" customHeight="1" x14ac:dyDescent="0.25">
      <c r="A56" s="225"/>
      <c r="B56" s="235" t="s">
        <v>638</v>
      </c>
      <c r="C56" s="327"/>
      <c r="D56" s="292">
        <v>1100</v>
      </c>
      <c r="E56" s="292"/>
      <c r="F56" s="292">
        <f t="shared" si="0"/>
        <v>1100</v>
      </c>
      <c r="G56" s="168">
        <v>43313</v>
      </c>
      <c r="H56" s="28"/>
      <c r="I56" s="28" t="s">
        <v>625</v>
      </c>
      <c r="J56" s="257"/>
      <c r="K56" s="9"/>
      <c r="L56" s="9"/>
      <c r="M56" s="9"/>
      <c r="N56" s="9"/>
      <c r="O56" s="9"/>
      <c r="P56" s="9"/>
      <c r="Q56" s="9"/>
      <c r="R56" s="10"/>
    </row>
    <row r="57" spans="1:18" ht="15.75" customHeight="1" x14ac:dyDescent="0.25">
      <c r="A57" s="225"/>
      <c r="B57" s="235" t="s">
        <v>633</v>
      </c>
      <c r="C57" s="327"/>
      <c r="D57" s="292">
        <v>1100</v>
      </c>
      <c r="E57" s="292"/>
      <c r="F57" s="292">
        <f t="shared" si="0"/>
        <v>1100</v>
      </c>
      <c r="G57" s="168">
        <v>43344</v>
      </c>
      <c r="H57" s="28"/>
      <c r="I57" s="28" t="s">
        <v>625</v>
      </c>
      <c r="J57" s="257"/>
      <c r="K57" s="9"/>
      <c r="L57" s="9"/>
      <c r="M57" s="9"/>
      <c r="N57" s="9"/>
      <c r="O57" s="9"/>
      <c r="P57" s="9"/>
      <c r="Q57" s="9"/>
      <c r="R57" s="10"/>
    </row>
    <row r="58" spans="1:18" ht="22.75" customHeight="1" x14ac:dyDescent="0.25">
      <c r="A58" s="225"/>
      <c r="B58" s="235" t="s">
        <v>627</v>
      </c>
      <c r="C58" s="327"/>
      <c r="D58" s="292">
        <v>1100</v>
      </c>
      <c r="E58" s="292"/>
      <c r="F58" s="292">
        <f t="shared" si="0"/>
        <v>1100</v>
      </c>
      <c r="G58" s="168">
        <v>43344</v>
      </c>
      <c r="H58" s="28"/>
      <c r="I58" s="28" t="s">
        <v>625</v>
      </c>
      <c r="J58" s="257"/>
      <c r="K58" s="9"/>
      <c r="L58" s="9"/>
      <c r="M58" s="9"/>
      <c r="N58" s="9"/>
      <c r="O58" s="9"/>
      <c r="P58" s="9"/>
      <c r="Q58" s="9"/>
      <c r="R58" s="10"/>
    </row>
    <row r="59" spans="1:18" ht="15.75" customHeight="1" x14ac:dyDescent="0.25">
      <c r="A59" s="225"/>
      <c r="B59" s="235" t="s">
        <v>639</v>
      </c>
      <c r="C59" s="327"/>
      <c r="D59" s="292">
        <v>800</v>
      </c>
      <c r="E59" s="292"/>
      <c r="F59" s="292">
        <f t="shared" si="0"/>
        <v>800</v>
      </c>
      <c r="G59" s="168">
        <v>43344</v>
      </c>
      <c r="H59" s="28"/>
      <c r="I59" s="28" t="s">
        <v>625</v>
      </c>
      <c r="J59" s="257"/>
      <c r="K59" s="9"/>
      <c r="L59" s="9"/>
      <c r="M59" s="9"/>
      <c r="N59" s="9"/>
      <c r="O59" s="9"/>
      <c r="P59" s="9"/>
      <c r="Q59" s="9"/>
      <c r="R59" s="10"/>
    </row>
    <row r="60" spans="1:18" ht="15.75" customHeight="1" x14ac:dyDescent="0.25">
      <c r="A60" s="225" t="s">
        <v>688</v>
      </c>
      <c r="B60" s="28" t="s">
        <v>643</v>
      </c>
      <c r="C60" s="327"/>
      <c r="D60" s="292"/>
      <c r="E60" s="292"/>
      <c r="F60" s="292"/>
      <c r="G60" s="168"/>
      <c r="H60" s="28"/>
      <c r="I60" s="28"/>
      <c r="J60" s="257"/>
      <c r="K60" s="9"/>
      <c r="L60" s="9"/>
      <c r="M60" s="9"/>
      <c r="N60" s="9"/>
      <c r="O60" s="9"/>
      <c r="P60" s="9"/>
      <c r="Q60" s="9"/>
      <c r="R60" s="10"/>
    </row>
    <row r="61" spans="1:18" ht="15.75" customHeight="1" x14ac:dyDescent="0.25">
      <c r="A61" s="225"/>
      <c r="B61" s="235" t="s">
        <v>629</v>
      </c>
      <c r="C61" s="327"/>
      <c r="D61" s="292">
        <v>1800</v>
      </c>
      <c r="E61" s="292"/>
      <c r="F61" s="292">
        <f t="shared" si="0"/>
        <v>1800</v>
      </c>
      <c r="G61" s="168">
        <v>43313</v>
      </c>
      <c r="H61" s="28"/>
      <c r="I61" s="28" t="s">
        <v>625</v>
      </c>
      <c r="J61" s="257"/>
      <c r="K61" s="9"/>
      <c r="L61" s="9"/>
      <c r="M61" s="9"/>
      <c r="N61" s="9"/>
      <c r="O61" s="9"/>
      <c r="P61" s="9"/>
      <c r="Q61" s="9"/>
      <c r="R61" s="10"/>
    </row>
    <row r="62" spans="1:18" ht="15.75" customHeight="1" x14ac:dyDescent="0.25">
      <c r="A62" s="225"/>
      <c r="B62" s="235" t="s">
        <v>636</v>
      </c>
      <c r="C62" s="327"/>
      <c r="D62" s="292">
        <v>1300</v>
      </c>
      <c r="E62" s="292"/>
      <c r="F62" s="292">
        <f t="shared" si="0"/>
        <v>1300</v>
      </c>
      <c r="G62" s="168">
        <v>43344</v>
      </c>
      <c r="H62" s="28"/>
      <c r="I62" s="28" t="s">
        <v>625</v>
      </c>
      <c r="J62" s="257"/>
      <c r="K62" s="9"/>
      <c r="L62" s="9"/>
      <c r="M62" s="9"/>
      <c r="N62" s="9"/>
      <c r="O62" s="9"/>
      <c r="P62" s="9"/>
      <c r="Q62" s="9"/>
      <c r="R62" s="10"/>
    </row>
    <row r="63" spans="1:18" ht="15.75" customHeight="1" x14ac:dyDescent="0.25">
      <c r="A63" s="225"/>
      <c r="B63" s="235" t="s">
        <v>637</v>
      </c>
      <c r="C63" s="327"/>
      <c r="D63" s="292">
        <v>2200</v>
      </c>
      <c r="E63" s="292"/>
      <c r="F63" s="292">
        <f t="shared" si="0"/>
        <v>2200</v>
      </c>
      <c r="G63" s="168">
        <v>43344</v>
      </c>
      <c r="H63" s="28"/>
      <c r="I63" s="28" t="s">
        <v>625</v>
      </c>
      <c r="J63" s="257"/>
      <c r="K63" s="9"/>
      <c r="L63" s="9"/>
      <c r="M63" s="9"/>
      <c r="N63" s="9"/>
      <c r="O63" s="9"/>
      <c r="P63" s="9"/>
      <c r="Q63" s="9"/>
      <c r="R63" s="10"/>
    </row>
    <row r="64" spans="1:18" ht="15.75" customHeight="1" x14ac:dyDescent="0.25">
      <c r="A64" s="225"/>
      <c r="B64" s="235" t="s">
        <v>631</v>
      </c>
      <c r="C64" s="327"/>
      <c r="D64" s="292">
        <v>2500</v>
      </c>
      <c r="E64" s="292"/>
      <c r="F64" s="292">
        <f t="shared" si="0"/>
        <v>2500</v>
      </c>
      <c r="G64" s="168">
        <v>43344</v>
      </c>
      <c r="H64" s="28"/>
      <c r="I64" s="28" t="s">
        <v>625</v>
      </c>
      <c r="J64" s="257"/>
      <c r="K64" s="9"/>
      <c r="L64" s="9"/>
      <c r="M64" s="9"/>
      <c r="N64" s="9"/>
      <c r="O64" s="9"/>
      <c r="P64" s="9"/>
      <c r="Q64" s="9"/>
      <c r="R64" s="10"/>
    </row>
    <row r="65" spans="1:18" ht="15.75" customHeight="1" x14ac:dyDescent="0.25">
      <c r="A65" s="225"/>
      <c r="B65" s="235" t="s">
        <v>638</v>
      </c>
      <c r="C65" s="327"/>
      <c r="D65" s="292">
        <v>1100</v>
      </c>
      <c r="E65" s="292"/>
      <c r="F65" s="292">
        <f t="shared" si="0"/>
        <v>1100</v>
      </c>
      <c r="G65" s="168">
        <v>43313</v>
      </c>
      <c r="H65" s="28"/>
      <c r="I65" s="28" t="s">
        <v>625</v>
      </c>
      <c r="J65" s="257"/>
      <c r="K65" s="9"/>
      <c r="L65" s="9"/>
      <c r="M65" s="9"/>
      <c r="N65" s="9"/>
      <c r="O65" s="9"/>
      <c r="P65" s="9"/>
      <c r="Q65" s="9"/>
      <c r="R65" s="10"/>
    </row>
    <row r="66" spans="1:18" ht="15.75" customHeight="1" x14ac:dyDescent="0.25">
      <c r="A66" s="225"/>
      <c r="B66" s="235" t="s">
        <v>633</v>
      </c>
      <c r="C66" s="327"/>
      <c r="D66" s="292">
        <v>1100</v>
      </c>
      <c r="E66" s="292"/>
      <c r="F66" s="292">
        <f t="shared" si="0"/>
        <v>1100</v>
      </c>
      <c r="G66" s="168">
        <v>43344</v>
      </c>
      <c r="H66" s="28"/>
      <c r="I66" s="28" t="s">
        <v>625</v>
      </c>
      <c r="J66" s="257"/>
      <c r="K66" s="9"/>
      <c r="L66" s="9"/>
      <c r="M66" s="9"/>
      <c r="N66" s="9"/>
      <c r="O66" s="9"/>
      <c r="P66" s="9"/>
      <c r="Q66" s="9"/>
      <c r="R66" s="10"/>
    </row>
    <row r="67" spans="1:18" ht="27" customHeight="1" x14ac:dyDescent="0.25">
      <c r="A67" s="225"/>
      <c r="B67" s="235" t="s">
        <v>627</v>
      </c>
      <c r="C67" s="327"/>
      <c r="D67" s="292">
        <v>1100</v>
      </c>
      <c r="E67" s="292"/>
      <c r="F67" s="292">
        <f t="shared" si="0"/>
        <v>1100</v>
      </c>
      <c r="G67" s="168">
        <v>43344</v>
      </c>
      <c r="H67" s="28"/>
      <c r="I67" s="28" t="s">
        <v>625</v>
      </c>
      <c r="J67" s="257"/>
      <c r="K67" s="9"/>
      <c r="L67" s="9"/>
      <c r="M67" s="9"/>
      <c r="N67" s="9"/>
      <c r="O67" s="9"/>
      <c r="P67" s="9"/>
      <c r="Q67" s="9"/>
      <c r="R67" s="10"/>
    </row>
    <row r="68" spans="1:18" ht="15.75" customHeight="1" x14ac:dyDescent="0.25">
      <c r="A68" s="225"/>
      <c r="B68" s="235" t="s">
        <v>639</v>
      </c>
      <c r="C68" s="327"/>
      <c r="D68" s="292">
        <v>800</v>
      </c>
      <c r="E68" s="292"/>
      <c r="F68" s="292">
        <f t="shared" si="0"/>
        <v>800</v>
      </c>
      <c r="G68" s="168">
        <v>43344</v>
      </c>
      <c r="H68" s="28"/>
      <c r="I68" s="28" t="s">
        <v>625</v>
      </c>
      <c r="J68" s="257"/>
      <c r="K68" s="9"/>
      <c r="L68" s="9"/>
      <c r="M68" s="9"/>
      <c r="N68" s="9"/>
      <c r="O68" s="9"/>
      <c r="P68" s="9"/>
      <c r="Q68" s="9"/>
      <c r="R68" s="10"/>
    </row>
    <row r="69" spans="1:18" ht="15.75" customHeight="1" x14ac:dyDescent="0.25">
      <c r="A69" s="225" t="s">
        <v>689</v>
      </c>
      <c r="B69" s="28" t="s">
        <v>644</v>
      </c>
      <c r="C69" s="327"/>
      <c r="D69" s="292"/>
      <c r="E69" s="292"/>
      <c r="F69" s="292"/>
      <c r="G69" s="168"/>
      <c r="H69" s="28"/>
      <c r="I69" s="28"/>
      <c r="J69" s="257"/>
      <c r="K69" s="9"/>
      <c r="L69" s="9"/>
      <c r="M69" s="9"/>
      <c r="N69" s="9"/>
      <c r="O69" s="9"/>
      <c r="P69" s="9"/>
      <c r="Q69" s="9"/>
      <c r="R69" s="10"/>
    </row>
    <row r="70" spans="1:18" ht="15.75" customHeight="1" x14ac:dyDescent="0.25">
      <c r="A70" s="225"/>
      <c r="B70" s="235" t="s">
        <v>629</v>
      </c>
      <c r="C70" s="327"/>
      <c r="D70" s="292">
        <v>1800</v>
      </c>
      <c r="E70" s="292"/>
      <c r="F70" s="292">
        <f t="shared" ref="F70:F77" si="4">D70</f>
        <v>1800</v>
      </c>
      <c r="G70" s="168">
        <v>43313</v>
      </c>
      <c r="H70" s="28"/>
      <c r="I70" s="28" t="s">
        <v>625</v>
      </c>
      <c r="J70" s="257"/>
      <c r="K70" s="9"/>
      <c r="L70" s="9"/>
      <c r="M70" s="9"/>
      <c r="N70" s="9"/>
      <c r="O70" s="9"/>
      <c r="P70" s="9"/>
      <c r="Q70" s="9"/>
      <c r="R70" s="10"/>
    </row>
    <row r="71" spans="1:18" ht="15.75" customHeight="1" x14ac:dyDescent="0.25">
      <c r="A71" s="225"/>
      <c r="B71" s="235" t="s">
        <v>636</v>
      </c>
      <c r="C71" s="327"/>
      <c r="D71" s="292">
        <v>1300</v>
      </c>
      <c r="E71" s="292"/>
      <c r="F71" s="292">
        <f t="shared" si="4"/>
        <v>1300</v>
      </c>
      <c r="G71" s="168">
        <v>43344</v>
      </c>
      <c r="H71" s="28"/>
      <c r="I71" s="28" t="s">
        <v>625</v>
      </c>
      <c r="J71" s="257"/>
      <c r="K71" s="9"/>
      <c r="L71" s="9"/>
      <c r="M71" s="9"/>
      <c r="N71" s="9"/>
      <c r="O71" s="9"/>
      <c r="P71" s="9"/>
      <c r="Q71" s="9"/>
      <c r="R71" s="10"/>
    </row>
    <row r="72" spans="1:18" ht="15.75" customHeight="1" x14ac:dyDescent="0.25">
      <c r="A72" s="225"/>
      <c r="B72" s="235" t="s">
        <v>637</v>
      </c>
      <c r="C72" s="327"/>
      <c r="D72" s="292">
        <v>2200</v>
      </c>
      <c r="E72" s="292"/>
      <c r="F72" s="292">
        <f t="shared" si="4"/>
        <v>2200</v>
      </c>
      <c r="G72" s="168">
        <v>43344</v>
      </c>
      <c r="H72" s="28"/>
      <c r="I72" s="28" t="s">
        <v>625</v>
      </c>
      <c r="J72" s="257"/>
      <c r="K72" s="9"/>
      <c r="L72" s="9"/>
      <c r="M72" s="9"/>
      <c r="N72" s="9"/>
      <c r="O72" s="9"/>
      <c r="P72" s="9"/>
      <c r="Q72" s="9"/>
      <c r="R72" s="10"/>
    </row>
    <row r="73" spans="1:18" ht="15.75" customHeight="1" x14ac:dyDescent="0.25">
      <c r="A73" s="225"/>
      <c r="B73" s="235" t="s">
        <v>631</v>
      </c>
      <c r="C73" s="327"/>
      <c r="D73" s="292">
        <v>2500</v>
      </c>
      <c r="E73" s="292"/>
      <c r="F73" s="292">
        <f t="shared" si="4"/>
        <v>2500</v>
      </c>
      <c r="G73" s="168">
        <v>43344</v>
      </c>
      <c r="H73" s="28"/>
      <c r="I73" s="28" t="s">
        <v>625</v>
      </c>
      <c r="J73" s="257"/>
      <c r="K73" s="9"/>
      <c r="L73" s="9"/>
      <c r="M73" s="9"/>
      <c r="N73" s="9"/>
      <c r="O73" s="9"/>
      <c r="P73" s="9"/>
      <c r="Q73" s="9"/>
      <c r="R73" s="10"/>
    </row>
    <row r="74" spans="1:18" ht="15.75" customHeight="1" x14ac:dyDescent="0.25">
      <c r="A74" s="225"/>
      <c r="B74" s="235" t="s">
        <v>638</v>
      </c>
      <c r="C74" s="327"/>
      <c r="D74" s="292">
        <v>1100</v>
      </c>
      <c r="E74" s="292"/>
      <c r="F74" s="292">
        <f t="shared" si="4"/>
        <v>1100</v>
      </c>
      <c r="G74" s="168">
        <v>43313</v>
      </c>
      <c r="H74" s="28"/>
      <c r="I74" s="28" t="s">
        <v>625</v>
      </c>
      <c r="J74" s="257"/>
      <c r="K74" s="9"/>
      <c r="L74" s="9"/>
      <c r="M74" s="9"/>
      <c r="N74" s="9"/>
      <c r="O74" s="9"/>
      <c r="P74" s="9"/>
      <c r="Q74" s="9"/>
      <c r="R74" s="10"/>
    </row>
    <row r="75" spans="1:18" ht="15.75" customHeight="1" x14ac:dyDescent="0.25">
      <c r="A75" s="225"/>
      <c r="B75" s="235" t="s">
        <v>633</v>
      </c>
      <c r="C75" s="327"/>
      <c r="D75" s="292">
        <v>1100</v>
      </c>
      <c r="E75" s="292"/>
      <c r="F75" s="292">
        <f t="shared" si="4"/>
        <v>1100</v>
      </c>
      <c r="G75" s="168">
        <v>43344</v>
      </c>
      <c r="H75" s="28"/>
      <c r="I75" s="28" t="s">
        <v>625</v>
      </c>
      <c r="J75" s="257"/>
      <c r="K75" s="9"/>
      <c r="L75" s="9"/>
      <c r="M75" s="9"/>
      <c r="N75" s="9"/>
      <c r="O75" s="9"/>
      <c r="P75" s="9"/>
      <c r="Q75" s="9"/>
      <c r="R75" s="10"/>
    </row>
    <row r="76" spans="1:18" ht="26.4" customHeight="1" x14ac:dyDescent="0.25">
      <c r="A76" s="225"/>
      <c r="B76" s="235" t="s">
        <v>627</v>
      </c>
      <c r="C76" s="327"/>
      <c r="D76" s="292">
        <v>1100</v>
      </c>
      <c r="E76" s="292"/>
      <c r="F76" s="292">
        <f t="shared" si="4"/>
        <v>1100</v>
      </c>
      <c r="G76" s="168">
        <v>43344</v>
      </c>
      <c r="H76" s="28"/>
      <c r="I76" s="28" t="s">
        <v>625</v>
      </c>
      <c r="J76" s="257"/>
      <c r="K76" s="9"/>
      <c r="L76" s="9"/>
      <c r="M76" s="9"/>
      <c r="N76" s="9"/>
      <c r="O76" s="9"/>
      <c r="P76" s="9"/>
      <c r="Q76" s="9"/>
      <c r="R76" s="10"/>
    </row>
    <row r="77" spans="1:18" ht="15.75" customHeight="1" x14ac:dyDescent="0.25">
      <c r="A77" s="225"/>
      <c r="B77" s="235" t="s">
        <v>639</v>
      </c>
      <c r="C77" s="327"/>
      <c r="D77" s="292">
        <v>800</v>
      </c>
      <c r="E77" s="292"/>
      <c r="F77" s="292">
        <f t="shared" si="4"/>
        <v>800</v>
      </c>
      <c r="G77" s="168">
        <v>43344</v>
      </c>
      <c r="H77" s="28"/>
      <c r="I77" s="28" t="s">
        <v>625</v>
      </c>
      <c r="J77" s="257"/>
      <c r="K77" s="9"/>
      <c r="L77" s="9"/>
      <c r="M77" s="9"/>
      <c r="N77" s="9"/>
      <c r="O77" s="9"/>
      <c r="P77" s="9"/>
      <c r="Q77" s="9"/>
      <c r="R77" s="10"/>
    </row>
    <row r="78" spans="1:18" ht="15.75" customHeight="1" x14ac:dyDescent="0.25">
      <c r="A78" s="225" t="s">
        <v>690</v>
      </c>
      <c r="B78" s="28" t="s">
        <v>645</v>
      </c>
      <c r="C78" s="327"/>
      <c r="D78" s="292"/>
      <c r="E78" s="292"/>
      <c r="F78" s="292"/>
      <c r="G78" s="168"/>
      <c r="H78" s="28"/>
      <c r="I78" s="28"/>
      <c r="J78" s="257"/>
      <c r="K78" s="9"/>
      <c r="L78" s="9"/>
      <c r="M78" s="9"/>
      <c r="N78" s="9"/>
      <c r="O78" s="9"/>
      <c r="P78" s="9"/>
      <c r="Q78" s="9"/>
      <c r="R78" s="10"/>
    </row>
    <row r="79" spans="1:18" ht="15.75" customHeight="1" x14ac:dyDescent="0.25">
      <c r="A79" s="225"/>
      <c r="B79" s="235" t="s">
        <v>629</v>
      </c>
      <c r="C79" s="327"/>
      <c r="D79" s="292">
        <v>1800</v>
      </c>
      <c r="E79" s="292"/>
      <c r="F79" s="292">
        <f t="shared" si="0"/>
        <v>1800</v>
      </c>
      <c r="G79" s="168">
        <v>43313</v>
      </c>
      <c r="H79" s="28"/>
      <c r="I79" s="28" t="s">
        <v>625</v>
      </c>
      <c r="J79" s="257"/>
      <c r="K79" s="9"/>
      <c r="L79" s="9"/>
      <c r="M79" s="9"/>
      <c r="N79" s="9"/>
      <c r="O79" s="9"/>
      <c r="P79" s="9"/>
      <c r="Q79" s="9"/>
      <c r="R79" s="10"/>
    </row>
    <row r="80" spans="1:18" ht="15.75" customHeight="1" x14ac:dyDescent="0.25">
      <c r="A80" s="225"/>
      <c r="B80" s="235" t="s">
        <v>636</v>
      </c>
      <c r="C80" s="327"/>
      <c r="D80" s="292">
        <v>1300</v>
      </c>
      <c r="E80" s="292"/>
      <c r="F80" s="292">
        <f t="shared" si="0"/>
        <v>1300</v>
      </c>
      <c r="G80" s="168">
        <v>43344</v>
      </c>
      <c r="H80" s="28"/>
      <c r="I80" s="28" t="s">
        <v>625</v>
      </c>
      <c r="J80" s="257"/>
      <c r="K80" s="9"/>
      <c r="L80" s="9"/>
      <c r="M80" s="9"/>
      <c r="N80" s="9"/>
      <c r="O80" s="9"/>
      <c r="P80" s="9"/>
      <c r="Q80" s="9"/>
      <c r="R80" s="10"/>
    </row>
    <row r="81" spans="1:18" ht="15.75" customHeight="1" x14ac:dyDescent="0.25">
      <c r="A81" s="225"/>
      <c r="B81" s="235" t="s">
        <v>637</v>
      </c>
      <c r="C81" s="327"/>
      <c r="D81" s="292">
        <v>2200</v>
      </c>
      <c r="E81" s="292"/>
      <c r="F81" s="292">
        <f t="shared" si="0"/>
        <v>2200</v>
      </c>
      <c r="G81" s="168">
        <v>43344</v>
      </c>
      <c r="H81" s="28"/>
      <c r="I81" s="28" t="s">
        <v>625</v>
      </c>
      <c r="J81" s="257"/>
      <c r="K81" s="9"/>
      <c r="L81" s="9"/>
      <c r="M81" s="9"/>
      <c r="N81" s="9"/>
      <c r="O81" s="9"/>
      <c r="P81" s="9"/>
      <c r="Q81" s="9"/>
      <c r="R81" s="10"/>
    </row>
    <row r="82" spans="1:18" ht="15.75" customHeight="1" x14ac:dyDescent="0.25">
      <c r="A82" s="225"/>
      <c r="B82" s="235" t="s">
        <v>631</v>
      </c>
      <c r="C82" s="327"/>
      <c r="D82" s="292">
        <v>2500</v>
      </c>
      <c r="E82" s="292"/>
      <c r="F82" s="292">
        <f t="shared" si="0"/>
        <v>2500</v>
      </c>
      <c r="G82" s="168">
        <v>43344</v>
      </c>
      <c r="H82" s="28"/>
      <c r="I82" s="28" t="s">
        <v>625</v>
      </c>
      <c r="J82" s="257"/>
      <c r="K82" s="9"/>
      <c r="L82" s="9"/>
      <c r="M82" s="9"/>
      <c r="N82" s="9"/>
      <c r="O82" s="9"/>
      <c r="P82" s="9"/>
      <c r="Q82" s="9"/>
      <c r="R82" s="10"/>
    </row>
    <row r="83" spans="1:18" ht="15.75" customHeight="1" x14ac:dyDescent="0.25">
      <c r="A83" s="225"/>
      <c r="B83" s="235" t="s">
        <v>638</v>
      </c>
      <c r="C83" s="327"/>
      <c r="D83" s="292">
        <v>1100</v>
      </c>
      <c r="E83" s="292"/>
      <c r="F83" s="292">
        <f t="shared" si="0"/>
        <v>1100</v>
      </c>
      <c r="G83" s="168">
        <v>43313</v>
      </c>
      <c r="H83" s="28"/>
      <c r="I83" s="28" t="s">
        <v>625</v>
      </c>
      <c r="J83" s="257"/>
      <c r="K83" s="9"/>
      <c r="L83" s="9"/>
      <c r="M83" s="9"/>
      <c r="N83" s="9"/>
      <c r="O83" s="9"/>
      <c r="P83" s="9"/>
      <c r="Q83" s="9"/>
      <c r="R83" s="10"/>
    </row>
    <row r="84" spans="1:18" ht="15.75" customHeight="1" x14ac:dyDescent="0.25">
      <c r="A84" s="225"/>
      <c r="B84" s="235" t="s">
        <v>633</v>
      </c>
      <c r="C84" s="327"/>
      <c r="D84" s="292">
        <v>1100</v>
      </c>
      <c r="E84" s="292"/>
      <c r="F84" s="292">
        <f t="shared" si="0"/>
        <v>1100</v>
      </c>
      <c r="G84" s="168">
        <v>43344</v>
      </c>
      <c r="H84" s="28"/>
      <c r="I84" s="28" t="s">
        <v>625</v>
      </c>
      <c r="J84" s="257"/>
      <c r="K84" s="9"/>
      <c r="L84" s="9"/>
      <c r="M84" s="9"/>
      <c r="N84" s="9"/>
      <c r="O84" s="9"/>
      <c r="P84" s="9"/>
      <c r="Q84" s="9"/>
      <c r="R84" s="10"/>
    </row>
    <row r="85" spans="1:18" ht="29.4" customHeight="1" x14ac:dyDescent="0.25">
      <c r="A85" s="225"/>
      <c r="B85" s="235" t="s">
        <v>627</v>
      </c>
      <c r="C85" s="327"/>
      <c r="D85" s="292">
        <v>1100</v>
      </c>
      <c r="E85" s="292"/>
      <c r="F85" s="292">
        <f t="shared" si="0"/>
        <v>1100</v>
      </c>
      <c r="G85" s="168">
        <v>43344</v>
      </c>
      <c r="H85" s="28"/>
      <c r="I85" s="28" t="s">
        <v>625</v>
      </c>
      <c r="J85" s="257"/>
      <c r="K85" s="9"/>
      <c r="L85" s="9"/>
      <c r="M85" s="9"/>
      <c r="N85" s="9"/>
      <c r="O85" s="9"/>
      <c r="P85" s="9"/>
      <c r="Q85" s="9"/>
      <c r="R85" s="10"/>
    </row>
    <row r="86" spans="1:18" ht="15.75" customHeight="1" x14ac:dyDescent="0.25">
      <c r="A86" s="225"/>
      <c r="B86" s="235" t="s">
        <v>639</v>
      </c>
      <c r="C86" s="327"/>
      <c r="D86" s="292">
        <v>800</v>
      </c>
      <c r="E86" s="292"/>
      <c r="F86" s="292">
        <f t="shared" si="0"/>
        <v>800</v>
      </c>
      <c r="G86" s="168">
        <v>43344</v>
      </c>
      <c r="H86" s="28"/>
      <c r="I86" s="28" t="s">
        <v>625</v>
      </c>
      <c r="J86" s="257"/>
      <c r="K86" s="9"/>
      <c r="L86" s="9"/>
      <c r="M86" s="9"/>
      <c r="N86" s="9"/>
      <c r="O86" s="9"/>
      <c r="P86" s="9"/>
      <c r="Q86" s="9"/>
      <c r="R86" s="10"/>
    </row>
    <row r="87" spans="1:18" ht="15.75" customHeight="1" x14ac:dyDescent="0.25">
      <c r="A87" s="225" t="s">
        <v>691</v>
      </c>
      <c r="B87" s="28" t="s">
        <v>646</v>
      </c>
      <c r="C87" s="327"/>
      <c r="D87" s="292"/>
      <c r="E87" s="292"/>
      <c r="F87" s="292"/>
      <c r="G87" s="168"/>
      <c r="H87" s="28"/>
      <c r="I87" s="28"/>
      <c r="J87" s="257"/>
      <c r="K87" s="9"/>
      <c r="L87" s="9"/>
      <c r="M87" s="9"/>
      <c r="N87" s="9"/>
      <c r="O87" s="9"/>
      <c r="P87" s="9"/>
      <c r="Q87" s="9"/>
      <c r="R87" s="10"/>
    </row>
    <row r="88" spans="1:18" ht="15.75" customHeight="1" x14ac:dyDescent="0.25">
      <c r="A88" s="225"/>
      <c r="B88" s="235" t="s">
        <v>629</v>
      </c>
      <c r="C88" s="327"/>
      <c r="D88" s="292">
        <v>1800</v>
      </c>
      <c r="E88" s="292"/>
      <c r="F88" s="292">
        <f t="shared" si="0"/>
        <v>1800</v>
      </c>
      <c r="G88" s="168">
        <v>43313</v>
      </c>
      <c r="H88" s="28"/>
      <c r="I88" s="28" t="s">
        <v>625</v>
      </c>
      <c r="J88" s="257"/>
      <c r="K88" s="9"/>
      <c r="L88" s="9"/>
      <c r="M88" s="9"/>
      <c r="N88" s="9"/>
      <c r="O88" s="9"/>
      <c r="P88" s="9"/>
      <c r="Q88" s="9"/>
      <c r="R88" s="10"/>
    </row>
    <row r="89" spans="1:18" ht="15.75" customHeight="1" x14ac:dyDescent="0.25">
      <c r="A89" s="225"/>
      <c r="B89" s="235" t="s">
        <v>636</v>
      </c>
      <c r="C89" s="327"/>
      <c r="D89" s="292">
        <v>1300</v>
      </c>
      <c r="E89" s="292"/>
      <c r="F89" s="292">
        <f t="shared" si="0"/>
        <v>1300</v>
      </c>
      <c r="G89" s="168">
        <v>43344</v>
      </c>
      <c r="H89" s="28"/>
      <c r="I89" s="28" t="s">
        <v>625</v>
      </c>
      <c r="J89" s="257"/>
      <c r="K89" s="9"/>
      <c r="L89" s="9"/>
      <c r="M89" s="9"/>
      <c r="N89" s="9"/>
      <c r="O89" s="9"/>
      <c r="P89" s="9"/>
      <c r="Q89" s="9"/>
      <c r="R89" s="10"/>
    </row>
    <row r="90" spans="1:18" ht="15.75" customHeight="1" x14ac:dyDescent="0.25">
      <c r="A90" s="225"/>
      <c r="B90" s="235" t="s">
        <v>637</v>
      </c>
      <c r="C90" s="327"/>
      <c r="D90" s="292">
        <v>2200</v>
      </c>
      <c r="E90" s="292"/>
      <c r="F90" s="292">
        <f t="shared" si="0"/>
        <v>2200</v>
      </c>
      <c r="G90" s="168">
        <v>43344</v>
      </c>
      <c r="H90" s="28"/>
      <c r="I90" s="28" t="s">
        <v>625</v>
      </c>
      <c r="J90" s="257"/>
      <c r="K90" s="9"/>
      <c r="L90" s="9"/>
      <c r="M90" s="9"/>
      <c r="N90" s="9"/>
      <c r="O90" s="9"/>
      <c r="P90" s="9"/>
      <c r="Q90" s="9"/>
      <c r="R90" s="10"/>
    </row>
    <row r="91" spans="1:18" ht="15.75" customHeight="1" x14ac:dyDescent="0.25">
      <c r="A91" s="225"/>
      <c r="B91" s="235" t="s">
        <v>631</v>
      </c>
      <c r="C91" s="327"/>
      <c r="D91" s="292">
        <v>2500</v>
      </c>
      <c r="E91" s="292"/>
      <c r="F91" s="292">
        <f t="shared" si="0"/>
        <v>2500</v>
      </c>
      <c r="G91" s="168">
        <v>43344</v>
      </c>
      <c r="H91" s="28"/>
      <c r="I91" s="28" t="s">
        <v>625</v>
      </c>
      <c r="J91" s="257"/>
      <c r="K91" s="9"/>
      <c r="L91" s="9"/>
      <c r="M91" s="9"/>
      <c r="N91" s="9"/>
      <c r="O91" s="9"/>
      <c r="P91" s="9"/>
      <c r="Q91" s="9"/>
      <c r="R91" s="10"/>
    </row>
    <row r="92" spans="1:18" ht="15.75" customHeight="1" x14ac:dyDescent="0.25">
      <c r="A92" s="225"/>
      <c r="B92" s="235" t="s">
        <v>638</v>
      </c>
      <c r="C92" s="327"/>
      <c r="D92" s="292">
        <v>1100</v>
      </c>
      <c r="E92" s="292"/>
      <c r="F92" s="292">
        <f t="shared" si="0"/>
        <v>1100</v>
      </c>
      <c r="G92" s="168">
        <v>43313</v>
      </c>
      <c r="H92" s="28"/>
      <c r="I92" s="28" t="s">
        <v>625</v>
      </c>
      <c r="J92" s="257"/>
      <c r="K92" s="9"/>
      <c r="L92" s="9"/>
      <c r="M92" s="9"/>
      <c r="N92" s="9"/>
      <c r="O92" s="9"/>
      <c r="P92" s="9"/>
      <c r="Q92" s="9"/>
      <c r="R92" s="10"/>
    </row>
    <row r="93" spans="1:18" ht="15.75" customHeight="1" x14ac:dyDescent="0.25">
      <c r="A93" s="225"/>
      <c r="B93" s="235" t="s">
        <v>633</v>
      </c>
      <c r="C93" s="327"/>
      <c r="D93" s="292">
        <v>1100</v>
      </c>
      <c r="E93" s="292"/>
      <c r="F93" s="292">
        <f t="shared" si="0"/>
        <v>1100</v>
      </c>
      <c r="G93" s="168">
        <v>43344</v>
      </c>
      <c r="H93" s="28"/>
      <c r="I93" s="28" t="s">
        <v>625</v>
      </c>
      <c r="J93" s="257"/>
      <c r="K93" s="9"/>
      <c r="L93" s="9"/>
      <c r="M93" s="9"/>
      <c r="N93" s="9"/>
      <c r="O93" s="9"/>
      <c r="P93" s="9"/>
      <c r="Q93" s="9"/>
      <c r="R93" s="10"/>
    </row>
    <row r="94" spans="1:18" ht="29.4" customHeight="1" x14ac:dyDescent="0.25">
      <c r="A94" s="225"/>
      <c r="B94" s="235" t="s">
        <v>627</v>
      </c>
      <c r="C94" s="327"/>
      <c r="D94" s="292">
        <v>1100</v>
      </c>
      <c r="E94" s="292"/>
      <c r="F94" s="292">
        <f t="shared" si="0"/>
        <v>1100</v>
      </c>
      <c r="G94" s="168">
        <v>43344</v>
      </c>
      <c r="H94" s="28"/>
      <c r="I94" s="28" t="s">
        <v>625</v>
      </c>
      <c r="J94" s="257"/>
      <c r="K94" s="9"/>
      <c r="L94" s="9"/>
      <c r="M94" s="9"/>
      <c r="N94" s="9"/>
      <c r="O94" s="9"/>
      <c r="P94" s="9"/>
      <c r="Q94" s="9"/>
      <c r="R94" s="10"/>
    </row>
    <row r="95" spans="1:18" ht="15.75" customHeight="1" x14ac:dyDescent="0.25">
      <c r="A95" s="225"/>
      <c r="B95" s="235" t="s">
        <v>639</v>
      </c>
      <c r="C95" s="327"/>
      <c r="D95" s="292">
        <v>800</v>
      </c>
      <c r="E95" s="292"/>
      <c r="F95" s="292">
        <f t="shared" si="0"/>
        <v>800</v>
      </c>
      <c r="G95" s="168">
        <v>43344</v>
      </c>
      <c r="H95" s="28"/>
      <c r="I95" s="28" t="s">
        <v>625</v>
      </c>
      <c r="J95" s="257"/>
      <c r="K95" s="9"/>
      <c r="L95" s="9"/>
      <c r="M95" s="9"/>
      <c r="N95" s="9"/>
      <c r="O95" s="9"/>
      <c r="P95" s="9"/>
      <c r="Q95" s="9"/>
      <c r="R95" s="10"/>
    </row>
    <row r="96" spans="1:18" ht="15.75" customHeight="1" x14ac:dyDescent="0.25">
      <c r="A96" s="225" t="s">
        <v>692</v>
      </c>
      <c r="B96" s="28" t="s">
        <v>647</v>
      </c>
      <c r="C96" s="327"/>
      <c r="D96" s="292"/>
      <c r="E96" s="292"/>
      <c r="F96" s="292"/>
      <c r="G96" s="224"/>
      <c r="H96" s="28"/>
      <c r="I96" s="28"/>
      <c r="J96" s="257"/>
      <c r="K96" s="9"/>
      <c r="L96" s="9"/>
      <c r="M96" s="9"/>
      <c r="N96" s="9"/>
      <c r="O96" s="9"/>
      <c r="P96" s="9"/>
      <c r="Q96" s="9"/>
      <c r="R96" s="10"/>
    </row>
    <row r="97" spans="1:18" ht="28.75" customHeight="1" x14ac:dyDescent="0.25">
      <c r="A97" s="225"/>
      <c r="B97" s="235" t="s">
        <v>627</v>
      </c>
      <c r="C97" s="327"/>
      <c r="D97" s="292">
        <v>1100</v>
      </c>
      <c r="E97" s="292"/>
      <c r="F97" s="292">
        <f t="shared" si="0"/>
        <v>1100</v>
      </c>
      <c r="G97" s="168">
        <v>43344</v>
      </c>
      <c r="H97" s="28"/>
      <c r="I97" s="28" t="s">
        <v>625</v>
      </c>
      <c r="J97" s="257"/>
      <c r="K97" s="9"/>
      <c r="L97" s="9"/>
      <c r="M97" s="9"/>
      <c r="N97" s="9"/>
      <c r="O97" s="9"/>
      <c r="P97" s="9"/>
      <c r="Q97" s="9"/>
      <c r="R97" s="10"/>
    </row>
    <row r="98" spans="1:18" ht="15.75" customHeight="1" x14ac:dyDescent="0.25">
      <c r="A98" s="225"/>
      <c r="B98" s="235" t="s">
        <v>628</v>
      </c>
      <c r="C98" s="327"/>
      <c r="D98" s="292">
        <v>2100</v>
      </c>
      <c r="E98" s="292"/>
      <c r="F98" s="292">
        <f t="shared" si="0"/>
        <v>2100</v>
      </c>
      <c r="G98" s="168">
        <v>43344</v>
      </c>
      <c r="H98" s="28"/>
      <c r="I98" s="28" t="s">
        <v>625</v>
      </c>
      <c r="J98" s="257"/>
      <c r="K98" s="9"/>
      <c r="L98" s="9"/>
      <c r="M98" s="9"/>
      <c r="N98" s="9"/>
      <c r="O98" s="9"/>
      <c r="P98" s="9"/>
      <c r="Q98" s="9"/>
      <c r="R98" s="10"/>
    </row>
    <row r="99" spans="1:18" ht="15.75" customHeight="1" x14ac:dyDescent="0.25">
      <c r="A99" s="225"/>
      <c r="B99" s="235" t="s">
        <v>629</v>
      </c>
      <c r="C99" s="327"/>
      <c r="D99" s="292">
        <v>1800</v>
      </c>
      <c r="E99" s="292"/>
      <c r="F99" s="292">
        <f t="shared" si="0"/>
        <v>1800</v>
      </c>
      <c r="G99" s="168">
        <v>43313</v>
      </c>
      <c r="H99" s="28"/>
      <c r="I99" s="28" t="s">
        <v>625</v>
      </c>
      <c r="J99" s="257"/>
      <c r="K99" s="9"/>
      <c r="L99" s="9"/>
      <c r="M99" s="9"/>
      <c r="N99" s="9"/>
      <c r="O99" s="9"/>
      <c r="P99" s="9"/>
      <c r="Q99" s="9"/>
      <c r="R99" s="10"/>
    </row>
    <row r="100" spans="1:18" ht="15.75" customHeight="1" x14ac:dyDescent="0.25">
      <c r="A100" s="225"/>
      <c r="B100" s="235" t="s">
        <v>630</v>
      </c>
      <c r="C100" s="327"/>
      <c r="D100" s="292">
        <v>2200</v>
      </c>
      <c r="E100" s="292"/>
      <c r="F100" s="292">
        <f t="shared" si="0"/>
        <v>2200</v>
      </c>
      <c r="G100" s="168">
        <v>43313</v>
      </c>
      <c r="H100" s="28"/>
      <c r="I100" s="28" t="s">
        <v>625</v>
      </c>
      <c r="J100" s="257"/>
      <c r="K100" s="9"/>
      <c r="L100" s="9"/>
      <c r="M100" s="9"/>
      <c r="N100" s="9"/>
      <c r="O100" s="9"/>
      <c r="P100" s="9"/>
      <c r="Q100" s="9"/>
      <c r="R100" s="10"/>
    </row>
    <row r="101" spans="1:18" ht="15.75" customHeight="1" x14ac:dyDescent="0.25">
      <c r="A101" s="225"/>
      <c r="B101" s="235" t="s">
        <v>631</v>
      </c>
      <c r="C101" s="327"/>
      <c r="D101" s="292">
        <v>2500</v>
      </c>
      <c r="E101" s="292"/>
      <c r="F101" s="292">
        <f t="shared" si="0"/>
        <v>2500</v>
      </c>
      <c r="G101" s="168">
        <v>43344</v>
      </c>
      <c r="H101" s="28"/>
      <c r="I101" s="28" t="s">
        <v>625</v>
      </c>
      <c r="J101" s="257"/>
      <c r="K101" s="9"/>
      <c r="L101" s="9"/>
      <c r="M101" s="9"/>
      <c r="N101" s="9"/>
      <c r="O101" s="9"/>
      <c r="P101" s="9"/>
      <c r="Q101" s="9"/>
      <c r="R101" s="10"/>
    </row>
    <row r="102" spans="1:18" ht="15.75" customHeight="1" x14ac:dyDescent="0.25">
      <c r="A102" s="225"/>
      <c r="B102" s="235" t="s">
        <v>632</v>
      </c>
      <c r="C102" s="327"/>
      <c r="D102" s="292">
        <v>1100</v>
      </c>
      <c r="E102" s="292"/>
      <c r="F102" s="292">
        <f t="shared" si="0"/>
        <v>1100</v>
      </c>
      <c r="G102" s="168">
        <v>43313</v>
      </c>
      <c r="H102" s="28"/>
      <c r="I102" s="28" t="s">
        <v>625</v>
      </c>
      <c r="J102" s="257"/>
      <c r="K102" s="9"/>
      <c r="L102" s="9"/>
      <c r="M102" s="9"/>
      <c r="N102" s="9"/>
      <c r="O102" s="9"/>
      <c r="P102" s="9"/>
      <c r="Q102" s="9"/>
      <c r="R102" s="10"/>
    </row>
    <row r="103" spans="1:18" ht="15.75" customHeight="1" x14ac:dyDescent="0.25">
      <c r="A103" s="225"/>
      <c r="B103" s="235" t="s">
        <v>633</v>
      </c>
      <c r="C103" s="327"/>
      <c r="D103" s="292">
        <v>1100</v>
      </c>
      <c r="E103" s="292"/>
      <c r="F103" s="292">
        <f t="shared" si="0"/>
        <v>1100</v>
      </c>
      <c r="G103" s="168">
        <v>43344</v>
      </c>
      <c r="H103" s="28"/>
      <c r="I103" s="28" t="s">
        <v>625</v>
      </c>
      <c r="J103" s="257"/>
      <c r="K103" s="9"/>
      <c r="L103" s="9"/>
      <c r="M103" s="9"/>
      <c r="N103" s="9"/>
      <c r="O103" s="9"/>
      <c r="P103" s="9"/>
      <c r="Q103" s="9"/>
      <c r="R103" s="10"/>
    </row>
    <row r="104" spans="1:18" ht="15.75" customHeight="1" x14ac:dyDescent="0.25">
      <c r="A104" s="225" t="s">
        <v>693</v>
      </c>
      <c r="B104" s="28" t="s">
        <v>648</v>
      </c>
      <c r="C104" s="327"/>
      <c r="D104" s="292"/>
      <c r="E104" s="292"/>
      <c r="F104" s="292"/>
      <c r="G104" s="224"/>
      <c r="H104" s="28"/>
      <c r="I104" s="28"/>
      <c r="J104" s="257"/>
      <c r="K104" s="9"/>
      <c r="L104" s="9"/>
      <c r="M104" s="9"/>
      <c r="N104" s="9"/>
      <c r="O104" s="9"/>
      <c r="P104" s="9"/>
      <c r="Q104" s="9"/>
      <c r="R104" s="10"/>
    </row>
    <row r="105" spans="1:18" ht="23.4" customHeight="1" x14ac:dyDescent="0.25">
      <c r="A105" s="225"/>
      <c r="B105" s="235" t="s">
        <v>627</v>
      </c>
      <c r="C105" s="327"/>
      <c r="D105" s="292">
        <v>1100</v>
      </c>
      <c r="E105" s="292"/>
      <c r="F105" s="292">
        <f t="shared" si="0"/>
        <v>1100</v>
      </c>
      <c r="G105" s="168">
        <v>43344</v>
      </c>
      <c r="H105" s="28"/>
      <c r="I105" s="28" t="s">
        <v>625</v>
      </c>
      <c r="J105" s="257"/>
      <c r="K105" s="9"/>
      <c r="L105" s="9"/>
      <c r="M105" s="9"/>
      <c r="N105" s="9"/>
      <c r="O105" s="9"/>
      <c r="P105" s="9"/>
      <c r="Q105" s="9"/>
      <c r="R105" s="10"/>
    </row>
    <row r="106" spans="1:18" ht="15.75" customHeight="1" x14ac:dyDescent="0.25">
      <c r="A106" s="225"/>
      <c r="B106" s="235" t="s">
        <v>628</v>
      </c>
      <c r="C106" s="327"/>
      <c r="D106" s="292">
        <v>2100</v>
      </c>
      <c r="E106" s="292"/>
      <c r="F106" s="292">
        <f t="shared" si="0"/>
        <v>2100</v>
      </c>
      <c r="G106" s="168">
        <v>43344</v>
      </c>
      <c r="H106" s="28"/>
      <c r="I106" s="28" t="s">
        <v>625</v>
      </c>
      <c r="J106" s="257"/>
      <c r="K106" s="9"/>
      <c r="L106" s="9"/>
      <c r="M106" s="9"/>
      <c r="N106" s="9"/>
      <c r="O106" s="9"/>
      <c r="P106" s="9"/>
      <c r="Q106" s="9"/>
      <c r="R106" s="10"/>
    </row>
    <row r="107" spans="1:18" ht="15.75" customHeight="1" x14ac:dyDescent="0.25">
      <c r="A107" s="225"/>
      <c r="B107" s="235" t="s">
        <v>629</v>
      </c>
      <c r="C107" s="327"/>
      <c r="D107" s="292">
        <v>1800</v>
      </c>
      <c r="E107" s="292"/>
      <c r="F107" s="292">
        <f t="shared" si="0"/>
        <v>1800</v>
      </c>
      <c r="G107" s="168">
        <v>43313</v>
      </c>
      <c r="H107" s="28"/>
      <c r="I107" s="28" t="s">
        <v>625</v>
      </c>
      <c r="J107" s="257"/>
      <c r="K107" s="9"/>
      <c r="L107" s="9"/>
      <c r="M107" s="9"/>
      <c r="N107" s="9"/>
      <c r="O107" s="9"/>
      <c r="P107" s="9"/>
      <c r="Q107" s="9"/>
      <c r="R107" s="10"/>
    </row>
    <row r="108" spans="1:18" ht="15.75" customHeight="1" x14ac:dyDescent="0.25">
      <c r="A108" s="225"/>
      <c r="B108" s="235" t="s">
        <v>630</v>
      </c>
      <c r="C108" s="327"/>
      <c r="D108" s="292">
        <v>2200</v>
      </c>
      <c r="E108" s="292"/>
      <c r="F108" s="292">
        <f t="shared" si="0"/>
        <v>2200</v>
      </c>
      <c r="G108" s="168">
        <v>43313</v>
      </c>
      <c r="H108" s="28"/>
      <c r="I108" s="28" t="s">
        <v>625</v>
      </c>
      <c r="J108" s="257"/>
      <c r="K108" s="9"/>
      <c r="L108" s="9"/>
      <c r="M108" s="9"/>
      <c r="N108" s="9"/>
      <c r="O108" s="9"/>
      <c r="P108" s="9"/>
      <c r="Q108" s="9"/>
      <c r="R108" s="10"/>
    </row>
    <row r="109" spans="1:18" ht="15.75" customHeight="1" x14ac:dyDescent="0.25">
      <c r="A109" s="225"/>
      <c r="B109" s="235" t="s">
        <v>631</v>
      </c>
      <c r="C109" s="327"/>
      <c r="D109" s="292">
        <v>2500</v>
      </c>
      <c r="E109" s="292"/>
      <c r="F109" s="292">
        <f t="shared" si="0"/>
        <v>2500</v>
      </c>
      <c r="G109" s="168">
        <v>43344</v>
      </c>
      <c r="H109" s="28"/>
      <c r="I109" s="28" t="s">
        <v>625</v>
      </c>
      <c r="J109" s="257"/>
      <c r="K109" s="9"/>
      <c r="L109" s="9"/>
      <c r="M109" s="9"/>
      <c r="N109" s="9"/>
      <c r="O109" s="9"/>
      <c r="P109" s="9"/>
      <c r="Q109" s="9"/>
      <c r="R109" s="10"/>
    </row>
    <row r="110" spans="1:18" ht="15.75" customHeight="1" x14ac:dyDescent="0.25">
      <c r="A110" s="225"/>
      <c r="B110" s="235" t="s">
        <v>632</v>
      </c>
      <c r="C110" s="327"/>
      <c r="D110" s="292">
        <v>1100</v>
      </c>
      <c r="E110" s="292"/>
      <c r="F110" s="292">
        <f t="shared" ref="F110:F156" si="5">D110</f>
        <v>1100</v>
      </c>
      <c r="G110" s="168">
        <v>43313</v>
      </c>
      <c r="H110" s="28"/>
      <c r="I110" s="28" t="s">
        <v>625</v>
      </c>
      <c r="J110" s="257"/>
      <c r="K110" s="9"/>
      <c r="L110" s="9"/>
      <c r="M110" s="9"/>
      <c r="N110" s="9"/>
      <c r="O110" s="9"/>
      <c r="P110" s="9"/>
      <c r="Q110" s="9"/>
      <c r="R110" s="10"/>
    </row>
    <row r="111" spans="1:18" ht="15.75" customHeight="1" x14ac:dyDescent="0.25">
      <c r="A111" s="225"/>
      <c r="B111" s="235" t="s">
        <v>633</v>
      </c>
      <c r="C111" s="327"/>
      <c r="D111" s="292">
        <v>1100</v>
      </c>
      <c r="E111" s="292"/>
      <c r="F111" s="292">
        <f t="shared" si="5"/>
        <v>1100</v>
      </c>
      <c r="G111" s="168">
        <v>43344</v>
      </c>
      <c r="H111" s="28"/>
      <c r="I111" s="28" t="s">
        <v>625</v>
      </c>
      <c r="J111" s="257"/>
      <c r="K111" s="9"/>
      <c r="L111" s="9"/>
      <c r="M111" s="9"/>
      <c r="N111" s="9"/>
      <c r="O111" s="9"/>
      <c r="P111" s="9"/>
      <c r="Q111" s="9"/>
      <c r="R111" s="10"/>
    </row>
    <row r="112" spans="1:18" ht="15.75" customHeight="1" x14ac:dyDescent="0.25">
      <c r="A112" s="225" t="s">
        <v>694</v>
      </c>
      <c r="B112" s="28" t="s">
        <v>649</v>
      </c>
      <c r="C112" s="327"/>
      <c r="D112" s="292"/>
      <c r="E112" s="292"/>
      <c r="F112" s="292"/>
      <c r="G112" s="168"/>
      <c r="H112" s="28"/>
      <c r="I112" s="28"/>
      <c r="J112" s="257"/>
      <c r="K112" s="9"/>
      <c r="L112" s="9"/>
      <c r="M112" s="9"/>
      <c r="N112" s="9"/>
      <c r="O112" s="9"/>
      <c r="P112" s="9"/>
      <c r="Q112" s="9"/>
      <c r="R112" s="10"/>
    </row>
    <row r="113" spans="1:18" ht="15.75" customHeight="1" x14ac:dyDescent="0.25">
      <c r="A113" s="225"/>
      <c r="B113" s="235" t="s">
        <v>629</v>
      </c>
      <c r="C113" s="327"/>
      <c r="D113" s="292">
        <v>1800</v>
      </c>
      <c r="E113" s="292"/>
      <c r="F113" s="292">
        <f t="shared" si="5"/>
        <v>1800</v>
      </c>
      <c r="G113" s="168">
        <v>43313</v>
      </c>
      <c r="H113" s="28"/>
      <c r="I113" s="28" t="s">
        <v>625</v>
      </c>
      <c r="J113" s="257"/>
      <c r="K113" s="9"/>
      <c r="L113" s="9"/>
      <c r="M113" s="9"/>
      <c r="N113" s="9"/>
      <c r="O113" s="9"/>
      <c r="P113" s="9"/>
      <c r="Q113" s="9"/>
      <c r="R113" s="10"/>
    </row>
    <row r="114" spans="1:18" ht="15.75" customHeight="1" x14ac:dyDescent="0.25">
      <c r="A114" s="225"/>
      <c r="B114" s="235" t="s">
        <v>636</v>
      </c>
      <c r="C114" s="327"/>
      <c r="D114" s="292">
        <v>1300</v>
      </c>
      <c r="E114" s="292"/>
      <c r="F114" s="292">
        <f t="shared" si="5"/>
        <v>1300</v>
      </c>
      <c r="G114" s="168">
        <v>43344</v>
      </c>
      <c r="H114" s="28"/>
      <c r="I114" s="28" t="s">
        <v>625</v>
      </c>
      <c r="J114" s="257"/>
      <c r="K114" s="9"/>
      <c r="L114" s="9"/>
      <c r="M114" s="9"/>
      <c r="N114" s="9"/>
      <c r="O114" s="9"/>
      <c r="P114" s="9"/>
      <c r="Q114" s="9"/>
      <c r="R114" s="10"/>
    </row>
    <row r="115" spans="1:18" ht="15.75" customHeight="1" x14ac:dyDescent="0.25">
      <c r="A115" s="225"/>
      <c r="B115" s="235" t="s">
        <v>637</v>
      </c>
      <c r="C115" s="327"/>
      <c r="D115" s="292">
        <v>2200</v>
      </c>
      <c r="E115" s="292"/>
      <c r="F115" s="292">
        <f t="shared" si="5"/>
        <v>2200</v>
      </c>
      <c r="G115" s="168">
        <v>43344</v>
      </c>
      <c r="H115" s="28"/>
      <c r="I115" s="28" t="s">
        <v>625</v>
      </c>
      <c r="J115" s="257"/>
      <c r="K115" s="9"/>
      <c r="L115" s="9"/>
      <c r="M115" s="9"/>
      <c r="N115" s="9"/>
      <c r="O115" s="9"/>
      <c r="P115" s="9"/>
      <c r="Q115" s="9"/>
      <c r="R115" s="10"/>
    </row>
    <row r="116" spans="1:18" ht="15.75" customHeight="1" x14ac:dyDescent="0.25">
      <c r="A116" s="225"/>
      <c r="B116" s="235" t="s">
        <v>631</v>
      </c>
      <c r="C116" s="327"/>
      <c r="D116" s="292">
        <v>2500</v>
      </c>
      <c r="E116" s="292"/>
      <c r="F116" s="292">
        <f t="shared" si="5"/>
        <v>2500</v>
      </c>
      <c r="G116" s="168">
        <v>43344</v>
      </c>
      <c r="H116" s="28"/>
      <c r="I116" s="28" t="s">
        <v>625</v>
      </c>
      <c r="J116" s="257"/>
      <c r="K116" s="9"/>
      <c r="L116" s="9"/>
      <c r="M116" s="9"/>
      <c r="N116" s="9"/>
      <c r="O116" s="9"/>
      <c r="P116" s="9"/>
      <c r="Q116" s="9"/>
      <c r="R116" s="10"/>
    </row>
    <row r="117" spans="1:18" ht="15.75" customHeight="1" x14ac:dyDescent="0.25">
      <c r="A117" s="225"/>
      <c r="B117" s="235" t="s">
        <v>638</v>
      </c>
      <c r="C117" s="327"/>
      <c r="D117" s="292">
        <v>1100</v>
      </c>
      <c r="E117" s="292"/>
      <c r="F117" s="292">
        <f t="shared" si="5"/>
        <v>1100</v>
      </c>
      <c r="G117" s="168">
        <v>43313</v>
      </c>
      <c r="H117" s="28"/>
      <c r="I117" s="28" t="s">
        <v>625</v>
      </c>
      <c r="J117" s="257"/>
      <c r="K117" s="9"/>
      <c r="L117" s="9"/>
      <c r="M117" s="9"/>
      <c r="N117" s="9"/>
      <c r="O117" s="9"/>
      <c r="P117" s="9"/>
      <c r="Q117" s="9"/>
      <c r="R117" s="10"/>
    </row>
    <row r="118" spans="1:18" ht="15.75" customHeight="1" x14ac:dyDescent="0.25">
      <c r="A118" s="225"/>
      <c r="B118" s="235" t="s">
        <v>633</v>
      </c>
      <c r="C118" s="327"/>
      <c r="D118" s="292">
        <v>1100</v>
      </c>
      <c r="E118" s="292"/>
      <c r="F118" s="292">
        <f t="shared" si="5"/>
        <v>1100</v>
      </c>
      <c r="G118" s="168">
        <v>43344</v>
      </c>
      <c r="H118" s="28"/>
      <c r="I118" s="28" t="s">
        <v>625</v>
      </c>
      <c r="J118" s="257"/>
      <c r="K118" s="9"/>
      <c r="L118" s="9"/>
      <c r="M118" s="9"/>
      <c r="N118" s="9"/>
      <c r="O118" s="9"/>
      <c r="P118" s="9"/>
      <c r="Q118" s="9"/>
      <c r="R118" s="10"/>
    </row>
    <row r="119" spans="1:18" ht="23.4" customHeight="1" x14ac:dyDescent="0.25">
      <c r="A119" s="225"/>
      <c r="B119" s="235" t="s">
        <v>627</v>
      </c>
      <c r="C119" s="327"/>
      <c r="D119" s="292">
        <v>1100</v>
      </c>
      <c r="E119" s="292"/>
      <c r="F119" s="292">
        <f t="shared" si="5"/>
        <v>1100</v>
      </c>
      <c r="G119" s="168">
        <v>43344</v>
      </c>
      <c r="H119" s="28"/>
      <c r="I119" s="28" t="s">
        <v>625</v>
      </c>
      <c r="J119" s="257"/>
      <c r="K119" s="9"/>
      <c r="L119" s="9"/>
      <c r="M119" s="9"/>
      <c r="N119" s="9"/>
      <c r="O119" s="9"/>
      <c r="P119" s="9"/>
      <c r="Q119" s="9"/>
      <c r="R119" s="10"/>
    </row>
    <row r="120" spans="1:18" ht="15.75" customHeight="1" x14ac:dyDescent="0.25">
      <c r="A120" s="225"/>
      <c r="B120" s="235" t="s">
        <v>639</v>
      </c>
      <c r="C120" s="327"/>
      <c r="D120" s="292">
        <v>800</v>
      </c>
      <c r="E120" s="292"/>
      <c r="F120" s="292">
        <f t="shared" si="5"/>
        <v>800</v>
      </c>
      <c r="G120" s="168">
        <v>43344</v>
      </c>
      <c r="H120" s="28"/>
      <c r="I120" s="28" t="s">
        <v>625</v>
      </c>
      <c r="J120" s="257"/>
      <c r="K120" s="9"/>
      <c r="L120" s="9"/>
      <c r="M120" s="9"/>
      <c r="N120" s="9"/>
      <c r="O120" s="9"/>
      <c r="P120" s="9"/>
      <c r="Q120" s="9"/>
      <c r="R120" s="10"/>
    </row>
    <row r="121" spans="1:18" ht="15.75" customHeight="1" x14ac:dyDescent="0.25">
      <c r="A121" s="225" t="s">
        <v>695</v>
      </c>
      <c r="B121" s="28" t="s">
        <v>650</v>
      </c>
      <c r="C121" s="327"/>
      <c r="D121" s="292"/>
      <c r="E121" s="292"/>
      <c r="F121" s="292"/>
      <c r="G121" s="168"/>
      <c r="H121" s="28"/>
      <c r="I121" s="28"/>
      <c r="J121" s="257"/>
      <c r="K121" s="9"/>
      <c r="L121" s="9"/>
      <c r="M121" s="9"/>
      <c r="N121" s="9"/>
      <c r="O121" s="9"/>
      <c r="P121" s="9"/>
      <c r="Q121" s="9"/>
      <c r="R121" s="10"/>
    </row>
    <row r="122" spans="1:18" ht="15.75" customHeight="1" x14ac:dyDescent="0.25">
      <c r="A122" s="225"/>
      <c r="B122" s="235" t="s">
        <v>629</v>
      </c>
      <c r="C122" s="327"/>
      <c r="D122" s="292">
        <v>1800</v>
      </c>
      <c r="E122" s="292"/>
      <c r="F122" s="292">
        <f t="shared" si="5"/>
        <v>1800</v>
      </c>
      <c r="G122" s="168">
        <v>43313</v>
      </c>
      <c r="H122" s="28"/>
      <c r="I122" s="28" t="s">
        <v>625</v>
      </c>
      <c r="J122" s="257"/>
      <c r="K122" s="9"/>
      <c r="L122" s="9"/>
      <c r="M122" s="9"/>
      <c r="N122" s="9"/>
      <c r="O122" s="9"/>
      <c r="P122" s="9"/>
      <c r="Q122" s="9"/>
      <c r="R122" s="10"/>
    </row>
    <row r="123" spans="1:18" ht="15.75" customHeight="1" x14ac:dyDescent="0.25">
      <c r="A123" s="225"/>
      <c r="B123" s="235" t="s">
        <v>636</v>
      </c>
      <c r="C123" s="327"/>
      <c r="D123" s="292">
        <v>1300</v>
      </c>
      <c r="E123" s="292"/>
      <c r="F123" s="292">
        <f t="shared" si="5"/>
        <v>1300</v>
      </c>
      <c r="G123" s="168">
        <v>43344</v>
      </c>
      <c r="H123" s="28"/>
      <c r="I123" s="28" t="s">
        <v>625</v>
      </c>
      <c r="J123" s="257"/>
      <c r="K123" s="9"/>
      <c r="L123" s="9"/>
      <c r="M123" s="9"/>
      <c r="N123" s="9"/>
      <c r="O123" s="9"/>
      <c r="P123" s="9"/>
      <c r="Q123" s="9"/>
      <c r="R123" s="10"/>
    </row>
    <row r="124" spans="1:18" ht="15.75" customHeight="1" x14ac:dyDescent="0.25">
      <c r="A124" s="225"/>
      <c r="B124" s="235" t="s">
        <v>637</v>
      </c>
      <c r="C124" s="327"/>
      <c r="D124" s="292">
        <v>2200</v>
      </c>
      <c r="E124" s="292"/>
      <c r="F124" s="292">
        <f t="shared" si="5"/>
        <v>2200</v>
      </c>
      <c r="G124" s="168">
        <v>43344</v>
      </c>
      <c r="H124" s="28"/>
      <c r="I124" s="28" t="s">
        <v>625</v>
      </c>
      <c r="J124" s="257"/>
      <c r="K124" s="9"/>
      <c r="L124" s="9"/>
      <c r="M124" s="9"/>
      <c r="N124" s="9"/>
      <c r="O124" s="9"/>
      <c r="P124" s="9"/>
      <c r="Q124" s="9"/>
      <c r="R124" s="10"/>
    </row>
    <row r="125" spans="1:18" ht="15.75" customHeight="1" x14ac:dyDescent="0.25">
      <c r="A125" s="225"/>
      <c r="B125" s="235" t="s">
        <v>631</v>
      </c>
      <c r="C125" s="327"/>
      <c r="D125" s="292">
        <v>2500</v>
      </c>
      <c r="E125" s="292"/>
      <c r="F125" s="292">
        <f t="shared" si="5"/>
        <v>2500</v>
      </c>
      <c r="G125" s="168">
        <v>43344</v>
      </c>
      <c r="H125" s="28"/>
      <c r="I125" s="28" t="s">
        <v>625</v>
      </c>
      <c r="J125" s="257"/>
      <c r="K125" s="9"/>
      <c r="L125" s="9"/>
      <c r="M125" s="9"/>
      <c r="N125" s="9"/>
      <c r="O125" s="9"/>
      <c r="P125" s="9"/>
      <c r="Q125" s="9"/>
      <c r="R125" s="10"/>
    </row>
    <row r="126" spans="1:18" ht="15.75" customHeight="1" x14ac:dyDescent="0.25">
      <c r="A126" s="225"/>
      <c r="B126" s="235" t="s">
        <v>638</v>
      </c>
      <c r="C126" s="327"/>
      <c r="D126" s="292">
        <v>1100</v>
      </c>
      <c r="E126" s="292"/>
      <c r="F126" s="292">
        <f t="shared" si="5"/>
        <v>1100</v>
      </c>
      <c r="G126" s="168">
        <v>43313</v>
      </c>
      <c r="H126" s="28"/>
      <c r="I126" s="28" t="s">
        <v>625</v>
      </c>
      <c r="J126" s="257"/>
      <c r="K126" s="9"/>
      <c r="L126" s="9"/>
      <c r="M126" s="9"/>
      <c r="N126" s="9"/>
      <c r="O126" s="9"/>
      <c r="P126" s="9"/>
      <c r="Q126" s="9"/>
      <c r="R126" s="10"/>
    </row>
    <row r="127" spans="1:18" ht="15.75" customHeight="1" x14ac:dyDescent="0.25">
      <c r="A127" s="225"/>
      <c r="B127" s="235" t="s">
        <v>633</v>
      </c>
      <c r="C127" s="327"/>
      <c r="D127" s="292">
        <v>1100</v>
      </c>
      <c r="E127" s="292"/>
      <c r="F127" s="292">
        <f t="shared" si="5"/>
        <v>1100</v>
      </c>
      <c r="G127" s="168">
        <v>43344</v>
      </c>
      <c r="H127" s="28"/>
      <c r="I127" s="28" t="s">
        <v>625</v>
      </c>
      <c r="J127" s="257"/>
      <c r="K127" s="9"/>
      <c r="L127" s="9"/>
      <c r="M127" s="9"/>
      <c r="N127" s="9"/>
      <c r="O127" s="9"/>
      <c r="P127" s="9"/>
      <c r="Q127" s="9"/>
      <c r="R127" s="10"/>
    </row>
    <row r="128" spans="1:18" ht="25.25" customHeight="1" x14ac:dyDescent="0.25">
      <c r="A128" s="225"/>
      <c r="B128" s="235" t="s">
        <v>627</v>
      </c>
      <c r="C128" s="327"/>
      <c r="D128" s="292">
        <v>1100</v>
      </c>
      <c r="E128" s="292"/>
      <c r="F128" s="292">
        <f t="shared" si="5"/>
        <v>1100</v>
      </c>
      <c r="G128" s="168">
        <v>43344</v>
      </c>
      <c r="H128" s="28"/>
      <c r="I128" s="28" t="s">
        <v>625</v>
      </c>
      <c r="J128" s="257"/>
      <c r="K128" s="9"/>
      <c r="L128" s="9"/>
      <c r="M128" s="9"/>
      <c r="N128" s="9"/>
      <c r="O128" s="9"/>
      <c r="P128" s="9"/>
      <c r="Q128" s="9"/>
      <c r="R128" s="10"/>
    </row>
    <row r="129" spans="1:18" ht="15.75" customHeight="1" x14ac:dyDescent="0.25">
      <c r="A129" s="225"/>
      <c r="B129" s="235" t="s">
        <v>639</v>
      </c>
      <c r="C129" s="327"/>
      <c r="D129" s="292">
        <v>800</v>
      </c>
      <c r="E129" s="292"/>
      <c r="F129" s="292">
        <f t="shared" si="5"/>
        <v>800</v>
      </c>
      <c r="G129" s="168">
        <v>43344</v>
      </c>
      <c r="H129" s="28"/>
      <c r="I129" s="28" t="s">
        <v>625</v>
      </c>
      <c r="J129" s="257"/>
      <c r="K129" s="9"/>
      <c r="L129" s="9"/>
      <c r="M129" s="9"/>
      <c r="N129" s="9"/>
      <c r="O129" s="9"/>
      <c r="P129" s="9"/>
      <c r="Q129" s="9"/>
      <c r="R129" s="10"/>
    </row>
    <row r="130" spans="1:18" ht="15.75" customHeight="1" x14ac:dyDescent="0.25">
      <c r="A130" s="225" t="s">
        <v>696</v>
      </c>
      <c r="B130" s="28" t="s">
        <v>651</v>
      </c>
      <c r="C130" s="327"/>
      <c r="D130" s="292"/>
      <c r="E130" s="292"/>
      <c r="F130" s="292"/>
      <c r="G130" s="168"/>
      <c r="H130" s="28"/>
      <c r="I130" s="28"/>
      <c r="J130" s="257"/>
      <c r="K130" s="9"/>
      <c r="L130" s="9"/>
      <c r="M130" s="9"/>
      <c r="N130" s="9"/>
      <c r="O130" s="9"/>
      <c r="P130" s="9"/>
      <c r="Q130" s="9"/>
      <c r="R130" s="10"/>
    </row>
    <row r="131" spans="1:18" ht="15.75" customHeight="1" x14ac:dyDescent="0.25">
      <c r="A131" s="225"/>
      <c r="B131" s="235" t="s">
        <v>629</v>
      </c>
      <c r="C131" s="327"/>
      <c r="D131" s="292">
        <v>1800</v>
      </c>
      <c r="E131" s="292"/>
      <c r="F131" s="292">
        <f t="shared" si="5"/>
        <v>1800</v>
      </c>
      <c r="G131" s="168">
        <v>43313</v>
      </c>
      <c r="H131" s="28"/>
      <c r="I131" s="28" t="s">
        <v>625</v>
      </c>
      <c r="J131" s="257"/>
      <c r="K131" s="9"/>
      <c r="L131" s="9"/>
      <c r="M131" s="9"/>
      <c r="N131" s="9"/>
      <c r="O131" s="9"/>
      <c r="P131" s="9"/>
      <c r="Q131" s="9"/>
      <c r="R131" s="10"/>
    </row>
    <row r="132" spans="1:18" ht="15.75" customHeight="1" x14ac:dyDescent="0.25">
      <c r="A132" s="225"/>
      <c r="B132" s="235" t="s">
        <v>636</v>
      </c>
      <c r="C132" s="327"/>
      <c r="D132" s="292">
        <v>1300</v>
      </c>
      <c r="E132" s="292"/>
      <c r="F132" s="292">
        <f t="shared" si="5"/>
        <v>1300</v>
      </c>
      <c r="G132" s="168">
        <v>43344</v>
      </c>
      <c r="H132" s="28"/>
      <c r="I132" s="28" t="s">
        <v>625</v>
      </c>
      <c r="J132" s="257"/>
      <c r="K132" s="9"/>
      <c r="L132" s="9"/>
      <c r="M132" s="9"/>
      <c r="N132" s="9"/>
      <c r="O132" s="9"/>
      <c r="P132" s="9"/>
      <c r="Q132" s="9"/>
      <c r="R132" s="10"/>
    </row>
    <row r="133" spans="1:18" ht="15.75" customHeight="1" x14ac:dyDescent="0.25">
      <c r="A133" s="225"/>
      <c r="B133" s="235" t="s">
        <v>637</v>
      </c>
      <c r="C133" s="327"/>
      <c r="D133" s="292">
        <v>2200</v>
      </c>
      <c r="E133" s="292"/>
      <c r="F133" s="292">
        <f t="shared" si="5"/>
        <v>2200</v>
      </c>
      <c r="G133" s="168">
        <v>43344</v>
      </c>
      <c r="H133" s="28"/>
      <c r="I133" s="28" t="s">
        <v>625</v>
      </c>
      <c r="J133" s="257"/>
      <c r="K133" s="9"/>
      <c r="L133" s="9"/>
      <c r="M133" s="9"/>
      <c r="N133" s="9"/>
      <c r="O133" s="9"/>
      <c r="P133" s="9"/>
      <c r="Q133" s="9"/>
      <c r="R133" s="10"/>
    </row>
    <row r="134" spans="1:18" ht="15.75" customHeight="1" x14ac:dyDescent="0.25">
      <c r="A134" s="225"/>
      <c r="B134" s="235" t="s">
        <v>631</v>
      </c>
      <c r="C134" s="327"/>
      <c r="D134" s="292">
        <v>2500</v>
      </c>
      <c r="E134" s="292"/>
      <c r="F134" s="292">
        <f t="shared" si="5"/>
        <v>2500</v>
      </c>
      <c r="G134" s="168">
        <v>43344</v>
      </c>
      <c r="H134" s="28"/>
      <c r="I134" s="28" t="s">
        <v>625</v>
      </c>
      <c r="J134" s="257"/>
      <c r="K134" s="9"/>
      <c r="L134" s="9"/>
      <c r="M134" s="9"/>
      <c r="N134" s="9"/>
      <c r="O134" s="9"/>
      <c r="P134" s="9"/>
      <c r="Q134" s="9"/>
      <c r="R134" s="10"/>
    </row>
    <row r="135" spans="1:18" ht="15.75" customHeight="1" x14ac:dyDescent="0.25">
      <c r="A135" s="225"/>
      <c r="B135" s="235" t="s">
        <v>638</v>
      </c>
      <c r="C135" s="327"/>
      <c r="D135" s="292">
        <v>1100</v>
      </c>
      <c r="E135" s="292"/>
      <c r="F135" s="292">
        <f t="shared" si="5"/>
        <v>1100</v>
      </c>
      <c r="G135" s="168">
        <v>43313</v>
      </c>
      <c r="H135" s="28"/>
      <c r="I135" s="28" t="s">
        <v>625</v>
      </c>
      <c r="J135" s="257"/>
      <c r="K135" s="9"/>
      <c r="L135" s="9"/>
      <c r="M135" s="9"/>
      <c r="N135" s="9"/>
      <c r="O135" s="9"/>
      <c r="P135" s="9"/>
      <c r="Q135" s="9"/>
      <c r="R135" s="10"/>
    </row>
    <row r="136" spans="1:18" ht="15.75" customHeight="1" x14ac:dyDescent="0.25">
      <c r="A136" s="225"/>
      <c r="B136" s="235" t="s">
        <v>633</v>
      </c>
      <c r="C136" s="327"/>
      <c r="D136" s="292">
        <v>1100</v>
      </c>
      <c r="E136" s="292"/>
      <c r="F136" s="292">
        <f t="shared" si="5"/>
        <v>1100</v>
      </c>
      <c r="G136" s="168">
        <v>43344</v>
      </c>
      <c r="H136" s="28"/>
      <c r="I136" s="28" t="s">
        <v>625</v>
      </c>
      <c r="J136" s="257"/>
      <c r="K136" s="9"/>
      <c r="L136" s="9"/>
      <c r="M136" s="9"/>
      <c r="N136" s="9"/>
      <c r="O136" s="9"/>
      <c r="P136" s="9"/>
      <c r="Q136" s="9"/>
      <c r="R136" s="10"/>
    </row>
    <row r="137" spans="1:18" ht="23.4" customHeight="1" x14ac:dyDescent="0.25">
      <c r="A137" s="225"/>
      <c r="B137" s="235" t="s">
        <v>627</v>
      </c>
      <c r="C137" s="327"/>
      <c r="D137" s="292">
        <v>1100</v>
      </c>
      <c r="E137" s="292"/>
      <c r="F137" s="292">
        <f t="shared" si="5"/>
        <v>1100</v>
      </c>
      <c r="G137" s="168">
        <v>43344</v>
      </c>
      <c r="H137" s="28"/>
      <c r="I137" s="28" t="s">
        <v>625</v>
      </c>
      <c r="J137" s="257"/>
      <c r="K137" s="9"/>
      <c r="L137" s="9"/>
      <c r="M137" s="9"/>
      <c r="N137" s="9"/>
      <c r="O137" s="9"/>
      <c r="P137" s="9"/>
      <c r="Q137" s="9"/>
      <c r="R137" s="10"/>
    </row>
    <row r="138" spans="1:18" ht="15.75" customHeight="1" x14ac:dyDescent="0.25">
      <c r="A138" s="225"/>
      <c r="B138" s="235" t="s">
        <v>639</v>
      </c>
      <c r="C138" s="327"/>
      <c r="D138" s="292">
        <v>800</v>
      </c>
      <c r="E138" s="292"/>
      <c r="F138" s="292">
        <f t="shared" si="5"/>
        <v>800</v>
      </c>
      <c r="G138" s="168">
        <v>43344</v>
      </c>
      <c r="H138" s="28"/>
      <c r="I138" s="28" t="s">
        <v>625</v>
      </c>
      <c r="J138" s="257"/>
      <c r="K138" s="9"/>
      <c r="L138" s="9"/>
      <c r="M138" s="9"/>
      <c r="N138" s="9"/>
      <c r="O138" s="9"/>
      <c r="P138" s="9"/>
      <c r="Q138" s="9"/>
      <c r="R138" s="10"/>
    </row>
    <row r="139" spans="1:18" ht="15.75" customHeight="1" x14ac:dyDescent="0.25">
      <c r="A139" s="225" t="s">
        <v>697</v>
      </c>
      <c r="B139" s="28" t="s">
        <v>652</v>
      </c>
      <c r="C139" s="327"/>
      <c r="D139" s="292"/>
      <c r="E139" s="292"/>
      <c r="F139" s="292"/>
      <c r="G139" s="168"/>
      <c r="H139" s="28"/>
      <c r="I139" s="28"/>
      <c r="J139" s="257"/>
      <c r="K139" s="9"/>
      <c r="L139" s="9"/>
      <c r="M139" s="9"/>
      <c r="N139" s="9"/>
      <c r="O139" s="9"/>
      <c r="P139" s="9"/>
      <c r="Q139" s="9"/>
      <c r="R139" s="10"/>
    </row>
    <row r="140" spans="1:18" ht="15.75" customHeight="1" x14ac:dyDescent="0.25">
      <c r="A140" s="225"/>
      <c r="B140" s="235" t="s">
        <v>629</v>
      </c>
      <c r="C140" s="327"/>
      <c r="D140" s="292">
        <v>1800</v>
      </c>
      <c r="E140" s="292"/>
      <c r="F140" s="292">
        <f t="shared" ref="F140:F147" si="6">D140</f>
        <v>1800</v>
      </c>
      <c r="G140" s="168">
        <v>43313</v>
      </c>
      <c r="H140" s="28"/>
      <c r="I140" s="28" t="s">
        <v>625</v>
      </c>
      <c r="J140" s="257"/>
      <c r="K140" s="9"/>
      <c r="L140" s="9"/>
      <c r="M140" s="9"/>
      <c r="N140" s="9"/>
      <c r="O140" s="9"/>
      <c r="P140" s="9"/>
      <c r="Q140" s="9"/>
      <c r="R140" s="10"/>
    </row>
    <row r="141" spans="1:18" ht="15.75" customHeight="1" x14ac:dyDescent="0.25">
      <c r="A141" s="225"/>
      <c r="B141" s="235" t="s">
        <v>636</v>
      </c>
      <c r="C141" s="327"/>
      <c r="D141" s="292">
        <v>1300</v>
      </c>
      <c r="E141" s="292"/>
      <c r="F141" s="292">
        <f t="shared" si="6"/>
        <v>1300</v>
      </c>
      <c r="G141" s="168">
        <v>43344</v>
      </c>
      <c r="H141" s="28"/>
      <c r="I141" s="28" t="s">
        <v>625</v>
      </c>
      <c r="J141" s="257"/>
      <c r="K141" s="9"/>
      <c r="L141" s="9"/>
      <c r="M141" s="9"/>
      <c r="N141" s="9"/>
      <c r="O141" s="9"/>
      <c r="P141" s="9"/>
      <c r="Q141" s="9"/>
      <c r="R141" s="10"/>
    </row>
    <row r="142" spans="1:18" ht="15.75" customHeight="1" x14ac:dyDescent="0.25">
      <c r="A142" s="225"/>
      <c r="B142" s="235" t="s">
        <v>637</v>
      </c>
      <c r="C142" s="327"/>
      <c r="D142" s="292">
        <v>2200</v>
      </c>
      <c r="E142" s="292"/>
      <c r="F142" s="292">
        <f t="shared" si="6"/>
        <v>2200</v>
      </c>
      <c r="G142" s="168">
        <v>43344</v>
      </c>
      <c r="H142" s="28"/>
      <c r="I142" s="28" t="s">
        <v>625</v>
      </c>
      <c r="J142" s="257"/>
      <c r="K142" s="9"/>
      <c r="L142" s="9"/>
      <c r="M142" s="9"/>
      <c r="N142" s="9"/>
      <c r="O142" s="9"/>
      <c r="P142" s="9"/>
      <c r="Q142" s="9"/>
      <c r="R142" s="10"/>
    </row>
    <row r="143" spans="1:18" ht="15.75" customHeight="1" x14ac:dyDescent="0.25">
      <c r="A143" s="225"/>
      <c r="B143" s="235" t="s">
        <v>631</v>
      </c>
      <c r="C143" s="327"/>
      <c r="D143" s="292">
        <v>2500</v>
      </c>
      <c r="E143" s="292"/>
      <c r="F143" s="292">
        <f t="shared" si="6"/>
        <v>2500</v>
      </c>
      <c r="G143" s="168">
        <v>43344</v>
      </c>
      <c r="H143" s="28"/>
      <c r="I143" s="28" t="s">
        <v>625</v>
      </c>
      <c r="J143" s="257"/>
      <c r="K143" s="9"/>
      <c r="L143" s="9"/>
      <c r="M143" s="9"/>
      <c r="N143" s="9"/>
      <c r="O143" s="9"/>
      <c r="P143" s="9"/>
      <c r="Q143" s="9"/>
      <c r="R143" s="10"/>
    </row>
    <row r="144" spans="1:18" ht="15.75" customHeight="1" x14ac:dyDescent="0.25">
      <c r="A144" s="225"/>
      <c r="B144" s="235" t="s">
        <v>638</v>
      </c>
      <c r="C144" s="327"/>
      <c r="D144" s="292">
        <v>1100</v>
      </c>
      <c r="E144" s="292"/>
      <c r="F144" s="292">
        <f t="shared" si="6"/>
        <v>1100</v>
      </c>
      <c r="G144" s="168">
        <v>43313</v>
      </c>
      <c r="H144" s="28"/>
      <c r="I144" s="28" t="s">
        <v>625</v>
      </c>
      <c r="J144" s="257"/>
      <c r="K144" s="9"/>
      <c r="L144" s="9"/>
      <c r="M144" s="9"/>
      <c r="N144" s="9"/>
      <c r="O144" s="9"/>
      <c r="P144" s="9"/>
      <c r="Q144" s="9"/>
      <c r="R144" s="10"/>
    </row>
    <row r="145" spans="1:18" ht="15.75" customHeight="1" x14ac:dyDescent="0.25">
      <c r="A145" s="225"/>
      <c r="B145" s="235" t="s">
        <v>633</v>
      </c>
      <c r="C145" s="327"/>
      <c r="D145" s="292">
        <v>1100</v>
      </c>
      <c r="E145" s="292"/>
      <c r="F145" s="292">
        <f t="shared" si="6"/>
        <v>1100</v>
      </c>
      <c r="G145" s="168">
        <v>43344</v>
      </c>
      <c r="H145" s="28"/>
      <c r="I145" s="28" t="s">
        <v>625</v>
      </c>
      <c r="J145" s="257"/>
      <c r="K145" s="9"/>
      <c r="L145" s="9"/>
      <c r="M145" s="9"/>
      <c r="N145" s="9"/>
      <c r="O145" s="9"/>
      <c r="P145" s="9"/>
      <c r="Q145" s="9"/>
      <c r="R145" s="10"/>
    </row>
    <row r="146" spans="1:18" ht="24" customHeight="1" x14ac:dyDescent="0.25">
      <c r="A146" s="225"/>
      <c r="B146" s="235" t="s">
        <v>627</v>
      </c>
      <c r="C146" s="327"/>
      <c r="D146" s="292">
        <v>1100</v>
      </c>
      <c r="E146" s="292"/>
      <c r="F146" s="292">
        <f t="shared" si="6"/>
        <v>1100</v>
      </c>
      <c r="G146" s="168">
        <v>43344</v>
      </c>
      <c r="H146" s="28"/>
      <c r="I146" s="28" t="s">
        <v>625</v>
      </c>
      <c r="J146" s="257"/>
      <c r="K146" s="9"/>
      <c r="L146" s="9"/>
      <c r="M146" s="9"/>
      <c r="N146" s="9"/>
      <c r="O146" s="9"/>
      <c r="P146" s="9"/>
      <c r="Q146" s="9"/>
      <c r="R146" s="10"/>
    </row>
    <row r="147" spans="1:18" ht="15.75" customHeight="1" x14ac:dyDescent="0.25">
      <c r="A147" s="225"/>
      <c r="B147" s="235" t="s">
        <v>639</v>
      </c>
      <c r="C147" s="327"/>
      <c r="D147" s="292">
        <v>800</v>
      </c>
      <c r="E147" s="292"/>
      <c r="F147" s="292">
        <f t="shared" si="6"/>
        <v>800</v>
      </c>
      <c r="G147" s="168">
        <v>43344</v>
      </c>
      <c r="H147" s="28"/>
      <c r="I147" s="28" t="s">
        <v>625</v>
      </c>
      <c r="J147" s="257"/>
      <c r="K147" s="9"/>
      <c r="L147" s="9"/>
      <c r="M147" s="9"/>
      <c r="N147" s="9"/>
      <c r="O147" s="9"/>
      <c r="P147" s="9"/>
      <c r="Q147" s="9"/>
      <c r="R147" s="10"/>
    </row>
    <row r="148" spans="1:18" ht="15.75" customHeight="1" x14ac:dyDescent="0.25">
      <c r="A148" s="225" t="s">
        <v>698</v>
      </c>
      <c r="B148" s="28" t="s">
        <v>653</v>
      </c>
      <c r="C148" s="327"/>
      <c r="D148" s="292"/>
      <c r="E148" s="292"/>
      <c r="F148" s="292"/>
      <c r="G148" s="168"/>
      <c r="H148" s="28"/>
      <c r="I148" s="28"/>
      <c r="J148" s="257"/>
      <c r="K148" s="9"/>
      <c r="L148" s="9"/>
      <c r="M148" s="9"/>
      <c r="N148" s="9"/>
      <c r="O148" s="9"/>
      <c r="P148" s="9"/>
      <c r="Q148" s="9"/>
      <c r="R148" s="10"/>
    </row>
    <row r="149" spans="1:18" ht="15.75" customHeight="1" x14ac:dyDescent="0.25">
      <c r="A149" s="225"/>
      <c r="B149" s="235" t="s">
        <v>629</v>
      </c>
      <c r="C149" s="327"/>
      <c r="D149" s="292">
        <v>1800</v>
      </c>
      <c r="E149" s="292"/>
      <c r="F149" s="292">
        <f t="shared" si="5"/>
        <v>1800</v>
      </c>
      <c r="G149" s="168">
        <v>43313</v>
      </c>
      <c r="H149" s="28"/>
      <c r="I149" s="28" t="s">
        <v>625</v>
      </c>
      <c r="J149" s="257"/>
      <c r="K149" s="9"/>
      <c r="L149" s="9"/>
      <c r="M149" s="9"/>
      <c r="N149" s="9"/>
      <c r="O149" s="9"/>
      <c r="P149" s="9"/>
      <c r="Q149" s="9"/>
      <c r="R149" s="10"/>
    </row>
    <row r="150" spans="1:18" ht="15.75" customHeight="1" x14ac:dyDescent="0.25">
      <c r="A150" s="225"/>
      <c r="B150" s="235" t="s">
        <v>636</v>
      </c>
      <c r="C150" s="327"/>
      <c r="D150" s="292">
        <v>1300</v>
      </c>
      <c r="E150" s="292"/>
      <c r="F150" s="292">
        <f t="shared" si="5"/>
        <v>1300</v>
      </c>
      <c r="G150" s="168">
        <v>43344</v>
      </c>
      <c r="H150" s="28"/>
      <c r="I150" s="28" t="s">
        <v>625</v>
      </c>
      <c r="J150" s="257"/>
      <c r="K150" s="9"/>
      <c r="L150" s="9"/>
      <c r="M150" s="9"/>
      <c r="N150" s="9"/>
      <c r="O150" s="9"/>
      <c r="P150" s="9"/>
      <c r="Q150" s="9"/>
      <c r="R150" s="10"/>
    </row>
    <row r="151" spans="1:18" ht="15.75" customHeight="1" x14ac:dyDescent="0.25">
      <c r="A151" s="225"/>
      <c r="B151" s="235" t="s">
        <v>637</v>
      </c>
      <c r="C151" s="327"/>
      <c r="D151" s="292">
        <v>2200</v>
      </c>
      <c r="E151" s="292"/>
      <c r="F151" s="292">
        <f t="shared" si="5"/>
        <v>2200</v>
      </c>
      <c r="G151" s="168">
        <v>43344</v>
      </c>
      <c r="H151" s="28"/>
      <c r="I151" s="28" t="s">
        <v>625</v>
      </c>
      <c r="J151" s="257"/>
      <c r="K151" s="9"/>
      <c r="L151" s="9"/>
      <c r="M151" s="9"/>
      <c r="N151" s="9"/>
      <c r="O151" s="9"/>
      <c r="P151" s="9"/>
      <c r="Q151" s="9"/>
      <c r="R151" s="10"/>
    </row>
    <row r="152" spans="1:18" ht="15.75" customHeight="1" x14ac:dyDescent="0.25">
      <c r="A152" s="225"/>
      <c r="B152" s="235" t="s">
        <v>631</v>
      </c>
      <c r="C152" s="327"/>
      <c r="D152" s="292">
        <v>2500</v>
      </c>
      <c r="E152" s="292"/>
      <c r="F152" s="292">
        <f t="shared" si="5"/>
        <v>2500</v>
      </c>
      <c r="G152" s="168">
        <v>43344</v>
      </c>
      <c r="H152" s="28"/>
      <c r="I152" s="28" t="s">
        <v>625</v>
      </c>
      <c r="J152" s="257"/>
      <c r="K152" s="9"/>
      <c r="L152" s="9"/>
      <c r="M152" s="9"/>
      <c r="N152" s="9"/>
      <c r="O152" s="9"/>
      <c r="P152" s="9"/>
      <c r="Q152" s="9"/>
      <c r="R152" s="10"/>
    </row>
    <row r="153" spans="1:18" ht="15.75" customHeight="1" x14ac:dyDescent="0.25">
      <c r="A153" s="225"/>
      <c r="B153" s="235" t="s">
        <v>638</v>
      </c>
      <c r="C153" s="327"/>
      <c r="D153" s="292">
        <v>1100</v>
      </c>
      <c r="E153" s="292"/>
      <c r="F153" s="292">
        <f t="shared" si="5"/>
        <v>1100</v>
      </c>
      <c r="G153" s="168">
        <v>43313</v>
      </c>
      <c r="H153" s="28"/>
      <c r="I153" s="28" t="s">
        <v>625</v>
      </c>
      <c r="J153" s="257"/>
      <c r="K153" s="9"/>
      <c r="L153" s="9"/>
      <c r="M153" s="9"/>
      <c r="N153" s="9"/>
      <c r="O153" s="9"/>
      <c r="P153" s="9"/>
      <c r="Q153" s="9"/>
      <c r="R153" s="10"/>
    </row>
    <row r="154" spans="1:18" ht="15.75" customHeight="1" x14ac:dyDescent="0.25">
      <c r="A154" s="225"/>
      <c r="B154" s="235" t="s">
        <v>633</v>
      </c>
      <c r="C154" s="327"/>
      <c r="D154" s="292">
        <v>1100</v>
      </c>
      <c r="E154" s="292"/>
      <c r="F154" s="292">
        <f t="shared" si="5"/>
        <v>1100</v>
      </c>
      <c r="G154" s="168">
        <v>43344</v>
      </c>
      <c r="H154" s="28"/>
      <c r="I154" s="28" t="s">
        <v>625</v>
      </c>
      <c r="J154" s="257"/>
      <c r="K154" s="9"/>
      <c r="L154" s="9"/>
      <c r="M154" s="9"/>
      <c r="N154" s="9"/>
      <c r="O154" s="9"/>
      <c r="P154" s="9"/>
      <c r="Q154" s="9"/>
      <c r="R154" s="10"/>
    </row>
    <row r="155" spans="1:18" ht="25.25" customHeight="1" x14ac:dyDescent="0.25">
      <c r="A155" s="225"/>
      <c r="B155" s="235" t="s">
        <v>627</v>
      </c>
      <c r="C155" s="327"/>
      <c r="D155" s="292">
        <v>1100</v>
      </c>
      <c r="E155" s="292"/>
      <c r="F155" s="292">
        <f t="shared" si="5"/>
        <v>1100</v>
      </c>
      <c r="G155" s="168">
        <v>43344</v>
      </c>
      <c r="H155" s="28"/>
      <c r="I155" s="28" t="s">
        <v>625</v>
      </c>
      <c r="J155" s="257"/>
      <c r="K155" s="9"/>
      <c r="L155" s="9"/>
      <c r="M155" s="9"/>
      <c r="N155" s="9"/>
      <c r="O155" s="9"/>
      <c r="P155" s="9"/>
      <c r="Q155" s="9"/>
      <c r="R155" s="10"/>
    </row>
    <row r="156" spans="1:18" ht="15.75" customHeight="1" x14ac:dyDescent="0.25">
      <c r="A156" s="225"/>
      <c r="B156" s="235" t="s">
        <v>639</v>
      </c>
      <c r="C156" s="327"/>
      <c r="D156" s="292">
        <v>800</v>
      </c>
      <c r="E156" s="292"/>
      <c r="F156" s="292">
        <f t="shared" si="5"/>
        <v>800</v>
      </c>
      <c r="G156" s="168">
        <v>43344</v>
      </c>
      <c r="H156" s="28"/>
      <c r="I156" s="28" t="s">
        <v>625</v>
      </c>
      <c r="J156" s="257"/>
      <c r="K156" s="9"/>
      <c r="L156" s="9"/>
      <c r="M156" s="9"/>
      <c r="N156" s="9"/>
      <c r="O156" s="9"/>
      <c r="P156" s="9"/>
      <c r="Q156" s="9"/>
      <c r="R156" s="10"/>
    </row>
    <row r="157" spans="1:18" s="229" customFormat="1" ht="15.75" customHeight="1" x14ac:dyDescent="0.25">
      <c r="A157" s="225"/>
      <c r="B157" s="236" t="s">
        <v>654</v>
      </c>
      <c r="C157" s="316"/>
      <c r="D157" s="294">
        <f>SUM(D9:D156)</f>
        <v>202300</v>
      </c>
      <c r="E157" s="294"/>
      <c r="F157" s="294">
        <f>SUM(F9:F156)</f>
        <v>202300</v>
      </c>
      <c r="G157" s="228"/>
      <c r="H157" s="17"/>
      <c r="I157" s="17"/>
      <c r="J157" s="258"/>
      <c r="K157" s="9"/>
      <c r="L157" s="9"/>
      <c r="M157" s="9"/>
      <c r="N157" s="9"/>
      <c r="O157" s="9"/>
      <c r="P157" s="9"/>
      <c r="Q157" s="9"/>
      <c r="R157" s="259"/>
    </row>
    <row r="158" spans="1:18" s="9" customFormat="1" x14ac:dyDescent="0.25">
      <c r="A158" s="8"/>
      <c r="C158" s="22"/>
      <c r="D158" s="22"/>
      <c r="E158" s="22"/>
      <c r="F158" s="22"/>
      <c r="G158" s="22"/>
      <c r="H158" s="22"/>
      <c r="I158" s="22"/>
    </row>
    <row r="159" spans="1:18" s="9" customFormat="1" x14ac:dyDescent="0.25">
      <c r="A159" s="8"/>
      <c r="C159" s="22"/>
      <c r="D159" s="22"/>
      <c r="E159" s="22"/>
      <c r="F159" s="22"/>
      <c r="G159" s="22"/>
      <c r="H159" s="22"/>
      <c r="I159" s="22"/>
    </row>
    <row r="160" spans="1:18" s="9" customFormat="1" x14ac:dyDescent="0.25">
      <c r="A160" s="8"/>
      <c r="C160" s="22"/>
      <c r="D160" s="22"/>
      <c r="E160" s="22"/>
      <c r="F160" s="22"/>
      <c r="G160" s="22"/>
      <c r="H160" s="22"/>
      <c r="I160" s="22"/>
    </row>
    <row r="161" spans="1:9" s="9" customFormat="1" x14ac:dyDescent="0.25">
      <c r="A161" s="8"/>
      <c r="C161" s="22"/>
      <c r="D161" s="22"/>
      <c r="E161" s="22"/>
      <c r="F161" s="22"/>
      <c r="G161" s="22"/>
      <c r="H161" s="22"/>
      <c r="I161" s="22"/>
    </row>
    <row r="162" spans="1:9" s="9" customFormat="1" x14ac:dyDescent="0.25">
      <c r="A162" s="8"/>
      <c r="C162" s="22"/>
      <c r="D162" s="22"/>
      <c r="E162" s="22"/>
      <c r="F162" s="22"/>
      <c r="G162" s="22"/>
      <c r="H162" s="22"/>
      <c r="I162" s="22"/>
    </row>
    <row r="163" spans="1:9" s="9" customFormat="1" x14ac:dyDescent="0.25">
      <c r="A163" s="8"/>
      <c r="C163" s="22"/>
      <c r="D163" s="22"/>
      <c r="E163" s="22"/>
      <c r="F163" s="22"/>
      <c r="G163" s="22"/>
      <c r="H163" s="22"/>
      <c r="I163" s="22"/>
    </row>
    <row r="164" spans="1:9" s="9" customFormat="1" x14ac:dyDescent="0.25">
      <c r="A164" s="8"/>
      <c r="C164" s="22"/>
      <c r="D164" s="22"/>
      <c r="E164" s="22"/>
      <c r="F164" s="22"/>
      <c r="G164" s="22"/>
      <c r="H164" s="22"/>
      <c r="I164" s="22"/>
    </row>
    <row r="165" spans="1:9" s="9" customFormat="1" x14ac:dyDescent="0.25">
      <c r="A165" s="8"/>
      <c r="C165" s="22"/>
      <c r="D165" s="22"/>
      <c r="E165" s="22"/>
      <c r="F165" s="22"/>
      <c r="G165" s="22"/>
      <c r="H165" s="22"/>
      <c r="I165" s="22"/>
    </row>
    <row r="166" spans="1:9" s="9" customFormat="1" x14ac:dyDescent="0.25">
      <c r="A166" s="8"/>
      <c r="C166" s="22"/>
      <c r="D166" s="22"/>
      <c r="E166" s="22"/>
      <c r="F166" s="22"/>
      <c r="G166" s="22"/>
      <c r="H166" s="22"/>
      <c r="I166" s="22"/>
    </row>
    <row r="167" spans="1:9" s="9" customFormat="1" x14ac:dyDescent="0.25">
      <c r="A167" s="8"/>
      <c r="C167" s="22"/>
      <c r="D167" s="22"/>
      <c r="E167" s="22"/>
      <c r="F167" s="22"/>
      <c r="G167" s="22"/>
      <c r="H167" s="22"/>
      <c r="I167" s="22"/>
    </row>
    <row r="168" spans="1:9" s="9" customFormat="1" x14ac:dyDescent="0.25">
      <c r="A168" s="8"/>
      <c r="C168" s="22"/>
      <c r="D168" s="22"/>
      <c r="E168" s="22"/>
      <c r="F168" s="22"/>
      <c r="G168" s="22"/>
      <c r="H168" s="22"/>
      <c r="I168" s="22"/>
    </row>
    <row r="169" spans="1:9" s="9" customFormat="1" x14ac:dyDescent="0.25">
      <c r="A169" s="8"/>
      <c r="C169" s="22"/>
      <c r="D169" s="22"/>
      <c r="E169" s="22"/>
      <c r="F169" s="22"/>
      <c r="G169" s="22"/>
      <c r="H169" s="22"/>
      <c r="I169" s="22"/>
    </row>
    <row r="170" spans="1:9" s="9" customFormat="1" x14ac:dyDescent="0.25">
      <c r="A170" s="8"/>
      <c r="C170" s="22"/>
      <c r="D170" s="22"/>
      <c r="E170" s="22"/>
      <c r="F170" s="22"/>
      <c r="G170" s="22"/>
      <c r="H170" s="22"/>
      <c r="I170" s="22"/>
    </row>
    <row r="171" spans="1:9" s="9" customFormat="1" x14ac:dyDescent="0.25">
      <c r="A171" s="8"/>
      <c r="C171" s="22"/>
      <c r="D171" s="22"/>
      <c r="E171" s="22"/>
      <c r="F171" s="22"/>
      <c r="G171" s="22"/>
      <c r="H171" s="22"/>
      <c r="I171" s="22"/>
    </row>
    <row r="172" spans="1:9" s="9" customFormat="1" x14ac:dyDescent="0.25">
      <c r="A172" s="8"/>
      <c r="C172" s="22"/>
      <c r="D172" s="22"/>
      <c r="E172" s="22"/>
      <c r="F172" s="22"/>
      <c r="G172" s="22"/>
      <c r="H172" s="22"/>
      <c r="I172" s="22"/>
    </row>
    <row r="173" spans="1:9" s="9" customFormat="1" x14ac:dyDescent="0.25">
      <c r="A173" s="8"/>
      <c r="C173" s="22"/>
      <c r="D173" s="22"/>
      <c r="E173" s="22"/>
      <c r="F173" s="22"/>
      <c r="G173" s="22"/>
      <c r="H173" s="22"/>
      <c r="I173" s="22"/>
    </row>
    <row r="174" spans="1:9" s="9" customFormat="1" x14ac:dyDescent="0.25">
      <c r="A174" s="8"/>
      <c r="C174" s="22"/>
      <c r="D174" s="22"/>
      <c r="E174" s="22"/>
      <c r="F174" s="22"/>
      <c r="G174" s="22"/>
      <c r="H174" s="22"/>
      <c r="I174" s="22"/>
    </row>
    <row r="175" spans="1:9" s="9" customFormat="1" x14ac:dyDescent="0.25">
      <c r="A175" s="8"/>
      <c r="C175" s="22"/>
      <c r="D175" s="22"/>
      <c r="E175" s="22"/>
      <c r="F175" s="22"/>
      <c r="G175" s="22"/>
      <c r="H175" s="22"/>
      <c r="I175" s="22"/>
    </row>
    <row r="176" spans="1:9" s="9" customFormat="1" x14ac:dyDescent="0.25">
      <c r="A176" s="8"/>
      <c r="C176" s="22"/>
      <c r="D176" s="22"/>
      <c r="E176" s="22"/>
      <c r="F176" s="22"/>
      <c r="G176" s="22"/>
      <c r="H176" s="22"/>
      <c r="I176" s="22"/>
    </row>
    <row r="177" spans="1:9" s="9" customFormat="1" x14ac:dyDescent="0.25">
      <c r="A177" s="8"/>
      <c r="C177" s="22"/>
      <c r="D177" s="22"/>
      <c r="E177" s="22"/>
      <c r="F177" s="22"/>
      <c r="G177" s="22"/>
      <c r="H177" s="22"/>
      <c r="I177" s="22"/>
    </row>
    <row r="178" spans="1:9" s="9" customFormat="1" x14ac:dyDescent="0.25">
      <c r="A178" s="8"/>
      <c r="C178" s="22"/>
      <c r="D178" s="22"/>
      <c r="E178" s="22"/>
      <c r="F178" s="22"/>
      <c r="G178" s="22"/>
      <c r="H178" s="22"/>
      <c r="I178" s="22"/>
    </row>
    <row r="179" spans="1:9" s="9" customFormat="1" x14ac:dyDescent="0.25">
      <c r="A179" s="8"/>
      <c r="C179" s="22"/>
      <c r="D179" s="22"/>
      <c r="E179" s="22"/>
      <c r="F179" s="22"/>
      <c r="G179" s="22"/>
      <c r="H179" s="22"/>
      <c r="I179" s="22"/>
    </row>
    <row r="180" spans="1:9" s="9" customFormat="1" x14ac:dyDescent="0.25">
      <c r="A180" s="8"/>
      <c r="C180" s="22"/>
      <c r="D180" s="22"/>
      <c r="E180" s="22"/>
      <c r="F180" s="22"/>
      <c r="G180" s="22"/>
      <c r="H180" s="22"/>
      <c r="I180" s="22"/>
    </row>
    <row r="181" spans="1:9" s="9" customFormat="1" x14ac:dyDescent="0.25">
      <c r="A181" s="8"/>
      <c r="C181" s="22"/>
      <c r="D181" s="22"/>
      <c r="E181" s="22"/>
      <c r="F181" s="22"/>
      <c r="G181" s="22"/>
      <c r="H181" s="22"/>
      <c r="I181" s="22"/>
    </row>
    <row r="182" spans="1:9" s="9" customFormat="1" x14ac:dyDescent="0.25">
      <c r="A182" s="8"/>
      <c r="C182" s="22"/>
      <c r="D182" s="22"/>
      <c r="E182" s="22"/>
      <c r="F182" s="22"/>
      <c r="G182" s="22"/>
      <c r="H182" s="22"/>
      <c r="I182" s="22"/>
    </row>
    <row r="183" spans="1:9" s="9" customFormat="1" x14ac:dyDescent="0.25">
      <c r="A183" s="8"/>
      <c r="C183" s="22"/>
      <c r="D183" s="22"/>
      <c r="E183" s="22"/>
      <c r="F183" s="22"/>
      <c r="G183" s="22"/>
      <c r="H183" s="22"/>
      <c r="I183" s="22"/>
    </row>
    <row r="184" spans="1:9" s="9" customFormat="1" x14ac:dyDescent="0.25">
      <c r="A184" s="8"/>
      <c r="C184" s="22"/>
      <c r="D184" s="22"/>
      <c r="E184" s="22"/>
      <c r="F184" s="22"/>
      <c r="G184" s="22"/>
      <c r="H184" s="22"/>
      <c r="I184" s="22"/>
    </row>
    <row r="185" spans="1:9" s="9" customFormat="1" x14ac:dyDescent="0.25">
      <c r="A185" s="8"/>
      <c r="C185" s="22"/>
      <c r="D185" s="22"/>
      <c r="E185" s="22"/>
      <c r="F185" s="22"/>
      <c r="G185" s="22"/>
      <c r="H185" s="22"/>
      <c r="I185" s="22"/>
    </row>
    <row r="186" spans="1:9" s="9" customFormat="1" x14ac:dyDescent="0.25">
      <c r="A186" s="8"/>
      <c r="C186" s="22"/>
      <c r="D186" s="22"/>
      <c r="E186" s="22"/>
      <c r="F186" s="22"/>
      <c r="G186" s="22"/>
      <c r="H186" s="22"/>
      <c r="I186" s="22"/>
    </row>
    <row r="187" spans="1:9" s="9" customFormat="1" x14ac:dyDescent="0.25">
      <c r="A187" s="8"/>
      <c r="C187" s="22"/>
      <c r="D187" s="22"/>
      <c r="E187" s="22"/>
      <c r="F187" s="22"/>
      <c r="G187" s="22"/>
      <c r="H187" s="22"/>
      <c r="I187" s="22"/>
    </row>
    <row r="188" spans="1:9" s="9" customFormat="1" x14ac:dyDescent="0.25">
      <c r="A188" s="8"/>
      <c r="C188" s="22"/>
      <c r="D188" s="22"/>
      <c r="E188" s="22"/>
      <c r="F188" s="22"/>
      <c r="G188" s="22"/>
      <c r="H188" s="22"/>
      <c r="I188" s="22"/>
    </row>
    <row r="189" spans="1:9" s="9" customFormat="1" x14ac:dyDescent="0.25">
      <c r="A189" s="8"/>
      <c r="C189" s="22"/>
      <c r="D189" s="22"/>
      <c r="E189" s="22"/>
      <c r="F189" s="22"/>
      <c r="G189" s="22"/>
      <c r="H189" s="22"/>
      <c r="I189" s="22"/>
    </row>
    <row r="190" spans="1:9" s="9" customFormat="1" x14ac:dyDescent="0.25">
      <c r="A190" s="8"/>
      <c r="C190" s="22"/>
      <c r="D190" s="22"/>
      <c r="E190" s="22"/>
      <c r="F190" s="22"/>
      <c r="G190" s="22"/>
      <c r="H190" s="22"/>
      <c r="I190" s="22"/>
    </row>
    <row r="191" spans="1:9" s="9" customFormat="1" x14ac:dyDescent="0.25">
      <c r="A191" s="8"/>
      <c r="C191" s="22"/>
      <c r="D191" s="22"/>
      <c r="E191" s="22"/>
      <c r="F191" s="22"/>
      <c r="G191" s="22"/>
      <c r="H191" s="22"/>
      <c r="I191" s="22"/>
    </row>
    <row r="192" spans="1:9" s="9" customFormat="1" x14ac:dyDescent="0.25">
      <c r="A192" s="8"/>
      <c r="C192" s="22"/>
      <c r="D192" s="22"/>
      <c r="E192" s="22"/>
      <c r="F192" s="22"/>
      <c r="G192" s="22"/>
      <c r="H192" s="22"/>
      <c r="I192" s="22"/>
    </row>
    <row r="193" spans="1:9" s="9" customFormat="1" x14ac:dyDescent="0.25">
      <c r="A193" s="8"/>
      <c r="C193" s="22"/>
      <c r="D193" s="22"/>
      <c r="E193" s="22"/>
      <c r="F193" s="22"/>
      <c r="G193" s="22"/>
      <c r="H193" s="22"/>
      <c r="I193" s="22"/>
    </row>
    <row r="194" spans="1:9" s="9" customFormat="1" x14ac:dyDescent="0.25">
      <c r="A194" s="8"/>
      <c r="C194" s="22"/>
      <c r="D194" s="22"/>
      <c r="E194" s="22"/>
      <c r="F194" s="22"/>
      <c r="G194" s="22"/>
      <c r="H194" s="22"/>
      <c r="I194" s="22"/>
    </row>
    <row r="195" spans="1:9" s="9" customFormat="1" x14ac:dyDescent="0.25">
      <c r="A195" s="8"/>
      <c r="C195" s="22"/>
      <c r="D195" s="22"/>
      <c r="E195" s="22"/>
      <c r="F195" s="22"/>
      <c r="G195" s="22"/>
      <c r="H195" s="22"/>
      <c r="I195" s="22"/>
    </row>
    <row r="196" spans="1:9" s="9" customFormat="1" x14ac:dyDescent="0.25">
      <c r="A196" s="8"/>
      <c r="C196" s="22"/>
      <c r="D196" s="22"/>
      <c r="E196" s="22"/>
      <c r="F196" s="22"/>
      <c r="G196" s="22"/>
      <c r="H196" s="22"/>
      <c r="I196" s="22"/>
    </row>
    <row r="197" spans="1:9" s="9" customFormat="1" x14ac:dyDescent="0.25">
      <c r="A197" s="8"/>
      <c r="C197" s="22"/>
      <c r="D197" s="22"/>
      <c r="E197" s="22"/>
      <c r="F197" s="22"/>
      <c r="G197" s="22"/>
      <c r="H197" s="22"/>
      <c r="I197" s="22"/>
    </row>
    <row r="198" spans="1:9" s="9" customFormat="1" x14ac:dyDescent="0.25">
      <c r="A198" s="8"/>
      <c r="C198" s="22"/>
      <c r="D198" s="22"/>
      <c r="E198" s="22"/>
      <c r="F198" s="22"/>
      <c r="G198" s="22"/>
      <c r="H198" s="22"/>
      <c r="I198" s="22"/>
    </row>
    <row r="199" spans="1:9" s="9" customFormat="1" x14ac:dyDescent="0.25">
      <c r="A199" s="8"/>
      <c r="C199" s="22"/>
      <c r="D199" s="22"/>
      <c r="E199" s="22"/>
      <c r="F199" s="22"/>
      <c r="G199" s="22"/>
      <c r="H199" s="22"/>
      <c r="I199" s="22"/>
    </row>
    <row r="200" spans="1:9" s="9" customFormat="1" x14ac:dyDescent="0.25">
      <c r="A200" s="8"/>
      <c r="C200" s="22"/>
      <c r="D200" s="22"/>
      <c r="E200" s="22"/>
      <c r="F200" s="22"/>
      <c r="G200" s="22"/>
      <c r="H200" s="22"/>
      <c r="I200" s="22"/>
    </row>
    <row r="201" spans="1:9" s="9" customFormat="1" x14ac:dyDescent="0.25">
      <c r="A201" s="8"/>
      <c r="C201" s="22"/>
      <c r="D201" s="22"/>
      <c r="E201" s="22"/>
      <c r="F201" s="22"/>
      <c r="G201" s="22"/>
      <c r="H201" s="22"/>
      <c r="I201" s="22"/>
    </row>
    <row r="202" spans="1:9" s="9" customFormat="1" x14ac:dyDescent="0.25">
      <c r="A202" s="8"/>
      <c r="C202" s="22"/>
      <c r="D202" s="22"/>
      <c r="E202" s="22"/>
      <c r="F202" s="22"/>
      <c r="G202" s="22"/>
      <c r="H202" s="22"/>
      <c r="I202" s="22"/>
    </row>
    <row r="203" spans="1:9" s="9" customFormat="1" x14ac:dyDescent="0.25">
      <c r="A203" s="8"/>
      <c r="C203" s="22"/>
      <c r="D203" s="22"/>
      <c r="E203" s="22"/>
      <c r="F203" s="22"/>
      <c r="G203" s="22"/>
      <c r="H203" s="22"/>
      <c r="I203" s="22"/>
    </row>
    <row r="204" spans="1:9" s="9" customFormat="1" x14ac:dyDescent="0.25">
      <c r="A204" s="8"/>
      <c r="C204" s="22"/>
      <c r="D204" s="22"/>
      <c r="E204" s="22"/>
      <c r="F204" s="22"/>
      <c r="G204" s="22"/>
      <c r="H204" s="22"/>
      <c r="I204" s="22"/>
    </row>
    <row r="205" spans="1:9" s="9" customFormat="1" x14ac:dyDescent="0.25">
      <c r="A205" s="8"/>
      <c r="C205" s="22"/>
      <c r="D205" s="22"/>
      <c r="E205" s="22"/>
      <c r="F205" s="22"/>
      <c r="G205" s="22"/>
      <c r="H205" s="22"/>
      <c r="I205" s="22"/>
    </row>
    <row r="206" spans="1:9" s="9" customFormat="1" x14ac:dyDescent="0.25">
      <c r="A206" s="8"/>
      <c r="C206" s="22"/>
      <c r="D206" s="22"/>
      <c r="E206" s="22"/>
      <c r="F206" s="22"/>
      <c r="G206" s="22"/>
      <c r="H206" s="22"/>
      <c r="I206" s="22"/>
    </row>
    <row r="207" spans="1:9" s="9" customFormat="1" x14ac:dyDescent="0.25">
      <c r="A207" s="8"/>
      <c r="C207" s="22"/>
      <c r="D207" s="22"/>
      <c r="E207" s="22"/>
      <c r="F207" s="22"/>
      <c r="G207" s="22"/>
      <c r="H207" s="22"/>
      <c r="I207" s="22"/>
    </row>
    <row r="208" spans="1:9" s="9" customFormat="1" x14ac:dyDescent="0.25">
      <c r="A208" s="8"/>
      <c r="C208" s="22"/>
      <c r="D208" s="22"/>
      <c r="E208" s="22"/>
      <c r="F208" s="22"/>
      <c r="G208" s="22"/>
      <c r="H208" s="22"/>
      <c r="I208" s="22"/>
    </row>
    <row r="209" spans="1:9" s="9" customFormat="1" x14ac:dyDescent="0.25">
      <c r="A209" s="8"/>
      <c r="C209" s="22"/>
      <c r="D209" s="22"/>
      <c r="E209" s="22"/>
      <c r="F209" s="22"/>
      <c r="G209" s="22"/>
      <c r="H209" s="22"/>
      <c r="I209" s="22"/>
    </row>
    <row r="210" spans="1:9" s="9" customFormat="1" x14ac:dyDescent="0.25">
      <c r="A210" s="8"/>
      <c r="C210" s="22"/>
      <c r="D210" s="22"/>
      <c r="E210" s="22"/>
      <c r="F210" s="22"/>
      <c r="G210" s="22"/>
      <c r="H210" s="22"/>
      <c r="I210" s="22"/>
    </row>
    <row r="211" spans="1:9" s="9" customFormat="1" x14ac:dyDescent="0.25">
      <c r="A211" s="8"/>
      <c r="C211" s="22"/>
      <c r="D211" s="22"/>
      <c r="E211" s="22"/>
      <c r="F211" s="22"/>
      <c r="G211" s="22"/>
      <c r="H211" s="22"/>
      <c r="I211" s="22"/>
    </row>
    <row r="212" spans="1:9" s="9" customFormat="1" x14ac:dyDescent="0.25">
      <c r="A212" s="8"/>
      <c r="C212" s="22"/>
      <c r="D212" s="22"/>
      <c r="E212" s="22"/>
      <c r="F212" s="22"/>
      <c r="G212" s="22"/>
      <c r="H212" s="22"/>
      <c r="I212" s="22"/>
    </row>
    <row r="213" spans="1:9" s="9" customFormat="1" x14ac:dyDescent="0.25">
      <c r="A213" s="8"/>
      <c r="C213" s="22"/>
      <c r="D213" s="22"/>
      <c r="E213" s="22"/>
      <c r="F213" s="22"/>
      <c r="G213" s="22"/>
      <c r="H213" s="22"/>
      <c r="I213" s="22"/>
    </row>
    <row r="214" spans="1:9" s="9" customFormat="1" x14ac:dyDescent="0.25">
      <c r="A214" s="8"/>
      <c r="C214" s="22"/>
      <c r="D214" s="22"/>
      <c r="E214" s="22"/>
      <c r="F214" s="22"/>
      <c r="G214" s="22"/>
      <c r="H214" s="22"/>
      <c r="I214" s="22"/>
    </row>
    <row r="215" spans="1:9" s="9" customFormat="1" x14ac:dyDescent="0.25">
      <c r="A215" s="8"/>
      <c r="C215" s="22"/>
      <c r="D215" s="22"/>
      <c r="E215" s="22"/>
      <c r="F215" s="22"/>
      <c r="G215" s="22"/>
      <c r="H215" s="22"/>
      <c r="I215" s="22"/>
    </row>
    <row r="216" spans="1:9" s="9" customFormat="1" x14ac:dyDescent="0.25">
      <c r="A216" s="8"/>
      <c r="C216" s="22"/>
      <c r="D216" s="22"/>
      <c r="E216" s="22"/>
      <c r="F216" s="22"/>
      <c r="G216" s="22"/>
      <c r="H216" s="22"/>
      <c r="I216" s="22"/>
    </row>
    <row r="217" spans="1:9" s="9" customFormat="1" x14ac:dyDescent="0.25">
      <c r="A217" s="8"/>
      <c r="C217" s="22"/>
      <c r="D217" s="22"/>
      <c r="E217" s="22"/>
      <c r="F217" s="22"/>
      <c r="G217" s="22"/>
      <c r="H217" s="22"/>
      <c r="I217" s="22"/>
    </row>
    <row r="218" spans="1:9" s="9" customFormat="1" x14ac:dyDescent="0.25">
      <c r="A218" s="8"/>
      <c r="C218" s="22"/>
      <c r="D218" s="22"/>
      <c r="E218" s="22"/>
      <c r="F218" s="22"/>
      <c r="G218" s="22"/>
      <c r="H218" s="22"/>
      <c r="I218" s="22"/>
    </row>
    <row r="219" spans="1:9" s="9" customFormat="1" x14ac:dyDescent="0.25">
      <c r="A219" s="8"/>
      <c r="C219" s="22"/>
      <c r="D219" s="22"/>
      <c r="E219" s="22"/>
      <c r="F219" s="22"/>
      <c r="G219" s="22"/>
      <c r="H219" s="22"/>
      <c r="I219" s="22"/>
    </row>
    <row r="220" spans="1:9" s="9" customFormat="1" x14ac:dyDescent="0.25">
      <c r="A220" s="8"/>
      <c r="C220" s="22"/>
      <c r="D220" s="22"/>
      <c r="E220" s="22"/>
      <c r="F220" s="22"/>
      <c r="G220" s="22"/>
      <c r="H220" s="22"/>
      <c r="I220" s="22"/>
    </row>
    <row r="221" spans="1:9" s="9" customFormat="1" x14ac:dyDescent="0.25">
      <c r="A221" s="8"/>
      <c r="C221" s="22"/>
      <c r="D221" s="22"/>
      <c r="E221" s="22"/>
      <c r="F221" s="22"/>
      <c r="G221" s="22"/>
      <c r="H221" s="22"/>
      <c r="I221" s="22"/>
    </row>
    <row r="222" spans="1:9" s="9" customFormat="1" x14ac:dyDescent="0.25">
      <c r="A222" s="8"/>
      <c r="C222" s="22"/>
      <c r="D222" s="22"/>
      <c r="E222" s="22"/>
      <c r="F222" s="22"/>
      <c r="G222" s="22"/>
      <c r="H222" s="22"/>
      <c r="I222" s="22"/>
    </row>
    <row r="223" spans="1:9" s="9" customFormat="1" x14ac:dyDescent="0.25">
      <c r="A223" s="8"/>
      <c r="C223" s="22"/>
      <c r="D223" s="22"/>
      <c r="E223" s="22"/>
      <c r="F223" s="22"/>
      <c r="G223" s="22"/>
      <c r="H223" s="22"/>
      <c r="I223" s="22"/>
    </row>
    <row r="224" spans="1:9" s="9" customFormat="1" x14ac:dyDescent="0.25">
      <c r="A224" s="8"/>
      <c r="C224" s="22"/>
      <c r="D224" s="22"/>
      <c r="E224" s="22"/>
      <c r="F224" s="22"/>
      <c r="G224" s="22"/>
      <c r="H224" s="22"/>
      <c r="I224" s="22"/>
    </row>
    <row r="225" spans="1:9" s="9" customFormat="1" x14ac:dyDescent="0.25">
      <c r="A225" s="8"/>
      <c r="C225" s="22"/>
      <c r="D225" s="22"/>
      <c r="E225" s="22"/>
      <c r="F225" s="22"/>
      <c r="G225" s="22"/>
      <c r="H225" s="22"/>
      <c r="I225" s="22"/>
    </row>
    <row r="226" spans="1:9" s="9" customFormat="1" x14ac:dyDescent="0.25">
      <c r="A226" s="8"/>
      <c r="C226" s="22"/>
      <c r="D226" s="22"/>
      <c r="E226" s="22"/>
      <c r="F226" s="22"/>
      <c r="G226" s="22"/>
      <c r="H226" s="22"/>
      <c r="I226" s="22"/>
    </row>
    <row r="227" spans="1:9" s="9" customFormat="1" x14ac:dyDescent="0.25">
      <c r="A227" s="8"/>
      <c r="C227" s="22"/>
      <c r="D227" s="22"/>
      <c r="E227" s="22"/>
      <c r="F227" s="22"/>
      <c r="G227" s="22"/>
      <c r="H227" s="22"/>
      <c r="I227" s="22"/>
    </row>
    <row r="228" spans="1:9" s="9" customFormat="1" x14ac:dyDescent="0.25">
      <c r="A228" s="8"/>
      <c r="C228" s="22"/>
      <c r="D228" s="22"/>
      <c r="E228" s="22"/>
      <c r="F228" s="22"/>
      <c r="G228" s="22"/>
      <c r="H228" s="22"/>
      <c r="I228" s="22"/>
    </row>
    <row r="229" spans="1:9" s="9" customFormat="1" x14ac:dyDescent="0.25">
      <c r="A229" s="8"/>
      <c r="C229" s="22"/>
      <c r="D229" s="22"/>
      <c r="E229" s="22"/>
      <c r="F229" s="22"/>
      <c r="G229" s="22"/>
      <c r="H229" s="22"/>
      <c r="I229" s="22"/>
    </row>
    <row r="230" spans="1:9" s="9" customFormat="1" x14ac:dyDescent="0.25">
      <c r="A230" s="8"/>
      <c r="C230" s="22"/>
      <c r="D230" s="22"/>
      <c r="E230" s="22"/>
      <c r="F230" s="22"/>
      <c r="G230" s="22"/>
      <c r="H230" s="22"/>
      <c r="I230" s="22"/>
    </row>
    <row r="231" spans="1:9" s="9" customFormat="1" x14ac:dyDescent="0.25">
      <c r="A231" s="8"/>
      <c r="C231" s="22"/>
      <c r="D231" s="22"/>
      <c r="E231" s="22"/>
      <c r="F231" s="22"/>
      <c r="G231" s="22"/>
      <c r="H231" s="22"/>
      <c r="I231" s="22"/>
    </row>
    <row r="232" spans="1:9" s="9" customFormat="1" x14ac:dyDescent="0.25">
      <c r="A232" s="8"/>
      <c r="C232" s="22"/>
      <c r="D232" s="22"/>
      <c r="E232" s="22"/>
      <c r="F232" s="22"/>
      <c r="G232" s="22"/>
      <c r="H232" s="22"/>
      <c r="I232" s="22"/>
    </row>
    <row r="233" spans="1:9" s="9" customFormat="1" x14ac:dyDescent="0.25">
      <c r="A233" s="8"/>
      <c r="C233" s="22"/>
      <c r="D233" s="22"/>
      <c r="E233" s="22"/>
      <c r="F233" s="22"/>
      <c r="G233" s="22"/>
      <c r="H233" s="22"/>
      <c r="I233" s="22"/>
    </row>
    <row r="234" spans="1:9" s="9" customFormat="1" x14ac:dyDescent="0.25">
      <c r="A234" s="8"/>
      <c r="C234" s="22"/>
      <c r="D234" s="22"/>
      <c r="E234" s="22"/>
      <c r="F234" s="22"/>
      <c r="G234" s="22"/>
      <c r="H234" s="22"/>
      <c r="I234" s="22"/>
    </row>
    <row r="235" spans="1:9" s="9" customFormat="1" x14ac:dyDescent="0.25">
      <c r="A235" s="8"/>
      <c r="C235" s="22"/>
      <c r="D235" s="22"/>
      <c r="E235" s="22"/>
      <c r="F235" s="22"/>
      <c r="G235" s="22"/>
      <c r="H235" s="22"/>
      <c r="I235" s="22"/>
    </row>
    <row r="236" spans="1:9" s="9" customFormat="1" x14ac:dyDescent="0.25">
      <c r="A236" s="8"/>
      <c r="C236" s="22"/>
      <c r="D236" s="22"/>
      <c r="E236" s="22"/>
      <c r="F236" s="22"/>
      <c r="G236" s="22"/>
      <c r="H236" s="22"/>
      <c r="I236" s="22"/>
    </row>
    <row r="237" spans="1:9" s="9" customFormat="1" x14ac:dyDescent="0.25">
      <c r="A237" s="8"/>
      <c r="C237" s="22"/>
      <c r="D237" s="22"/>
      <c r="E237" s="22"/>
      <c r="F237" s="22"/>
      <c r="G237" s="22"/>
      <c r="H237" s="22"/>
      <c r="I237" s="22"/>
    </row>
    <row r="238" spans="1:9" s="230" customFormat="1" x14ac:dyDescent="0.25">
      <c r="A238" s="221"/>
      <c r="C238" s="231"/>
      <c r="D238" s="231"/>
      <c r="E238" s="231"/>
      <c r="F238" s="231"/>
      <c r="G238" s="231"/>
      <c r="H238" s="231"/>
      <c r="I238" s="231"/>
    </row>
  </sheetData>
  <mergeCells count="9">
    <mergeCell ref="B1:I1"/>
    <mergeCell ref="B2:I2"/>
    <mergeCell ref="B3:I3"/>
    <mergeCell ref="A5:A6"/>
    <mergeCell ref="B5:B6"/>
    <mergeCell ref="C5:F5"/>
    <mergeCell ref="G5:G6"/>
    <mergeCell ref="H5:H6"/>
    <mergeCell ref="I5:I6"/>
  </mergeCells>
  <pageMargins left="0.23622047244094491" right="0.15748031496062992" top="0.15748031496062992" bottom="0.15748031496062992" header="0.15748031496062992" footer="0.15748031496062992"/>
  <pageSetup paperSize="9" scale="80"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06"/>
  <sheetViews>
    <sheetView topLeftCell="A256" workbookViewId="0"/>
  </sheetViews>
  <sheetFormatPr defaultColWidth="9.08984375" defaultRowHeight="11.5" x14ac:dyDescent="0.25"/>
  <cols>
    <col min="1" max="1" width="5.54296875" style="225" customWidth="1"/>
    <col min="2" max="2" width="57.08984375" style="11" customWidth="1"/>
    <col min="3" max="3" width="10.54296875" style="21" customWidth="1"/>
    <col min="4" max="4" width="14.08984375" style="21" customWidth="1"/>
    <col min="5" max="5" width="10.08984375" style="21" customWidth="1"/>
    <col min="6" max="6" width="11.81640625" style="21" customWidth="1"/>
    <col min="7" max="7" width="14.54296875" style="21" customWidth="1"/>
    <col min="8" max="8" width="19.26953125" style="21" customWidth="1"/>
    <col min="9" max="9" width="2.36328125" style="11" customWidth="1"/>
    <col min="10" max="10" width="4.08984375" style="11" customWidth="1"/>
    <col min="11" max="11" width="4.453125" style="11" customWidth="1"/>
    <col min="12" max="12" width="2.26953125" style="11" customWidth="1"/>
    <col min="13" max="13" width="6.453125" style="11" customWidth="1"/>
    <col min="14" max="14" width="2.54296875" style="257" customWidth="1"/>
    <col min="15" max="255" width="9.08984375" style="9"/>
    <col min="256" max="256" width="5.54296875" style="9" customWidth="1"/>
    <col min="257" max="257" width="57.08984375" style="9" customWidth="1"/>
    <col min="258" max="258" width="10.54296875" style="9" customWidth="1"/>
    <col min="259" max="259" width="14.08984375" style="9" customWidth="1"/>
    <col min="260" max="260" width="10.08984375" style="9" customWidth="1"/>
    <col min="261" max="261" width="10.453125" style="9" customWidth="1"/>
    <col min="262" max="262" width="14.54296875" style="9" customWidth="1"/>
    <col min="263" max="263" width="9.6328125" style="9" customWidth="1"/>
    <col min="264" max="264" width="29.453125" style="9" customWidth="1"/>
    <col min="265" max="265" width="8.984375E-2" style="9" customWidth="1"/>
    <col min="266" max="270" width="0" style="9" hidden="1" customWidth="1"/>
    <col min="271" max="511" width="9.08984375" style="9"/>
    <col min="512" max="512" width="5.54296875" style="9" customWidth="1"/>
    <col min="513" max="513" width="57.08984375" style="9" customWidth="1"/>
    <col min="514" max="514" width="10.54296875" style="9" customWidth="1"/>
    <col min="515" max="515" width="14.08984375" style="9" customWidth="1"/>
    <col min="516" max="516" width="10.08984375" style="9" customWidth="1"/>
    <col min="517" max="517" width="10.453125" style="9" customWidth="1"/>
    <col min="518" max="518" width="14.54296875" style="9" customWidth="1"/>
    <col min="519" max="519" width="9.6328125" style="9" customWidth="1"/>
    <col min="520" max="520" width="29.453125" style="9" customWidth="1"/>
    <col min="521" max="521" width="8.984375E-2" style="9" customWidth="1"/>
    <col min="522" max="526" width="0" style="9" hidden="1" customWidth="1"/>
    <col min="527" max="767" width="9.08984375" style="9"/>
    <col min="768" max="768" width="5.54296875" style="9" customWidth="1"/>
    <col min="769" max="769" width="57.08984375" style="9" customWidth="1"/>
    <col min="770" max="770" width="10.54296875" style="9" customWidth="1"/>
    <col min="771" max="771" width="14.08984375" style="9" customWidth="1"/>
    <col min="772" max="772" width="10.08984375" style="9" customWidth="1"/>
    <col min="773" max="773" width="10.453125" style="9" customWidth="1"/>
    <col min="774" max="774" width="14.54296875" style="9" customWidth="1"/>
    <col min="775" max="775" width="9.6328125" style="9" customWidth="1"/>
    <col min="776" max="776" width="29.453125" style="9" customWidth="1"/>
    <col min="777" max="777" width="8.984375E-2" style="9" customWidth="1"/>
    <col min="778" max="782" width="0" style="9" hidden="1" customWidth="1"/>
    <col min="783" max="1023" width="9.08984375" style="9"/>
    <col min="1024" max="1024" width="5.54296875" style="9" customWidth="1"/>
    <col min="1025" max="1025" width="57.08984375" style="9" customWidth="1"/>
    <col min="1026" max="1026" width="10.54296875" style="9" customWidth="1"/>
    <col min="1027" max="1027" width="14.08984375" style="9" customWidth="1"/>
    <col min="1028" max="1028" width="10.08984375" style="9" customWidth="1"/>
    <col min="1029" max="1029" width="10.453125" style="9" customWidth="1"/>
    <col min="1030" max="1030" width="14.54296875" style="9" customWidth="1"/>
    <col min="1031" max="1031" width="9.6328125" style="9" customWidth="1"/>
    <col min="1032" max="1032" width="29.453125" style="9" customWidth="1"/>
    <col min="1033" max="1033" width="8.984375E-2" style="9" customWidth="1"/>
    <col min="1034" max="1038" width="0" style="9" hidden="1" customWidth="1"/>
    <col min="1039" max="1279" width="9.08984375" style="9"/>
    <col min="1280" max="1280" width="5.54296875" style="9" customWidth="1"/>
    <col min="1281" max="1281" width="57.08984375" style="9" customWidth="1"/>
    <col min="1282" max="1282" width="10.54296875" style="9" customWidth="1"/>
    <col min="1283" max="1283" width="14.08984375" style="9" customWidth="1"/>
    <col min="1284" max="1284" width="10.08984375" style="9" customWidth="1"/>
    <col min="1285" max="1285" width="10.453125" style="9" customWidth="1"/>
    <col min="1286" max="1286" width="14.54296875" style="9" customWidth="1"/>
    <col min="1287" max="1287" width="9.6328125" style="9" customWidth="1"/>
    <col min="1288" max="1288" width="29.453125" style="9" customWidth="1"/>
    <col min="1289" max="1289" width="8.984375E-2" style="9" customWidth="1"/>
    <col min="1290" max="1294" width="0" style="9" hidden="1" customWidth="1"/>
    <col min="1295" max="1535" width="9.08984375" style="9"/>
    <col min="1536" max="1536" width="5.54296875" style="9" customWidth="1"/>
    <col min="1537" max="1537" width="57.08984375" style="9" customWidth="1"/>
    <col min="1538" max="1538" width="10.54296875" style="9" customWidth="1"/>
    <col min="1539" max="1539" width="14.08984375" style="9" customWidth="1"/>
    <col min="1540" max="1540" width="10.08984375" style="9" customWidth="1"/>
    <col min="1541" max="1541" width="10.453125" style="9" customWidth="1"/>
    <col min="1542" max="1542" width="14.54296875" style="9" customWidth="1"/>
    <col min="1543" max="1543" width="9.6328125" style="9" customWidth="1"/>
    <col min="1544" max="1544" width="29.453125" style="9" customWidth="1"/>
    <col min="1545" max="1545" width="8.984375E-2" style="9" customWidth="1"/>
    <col min="1546" max="1550" width="0" style="9" hidden="1" customWidth="1"/>
    <col min="1551" max="1791" width="9.08984375" style="9"/>
    <col min="1792" max="1792" width="5.54296875" style="9" customWidth="1"/>
    <col min="1793" max="1793" width="57.08984375" style="9" customWidth="1"/>
    <col min="1794" max="1794" width="10.54296875" style="9" customWidth="1"/>
    <col min="1795" max="1795" width="14.08984375" style="9" customWidth="1"/>
    <col min="1796" max="1796" width="10.08984375" style="9" customWidth="1"/>
    <col min="1797" max="1797" width="10.453125" style="9" customWidth="1"/>
    <col min="1798" max="1798" width="14.54296875" style="9" customWidth="1"/>
    <col min="1799" max="1799" width="9.6328125" style="9" customWidth="1"/>
    <col min="1800" max="1800" width="29.453125" style="9" customWidth="1"/>
    <col min="1801" max="1801" width="8.984375E-2" style="9" customWidth="1"/>
    <col min="1802" max="1806" width="0" style="9" hidden="1" customWidth="1"/>
    <col min="1807" max="2047" width="9.08984375" style="9"/>
    <col min="2048" max="2048" width="5.54296875" style="9" customWidth="1"/>
    <col min="2049" max="2049" width="57.08984375" style="9" customWidth="1"/>
    <col min="2050" max="2050" width="10.54296875" style="9" customWidth="1"/>
    <col min="2051" max="2051" width="14.08984375" style="9" customWidth="1"/>
    <col min="2052" max="2052" width="10.08984375" style="9" customWidth="1"/>
    <col min="2053" max="2053" width="10.453125" style="9" customWidth="1"/>
    <col min="2054" max="2054" width="14.54296875" style="9" customWidth="1"/>
    <col min="2055" max="2055" width="9.6328125" style="9" customWidth="1"/>
    <col min="2056" max="2056" width="29.453125" style="9" customWidth="1"/>
    <col min="2057" max="2057" width="8.984375E-2" style="9" customWidth="1"/>
    <col min="2058" max="2062" width="0" style="9" hidden="1" customWidth="1"/>
    <col min="2063" max="2303" width="9.08984375" style="9"/>
    <col min="2304" max="2304" width="5.54296875" style="9" customWidth="1"/>
    <col min="2305" max="2305" width="57.08984375" style="9" customWidth="1"/>
    <col min="2306" max="2306" width="10.54296875" style="9" customWidth="1"/>
    <col min="2307" max="2307" width="14.08984375" style="9" customWidth="1"/>
    <col min="2308" max="2308" width="10.08984375" style="9" customWidth="1"/>
    <col min="2309" max="2309" width="10.453125" style="9" customWidth="1"/>
    <col min="2310" max="2310" width="14.54296875" style="9" customWidth="1"/>
    <col min="2311" max="2311" width="9.6328125" style="9" customWidth="1"/>
    <col min="2312" max="2312" width="29.453125" style="9" customWidth="1"/>
    <col min="2313" max="2313" width="8.984375E-2" style="9" customWidth="1"/>
    <col min="2314" max="2318" width="0" style="9" hidden="1" customWidth="1"/>
    <col min="2319" max="2559" width="9.08984375" style="9"/>
    <col min="2560" max="2560" width="5.54296875" style="9" customWidth="1"/>
    <col min="2561" max="2561" width="57.08984375" style="9" customWidth="1"/>
    <col min="2562" max="2562" width="10.54296875" style="9" customWidth="1"/>
    <col min="2563" max="2563" width="14.08984375" style="9" customWidth="1"/>
    <col min="2564" max="2564" width="10.08984375" style="9" customWidth="1"/>
    <col min="2565" max="2565" width="10.453125" style="9" customWidth="1"/>
    <col min="2566" max="2566" width="14.54296875" style="9" customWidth="1"/>
    <col min="2567" max="2567" width="9.6328125" style="9" customWidth="1"/>
    <col min="2568" max="2568" width="29.453125" style="9" customWidth="1"/>
    <col min="2569" max="2569" width="8.984375E-2" style="9" customWidth="1"/>
    <col min="2570" max="2574" width="0" style="9" hidden="1" customWidth="1"/>
    <col min="2575" max="2815" width="9.08984375" style="9"/>
    <col min="2816" max="2816" width="5.54296875" style="9" customWidth="1"/>
    <col min="2817" max="2817" width="57.08984375" style="9" customWidth="1"/>
    <col min="2818" max="2818" width="10.54296875" style="9" customWidth="1"/>
    <col min="2819" max="2819" width="14.08984375" style="9" customWidth="1"/>
    <col min="2820" max="2820" width="10.08984375" style="9" customWidth="1"/>
    <col min="2821" max="2821" width="10.453125" style="9" customWidth="1"/>
    <col min="2822" max="2822" width="14.54296875" style="9" customWidth="1"/>
    <col min="2823" max="2823" width="9.6328125" style="9" customWidth="1"/>
    <col min="2824" max="2824" width="29.453125" style="9" customWidth="1"/>
    <col min="2825" max="2825" width="8.984375E-2" style="9" customWidth="1"/>
    <col min="2826" max="2830" width="0" style="9" hidden="1" customWidth="1"/>
    <col min="2831" max="3071" width="9.08984375" style="9"/>
    <col min="3072" max="3072" width="5.54296875" style="9" customWidth="1"/>
    <col min="3073" max="3073" width="57.08984375" style="9" customWidth="1"/>
    <col min="3074" max="3074" width="10.54296875" style="9" customWidth="1"/>
    <col min="3075" max="3075" width="14.08984375" style="9" customWidth="1"/>
    <col min="3076" max="3076" width="10.08984375" style="9" customWidth="1"/>
    <col min="3077" max="3077" width="10.453125" style="9" customWidth="1"/>
    <col min="3078" max="3078" width="14.54296875" style="9" customWidth="1"/>
    <col min="3079" max="3079" width="9.6328125" style="9" customWidth="1"/>
    <col min="3080" max="3080" width="29.453125" style="9" customWidth="1"/>
    <col min="3081" max="3081" width="8.984375E-2" style="9" customWidth="1"/>
    <col min="3082" max="3086" width="0" style="9" hidden="1" customWidth="1"/>
    <col min="3087" max="3327" width="9.08984375" style="9"/>
    <col min="3328" max="3328" width="5.54296875" style="9" customWidth="1"/>
    <col min="3329" max="3329" width="57.08984375" style="9" customWidth="1"/>
    <col min="3330" max="3330" width="10.54296875" style="9" customWidth="1"/>
    <col min="3331" max="3331" width="14.08984375" style="9" customWidth="1"/>
    <col min="3332" max="3332" width="10.08984375" style="9" customWidth="1"/>
    <col min="3333" max="3333" width="10.453125" style="9" customWidth="1"/>
    <col min="3334" max="3334" width="14.54296875" style="9" customWidth="1"/>
    <col min="3335" max="3335" width="9.6328125" style="9" customWidth="1"/>
    <col min="3336" max="3336" width="29.453125" style="9" customWidth="1"/>
    <col min="3337" max="3337" width="8.984375E-2" style="9" customWidth="1"/>
    <col min="3338" max="3342" width="0" style="9" hidden="1" customWidth="1"/>
    <col min="3343" max="3583" width="9.08984375" style="9"/>
    <col min="3584" max="3584" width="5.54296875" style="9" customWidth="1"/>
    <col min="3585" max="3585" width="57.08984375" style="9" customWidth="1"/>
    <col min="3586" max="3586" width="10.54296875" style="9" customWidth="1"/>
    <col min="3587" max="3587" width="14.08984375" style="9" customWidth="1"/>
    <col min="3588" max="3588" width="10.08984375" style="9" customWidth="1"/>
    <col min="3589" max="3589" width="10.453125" style="9" customWidth="1"/>
    <col min="3590" max="3590" width="14.54296875" style="9" customWidth="1"/>
    <col min="3591" max="3591" width="9.6328125" style="9" customWidth="1"/>
    <col min="3592" max="3592" width="29.453125" style="9" customWidth="1"/>
    <col min="3593" max="3593" width="8.984375E-2" style="9" customWidth="1"/>
    <col min="3594" max="3598" width="0" style="9" hidden="1" customWidth="1"/>
    <col min="3599" max="3839" width="9.08984375" style="9"/>
    <col min="3840" max="3840" width="5.54296875" style="9" customWidth="1"/>
    <col min="3841" max="3841" width="57.08984375" style="9" customWidth="1"/>
    <col min="3842" max="3842" width="10.54296875" style="9" customWidth="1"/>
    <col min="3843" max="3843" width="14.08984375" style="9" customWidth="1"/>
    <col min="3844" max="3844" width="10.08984375" style="9" customWidth="1"/>
    <col min="3845" max="3845" width="10.453125" style="9" customWidth="1"/>
    <col min="3846" max="3846" width="14.54296875" style="9" customWidth="1"/>
    <col min="3847" max="3847" width="9.6328125" style="9" customWidth="1"/>
    <col min="3848" max="3848" width="29.453125" style="9" customWidth="1"/>
    <col min="3849" max="3849" width="8.984375E-2" style="9" customWidth="1"/>
    <col min="3850" max="3854" width="0" style="9" hidden="1" customWidth="1"/>
    <col min="3855" max="4095" width="9.08984375" style="9"/>
    <col min="4096" max="4096" width="5.54296875" style="9" customWidth="1"/>
    <col min="4097" max="4097" width="57.08984375" style="9" customWidth="1"/>
    <col min="4098" max="4098" width="10.54296875" style="9" customWidth="1"/>
    <col min="4099" max="4099" width="14.08984375" style="9" customWidth="1"/>
    <col min="4100" max="4100" width="10.08984375" style="9" customWidth="1"/>
    <col min="4101" max="4101" width="10.453125" style="9" customWidth="1"/>
    <col min="4102" max="4102" width="14.54296875" style="9" customWidth="1"/>
    <col min="4103" max="4103" width="9.6328125" style="9" customWidth="1"/>
    <col min="4104" max="4104" width="29.453125" style="9" customWidth="1"/>
    <col min="4105" max="4105" width="8.984375E-2" style="9" customWidth="1"/>
    <col min="4106" max="4110" width="0" style="9" hidden="1" customWidth="1"/>
    <col min="4111" max="4351" width="9.08984375" style="9"/>
    <col min="4352" max="4352" width="5.54296875" style="9" customWidth="1"/>
    <col min="4353" max="4353" width="57.08984375" style="9" customWidth="1"/>
    <col min="4354" max="4354" width="10.54296875" style="9" customWidth="1"/>
    <col min="4355" max="4355" width="14.08984375" style="9" customWidth="1"/>
    <col min="4356" max="4356" width="10.08984375" style="9" customWidth="1"/>
    <col min="4357" max="4357" width="10.453125" style="9" customWidth="1"/>
    <col min="4358" max="4358" width="14.54296875" style="9" customWidth="1"/>
    <col min="4359" max="4359" width="9.6328125" style="9" customWidth="1"/>
    <col min="4360" max="4360" width="29.453125" style="9" customWidth="1"/>
    <col min="4361" max="4361" width="8.984375E-2" style="9" customWidth="1"/>
    <col min="4362" max="4366" width="0" style="9" hidden="1" customWidth="1"/>
    <col min="4367" max="4607" width="9.08984375" style="9"/>
    <col min="4608" max="4608" width="5.54296875" style="9" customWidth="1"/>
    <col min="4609" max="4609" width="57.08984375" style="9" customWidth="1"/>
    <col min="4610" max="4610" width="10.54296875" style="9" customWidth="1"/>
    <col min="4611" max="4611" width="14.08984375" style="9" customWidth="1"/>
    <col min="4612" max="4612" width="10.08984375" style="9" customWidth="1"/>
    <col min="4613" max="4613" width="10.453125" style="9" customWidth="1"/>
    <col min="4614" max="4614" width="14.54296875" style="9" customWidth="1"/>
    <col min="4615" max="4615" width="9.6328125" style="9" customWidth="1"/>
    <col min="4616" max="4616" width="29.453125" style="9" customWidth="1"/>
    <col min="4617" max="4617" width="8.984375E-2" style="9" customWidth="1"/>
    <col min="4618" max="4622" width="0" style="9" hidden="1" customWidth="1"/>
    <col min="4623" max="4863" width="9.08984375" style="9"/>
    <col min="4864" max="4864" width="5.54296875" style="9" customWidth="1"/>
    <col min="4865" max="4865" width="57.08984375" style="9" customWidth="1"/>
    <col min="4866" max="4866" width="10.54296875" style="9" customWidth="1"/>
    <col min="4867" max="4867" width="14.08984375" style="9" customWidth="1"/>
    <col min="4868" max="4868" width="10.08984375" style="9" customWidth="1"/>
    <col min="4869" max="4869" width="10.453125" style="9" customWidth="1"/>
    <col min="4870" max="4870" width="14.54296875" style="9" customWidth="1"/>
    <col min="4871" max="4871" width="9.6328125" style="9" customWidth="1"/>
    <col min="4872" max="4872" width="29.453125" style="9" customWidth="1"/>
    <col min="4873" max="4873" width="8.984375E-2" style="9" customWidth="1"/>
    <col min="4874" max="4878" width="0" style="9" hidden="1" customWidth="1"/>
    <col min="4879" max="5119" width="9.08984375" style="9"/>
    <col min="5120" max="5120" width="5.54296875" style="9" customWidth="1"/>
    <col min="5121" max="5121" width="57.08984375" style="9" customWidth="1"/>
    <col min="5122" max="5122" width="10.54296875" style="9" customWidth="1"/>
    <col min="5123" max="5123" width="14.08984375" style="9" customWidth="1"/>
    <col min="5124" max="5124" width="10.08984375" style="9" customWidth="1"/>
    <col min="5125" max="5125" width="10.453125" style="9" customWidth="1"/>
    <col min="5126" max="5126" width="14.54296875" style="9" customWidth="1"/>
    <col min="5127" max="5127" width="9.6328125" style="9" customWidth="1"/>
    <col min="5128" max="5128" width="29.453125" style="9" customWidth="1"/>
    <col min="5129" max="5129" width="8.984375E-2" style="9" customWidth="1"/>
    <col min="5130" max="5134" width="0" style="9" hidden="1" customWidth="1"/>
    <col min="5135" max="5375" width="9.08984375" style="9"/>
    <col min="5376" max="5376" width="5.54296875" style="9" customWidth="1"/>
    <col min="5377" max="5377" width="57.08984375" style="9" customWidth="1"/>
    <col min="5378" max="5378" width="10.54296875" style="9" customWidth="1"/>
    <col min="5379" max="5379" width="14.08984375" style="9" customWidth="1"/>
    <col min="5380" max="5380" width="10.08984375" style="9" customWidth="1"/>
    <col min="5381" max="5381" width="10.453125" style="9" customWidth="1"/>
    <col min="5382" max="5382" width="14.54296875" style="9" customWidth="1"/>
    <col min="5383" max="5383" width="9.6328125" style="9" customWidth="1"/>
    <col min="5384" max="5384" width="29.453125" style="9" customWidth="1"/>
    <col min="5385" max="5385" width="8.984375E-2" style="9" customWidth="1"/>
    <col min="5386" max="5390" width="0" style="9" hidden="1" customWidth="1"/>
    <col min="5391" max="5631" width="9.08984375" style="9"/>
    <col min="5632" max="5632" width="5.54296875" style="9" customWidth="1"/>
    <col min="5633" max="5633" width="57.08984375" style="9" customWidth="1"/>
    <col min="5634" max="5634" width="10.54296875" style="9" customWidth="1"/>
    <col min="5635" max="5635" width="14.08984375" style="9" customWidth="1"/>
    <col min="5636" max="5636" width="10.08984375" style="9" customWidth="1"/>
    <col min="5637" max="5637" width="10.453125" style="9" customWidth="1"/>
    <col min="5638" max="5638" width="14.54296875" style="9" customWidth="1"/>
    <col min="5639" max="5639" width="9.6328125" style="9" customWidth="1"/>
    <col min="5640" max="5640" width="29.453125" style="9" customWidth="1"/>
    <col min="5641" max="5641" width="8.984375E-2" style="9" customWidth="1"/>
    <col min="5642" max="5646" width="0" style="9" hidden="1" customWidth="1"/>
    <col min="5647" max="5887" width="9.08984375" style="9"/>
    <col min="5888" max="5888" width="5.54296875" style="9" customWidth="1"/>
    <col min="5889" max="5889" width="57.08984375" style="9" customWidth="1"/>
    <col min="5890" max="5890" width="10.54296875" style="9" customWidth="1"/>
    <col min="5891" max="5891" width="14.08984375" style="9" customWidth="1"/>
    <col min="5892" max="5892" width="10.08984375" style="9" customWidth="1"/>
    <col min="5893" max="5893" width="10.453125" style="9" customWidth="1"/>
    <col min="5894" max="5894" width="14.54296875" style="9" customWidth="1"/>
    <col min="5895" max="5895" width="9.6328125" style="9" customWidth="1"/>
    <col min="5896" max="5896" width="29.453125" style="9" customWidth="1"/>
    <col min="5897" max="5897" width="8.984375E-2" style="9" customWidth="1"/>
    <col min="5898" max="5902" width="0" style="9" hidden="1" customWidth="1"/>
    <col min="5903" max="6143" width="9.08984375" style="9"/>
    <col min="6144" max="6144" width="5.54296875" style="9" customWidth="1"/>
    <col min="6145" max="6145" width="57.08984375" style="9" customWidth="1"/>
    <col min="6146" max="6146" width="10.54296875" style="9" customWidth="1"/>
    <col min="6147" max="6147" width="14.08984375" style="9" customWidth="1"/>
    <col min="6148" max="6148" width="10.08984375" style="9" customWidth="1"/>
    <col min="6149" max="6149" width="10.453125" style="9" customWidth="1"/>
    <col min="6150" max="6150" width="14.54296875" style="9" customWidth="1"/>
    <col min="6151" max="6151" width="9.6328125" style="9" customWidth="1"/>
    <col min="6152" max="6152" width="29.453125" style="9" customWidth="1"/>
    <col min="6153" max="6153" width="8.984375E-2" style="9" customWidth="1"/>
    <col min="6154" max="6158" width="0" style="9" hidden="1" customWidth="1"/>
    <col min="6159" max="6399" width="9.08984375" style="9"/>
    <col min="6400" max="6400" width="5.54296875" style="9" customWidth="1"/>
    <col min="6401" max="6401" width="57.08984375" style="9" customWidth="1"/>
    <col min="6402" max="6402" width="10.54296875" style="9" customWidth="1"/>
    <col min="6403" max="6403" width="14.08984375" style="9" customWidth="1"/>
    <col min="6404" max="6404" width="10.08984375" style="9" customWidth="1"/>
    <col min="6405" max="6405" width="10.453125" style="9" customWidth="1"/>
    <col min="6406" max="6406" width="14.54296875" style="9" customWidth="1"/>
    <col min="6407" max="6407" width="9.6328125" style="9" customWidth="1"/>
    <col min="6408" max="6408" width="29.453125" style="9" customWidth="1"/>
    <col min="6409" max="6409" width="8.984375E-2" style="9" customWidth="1"/>
    <col min="6410" max="6414" width="0" style="9" hidden="1" customWidth="1"/>
    <col min="6415" max="6655" width="9.08984375" style="9"/>
    <col min="6656" max="6656" width="5.54296875" style="9" customWidth="1"/>
    <col min="6657" max="6657" width="57.08984375" style="9" customWidth="1"/>
    <col min="6658" max="6658" width="10.54296875" style="9" customWidth="1"/>
    <col min="6659" max="6659" width="14.08984375" style="9" customWidth="1"/>
    <col min="6660" max="6660" width="10.08984375" style="9" customWidth="1"/>
    <col min="6661" max="6661" width="10.453125" style="9" customWidth="1"/>
    <col min="6662" max="6662" width="14.54296875" style="9" customWidth="1"/>
    <col min="6663" max="6663" width="9.6328125" style="9" customWidth="1"/>
    <col min="6664" max="6664" width="29.453125" style="9" customWidth="1"/>
    <col min="6665" max="6665" width="8.984375E-2" style="9" customWidth="1"/>
    <col min="6666" max="6670" width="0" style="9" hidden="1" customWidth="1"/>
    <col min="6671" max="6911" width="9.08984375" style="9"/>
    <col min="6912" max="6912" width="5.54296875" style="9" customWidth="1"/>
    <col min="6913" max="6913" width="57.08984375" style="9" customWidth="1"/>
    <col min="6914" max="6914" width="10.54296875" style="9" customWidth="1"/>
    <col min="6915" max="6915" width="14.08984375" style="9" customWidth="1"/>
    <col min="6916" max="6916" width="10.08984375" style="9" customWidth="1"/>
    <col min="6917" max="6917" width="10.453125" style="9" customWidth="1"/>
    <col min="6918" max="6918" width="14.54296875" style="9" customWidth="1"/>
    <col min="6919" max="6919" width="9.6328125" style="9" customWidth="1"/>
    <col min="6920" max="6920" width="29.453125" style="9" customWidth="1"/>
    <col min="6921" max="6921" width="8.984375E-2" style="9" customWidth="1"/>
    <col min="6922" max="6926" width="0" style="9" hidden="1" customWidth="1"/>
    <col min="6927" max="7167" width="9.08984375" style="9"/>
    <col min="7168" max="7168" width="5.54296875" style="9" customWidth="1"/>
    <col min="7169" max="7169" width="57.08984375" style="9" customWidth="1"/>
    <col min="7170" max="7170" width="10.54296875" style="9" customWidth="1"/>
    <col min="7171" max="7171" width="14.08984375" style="9" customWidth="1"/>
    <col min="7172" max="7172" width="10.08984375" style="9" customWidth="1"/>
    <col min="7173" max="7173" width="10.453125" style="9" customWidth="1"/>
    <col min="7174" max="7174" width="14.54296875" style="9" customWidth="1"/>
    <col min="7175" max="7175" width="9.6328125" style="9" customWidth="1"/>
    <col min="7176" max="7176" width="29.453125" style="9" customWidth="1"/>
    <col min="7177" max="7177" width="8.984375E-2" style="9" customWidth="1"/>
    <col min="7178" max="7182" width="0" style="9" hidden="1" customWidth="1"/>
    <col min="7183" max="7423" width="9.08984375" style="9"/>
    <col min="7424" max="7424" width="5.54296875" style="9" customWidth="1"/>
    <col min="7425" max="7425" width="57.08984375" style="9" customWidth="1"/>
    <col min="7426" max="7426" width="10.54296875" style="9" customWidth="1"/>
    <col min="7427" max="7427" width="14.08984375" style="9" customWidth="1"/>
    <col min="7428" max="7428" width="10.08984375" style="9" customWidth="1"/>
    <col min="7429" max="7429" width="10.453125" style="9" customWidth="1"/>
    <col min="7430" max="7430" width="14.54296875" style="9" customWidth="1"/>
    <col min="7431" max="7431" width="9.6328125" style="9" customWidth="1"/>
    <col min="7432" max="7432" width="29.453125" style="9" customWidth="1"/>
    <col min="7433" max="7433" width="8.984375E-2" style="9" customWidth="1"/>
    <col min="7434" max="7438" width="0" style="9" hidden="1" customWidth="1"/>
    <col min="7439" max="7679" width="9.08984375" style="9"/>
    <col min="7680" max="7680" width="5.54296875" style="9" customWidth="1"/>
    <col min="7681" max="7681" width="57.08984375" style="9" customWidth="1"/>
    <col min="7682" max="7682" width="10.54296875" style="9" customWidth="1"/>
    <col min="7683" max="7683" width="14.08984375" style="9" customWidth="1"/>
    <col min="7684" max="7684" width="10.08984375" style="9" customWidth="1"/>
    <col min="7685" max="7685" width="10.453125" style="9" customWidth="1"/>
    <col min="7686" max="7686" width="14.54296875" style="9" customWidth="1"/>
    <col min="7687" max="7687" width="9.6328125" style="9" customWidth="1"/>
    <col min="7688" max="7688" width="29.453125" style="9" customWidth="1"/>
    <col min="7689" max="7689" width="8.984375E-2" style="9" customWidth="1"/>
    <col min="7690" max="7694" width="0" style="9" hidden="1" customWidth="1"/>
    <col min="7695" max="7935" width="9.08984375" style="9"/>
    <col min="7936" max="7936" width="5.54296875" style="9" customWidth="1"/>
    <col min="7937" max="7937" width="57.08984375" style="9" customWidth="1"/>
    <col min="7938" max="7938" width="10.54296875" style="9" customWidth="1"/>
    <col min="7939" max="7939" width="14.08984375" style="9" customWidth="1"/>
    <col min="7940" max="7940" width="10.08984375" style="9" customWidth="1"/>
    <col min="7941" max="7941" width="10.453125" style="9" customWidth="1"/>
    <col min="7942" max="7942" width="14.54296875" style="9" customWidth="1"/>
    <col min="7943" max="7943" width="9.6328125" style="9" customWidth="1"/>
    <col min="7944" max="7944" width="29.453125" style="9" customWidth="1"/>
    <col min="7945" max="7945" width="8.984375E-2" style="9" customWidth="1"/>
    <col min="7946" max="7950" width="0" style="9" hidden="1" customWidth="1"/>
    <col min="7951" max="8191" width="9.08984375" style="9"/>
    <col min="8192" max="8192" width="5.54296875" style="9" customWidth="1"/>
    <col min="8193" max="8193" width="57.08984375" style="9" customWidth="1"/>
    <col min="8194" max="8194" width="10.54296875" style="9" customWidth="1"/>
    <col min="8195" max="8195" width="14.08984375" style="9" customWidth="1"/>
    <col min="8196" max="8196" width="10.08984375" style="9" customWidth="1"/>
    <col min="8197" max="8197" width="10.453125" style="9" customWidth="1"/>
    <col min="8198" max="8198" width="14.54296875" style="9" customWidth="1"/>
    <col min="8199" max="8199" width="9.6328125" style="9" customWidth="1"/>
    <col min="8200" max="8200" width="29.453125" style="9" customWidth="1"/>
    <col min="8201" max="8201" width="8.984375E-2" style="9" customWidth="1"/>
    <col min="8202" max="8206" width="0" style="9" hidden="1" customWidth="1"/>
    <col min="8207" max="8447" width="9.08984375" style="9"/>
    <col min="8448" max="8448" width="5.54296875" style="9" customWidth="1"/>
    <col min="8449" max="8449" width="57.08984375" style="9" customWidth="1"/>
    <col min="8450" max="8450" width="10.54296875" style="9" customWidth="1"/>
    <col min="8451" max="8451" width="14.08984375" style="9" customWidth="1"/>
    <col min="8452" max="8452" width="10.08984375" style="9" customWidth="1"/>
    <col min="8453" max="8453" width="10.453125" style="9" customWidth="1"/>
    <col min="8454" max="8454" width="14.54296875" style="9" customWidth="1"/>
    <col min="8455" max="8455" width="9.6328125" style="9" customWidth="1"/>
    <col min="8456" max="8456" width="29.453125" style="9" customWidth="1"/>
    <col min="8457" max="8457" width="8.984375E-2" style="9" customWidth="1"/>
    <col min="8458" max="8462" width="0" style="9" hidden="1" customWidth="1"/>
    <col min="8463" max="8703" width="9.08984375" style="9"/>
    <col min="8704" max="8704" width="5.54296875" style="9" customWidth="1"/>
    <col min="8705" max="8705" width="57.08984375" style="9" customWidth="1"/>
    <col min="8706" max="8706" width="10.54296875" style="9" customWidth="1"/>
    <col min="8707" max="8707" width="14.08984375" style="9" customWidth="1"/>
    <col min="8708" max="8708" width="10.08984375" style="9" customWidth="1"/>
    <col min="8709" max="8709" width="10.453125" style="9" customWidth="1"/>
    <col min="8710" max="8710" width="14.54296875" style="9" customWidth="1"/>
    <col min="8711" max="8711" width="9.6328125" style="9" customWidth="1"/>
    <col min="8712" max="8712" width="29.453125" style="9" customWidth="1"/>
    <col min="8713" max="8713" width="8.984375E-2" style="9" customWidth="1"/>
    <col min="8714" max="8718" width="0" style="9" hidden="1" customWidth="1"/>
    <col min="8719" max="8959" width="9.08984375" style="9"/>
    <col min="8960" max="8960" width="5.54296875" style="9" customWidth="1"/>
    <col min="8961" max="8961" width="57.08984375" style="9" customWidth="1"/>
    <col min="8962" max="8962" width="10.54296875" style="9" customWidth="1"/>
    <col min="8963" max="8963" width="14.08984375" style="9" customWidth="1"/>
    <col min="8964" max="8964" width="10.08984375" style="9" customWidth="1"/>
    <col min="8965" max="8965" width="10.453125" style="9" customWidth="1"/>
    <col min="8966" max="8966" width="14.54296875" style="9" customWidth="1"/>
    <col min="8967" max="8967" width="9.6328125" style="9" customWidth="1"/>
    <col min="8968" max="8968" width="29.453125" style="9" customWidth="1"/>
    <col min="8969" max="8969" width="8.984375E-2" style="9" customWidth="1"/>
    <col min="8970" max="8974" width="0" style="9" hidden="1" customWidth="1"/>
    <col min="8975" max="9215" width="9.08984375" style="9"/>
    <col min="9216" max="9216" width="5.54296875" style="9" customWidth="1"/>
    <col min="9217" max="9217" width="57.08984375" style="9" customWidth="1"/>
    <col min="9218" max="9218" width="10.54296875" style="9" customWidth="1"/>
    <col min="9219" max="9219" width="14.08984375" style="9" customWidth="1"/>
    <col min="9220" max="9220" width="10.08984375" style="9" customWidth="1"/>
    <col min="9221" max="9221" width="10.453125" style="9" customWidth="1"/>
    <col min="9222" max="9222" width="14.54296875" style="9" customWidth="1"/>
    <col min="9223" max="9223" width="9.6328125" style="9" customWidth="1"/>
    <col min="9224" max="9224" width="29.453125" style="9" customWidth="1"/>
    <col min="9225" max="9225" width="8.984375E-2" style="9" customWidth="1"/>
    <col min="9226" max="9230" width="0" style="9" hidden="1" customWidth="1"/>
    <col min="9231" max="9471" width="9.08984375" style="9"/>
    <col min="9472" max="9472" width="5.54296875" style="9" customWidth="1"/>
    <col min="9473" max="9473" width="57.08984375" style="9" customWidth="1"/>
    <col min="9474" max="9474" width="10.54296875" style="9" customWidth="1"/>
    <col min="9475" max="9475" width="14.08984375" style="9" customWidth="1"/>
    <col min="9476" max="9476" width="10.08984375" style="9" customWidth="1"/>
    <col min="9477" max="9477" width="10.453125" style="9" customWidth="1"/>
    <col min="9478" max="9478" width="14.54296875" style="9" customWidth="1"/>
    <col min="9479" max="9479" width="9.6328125" style="9" customWidth="1"/>
    <col min="9480" max="9480" width="29.453125" style="9" customWidth="1"/>
    <col min="9481" max="9481" width="8.984375E-2" style="9" customWidth="1"/>
    <col min="9482" max="9486" width="0" style="9" hidden="1" customWidth="1"/>
    <col min="9487" max="9727" width="9.08984375" style="9"/>
    <col min="9728" max="9728" width="5.54296875" style="9" customWidth="1"/>
    <col min="9729" max="9729" width="57.08984375" style="9" customWidth="1"/>
    <col min="9730" max="9730" width="10.54296875" style="9" customWidth="1"/>
    <col min="9731" max="9731" width="14.08984375" style="9" customWidth="1"/>
    <col min="9732" max="9732" width="10.08984375" style="9" customWidth="1"/>
    <col min="9733" max="9733" width="10.453125" style="9" customWidth="1"/>
    <col min="9734" max="9734" width="14.54296875" style="9" customWidth="1"/>
    <col min="9735" max="9735" width="9.6328125" style="9" customWidth="1"/>
    <col min="9736" max="9736" width="29.453125" style="9" customWidth="1"/>
    <col min="9737" max="9737" width="8.984375E-2" style="9" customWidth="1"/>
    <col min="9738" max="9742" width="0" style="9" hidden="1" customWidth="1"/>
    <col min="9743" max="9983" width="9.08984375" style="9"/>
    <col min="9984" max="9984" width="5.54296875" style="9" customWidth="1"/>
    <col min="9985" max="9985" width="57.08984375" style="9" customWidth="1"/>
    <col min="9986" max="9986" width="10.54296875" style="9" customWidth="1"/>
    <col min="9987" max="9987" width="14.08984375" style="9" customWidth="1"/>
    <col min="9988" max="9988" width="10.08984375" style="9" customWidth="1"/>
    <col min="9989" max="9989" width="10.453125" style="9" customWidth="1"/>
    <col min="9990" max="9990" width="14.54296875" style="9" customWidth="1"/>
    <col min="9991" max="9991" width="9.6328125" style="9" customWidth="1"/>
    <col min="9992" max="9992" width="29.453125" style="9" customWidth="1"/>
    <col min="9993" max="9993" width="8.984375E-2" style="9" customWidth="1"/>
    <col min="9994" max="9998" width="0" style="9" hidden="1" customWidth="1"/>
    <col min="9999" max="10239" width="9.08984375" style="9"/>
    <col min="10240" max="10240" width="5.54296875" style="9" customWidth="1"/>
    <col min="10241" max="10241" width="57.08984375" style="9" customWidth="1"/>
    <col min="10242" max="10242" width="10.54296875" style="9" customWidth="1"/>
    <col min="10243" max="10243" width="14.08984375" style="9" customWidth="1"/>
    <col min="10244" max="10244" width="10.08984375" style="9" customWidth="1"/>
    <col min="10245" max="10245" width="10.453125" style="9" customWidth="1"/>
    <col min="10246" max="10246" width="14.54296875" style="9" customWidth="1"/>
    <col min="10247" max="10247" width="9.6328125" style="9" customWidth="1"/>
    <col min="10248" max="10248" width="29.453125" style="9" customWidth="1"/>
    <col min="10249" max="10249" width="8.984375E-2" style="9" customWidth="1"/>
    <col min="10250" max="10254" width="0" style="9" hidden="1" customWidth="1"/>
    <col min="10255" max="10495" width="9.08984375" style="9"/>
    <col min="10496" max="10496" width="5.54296875" style="9" customWidth="1"/>
    <col min="10497" max="10497" width="57.08984375" style="9" customWidth="1"/>
    <col min="10498" max="10498" width="10.54296875" style="9" customWidth="1"/>
    <col min="10499" max="10499" width="14.08984375" style="9" customWidth="1"/>
    <col min="10500" max="10500" width="10.08984375" style="9" customWidth="1"/>
    <col min="10501" max="10501" width="10.453125" style="9" customWidth="1"/>
    <col min="10502" max="10502" width="14.54296875" style="9" customWidth="1"/>
    <col min="10503" max="10503" width="9.6328125" style="9" customWidth="1"/>
    <col min="10504" max="10504" width="29.453125" style="9" customWidth="1"/>
    <col min="10505" max="10505" width="8.984375E-2" style="9" customWidth="1"/>
    <col min="10506" max="10510" width="0" style="9" hidden="1" customWidth="1"/>
    <col min="10511" max="10751" width="9.08984375" style="9"/>
    <col min="10752" max="10752" width="5.54296875" style="9" customWidth="1"/>
    <col min="10753" max="10753" width="57.08984375" style="9" customWidth="1"/>
    <col min="10754" max="10754" width="10.54296875" style="9" customWidth="1"/>
    <col min="10755" max="10755" width="14.08984375" style="9" customWidth="1"/>
    <col min="10756" max="10756" width="10.08984375" style="9" customWidth="1"/>
    <col min="10757" max="10757" width="10.453125" style="9" customWidth="1"/>
    <col min="10758" max="10758" width="14.54296875" style="9" customWidth="1"/>
    <col min="10759" max="10759" width="9.6328125" style="9" customWidth="1"/>
    <col min="10760" max="10760" width="29.453125" style="9" customWidth="1"/>
    <col min="10761" max="10761" width="8.984375E-2" style="9" customWidth="1"/>
    <col min="10762" max="10766" width="0" style="9" hidden="1" customWidth="1"/>
    <col min="10767" max="11007" width="9.08984375" style="9"/>
    <col min="11008" max="11008" width="5.54296875" style="9" customWidth="1"/>
    <col min="11009" max="11009" width="57.08984375" style="9" customWidth="1"/>
    <col min="11010" max="11010" width="10.54296875" style="9" customWidth="1"/>
    <col min="11011" max="11011" width="14.08984375" style="9" customWidth="1"/>
    <col min="11012" max="11012" width="10.08984375" style="9" customWidth="1"/>
    <col min="11013" max="11013" width="10.453125" style="9" customWidth="1"/>
    <col min="11014" max="11014" width="14.54296875" style="9" customWidth="1"/>
    <col min="11015" max="11015" width="9.6328125" style="9" customWidth="1"/>
    <col min="11016" max="11016" width="29.453125" style="9" customWidth="1"/>
    <col min="11017" max="11017" width="8.984375E-2" style="9" customWidth="1"/>
    <col min="11018" max="11022" width="0" style="9" hidden="1" customWidth="1"/>
    <col min="11023" max="11263" width="9.08984375" style="9"/>
    <col min="11264" max="11264" width="5.54296875" style="9" customWidth="1"/>
    <col min="11265" max="11265" width="57.08984375" style="9" customWidth="1"/>
    <col min="11266" max="11266" width="10.54296875" style="9" customWidth="1"/>
    <col min="11267" max="11267" width="14.08984375" style="9" customWidth="1"/>
    <col min="11268" max="11268" width="10.08984375" style="9" customWidth="1"/>
    <col min="11269" max="11269" width="10.453125" style="9" customWidth="1"/>
    <col min="11270" max="11270" width="14.54296875" style="9" customWidth="1"/>
    <col min="11271" max="11271" width="9.6328125" style="9" customWidth="1"/>
    <col min="11272" max="11272" width="29.453125" style="9" customWidth="1"/>
    <col min="11273" max="11273" width="8.984375E-2" style="9" customWidth="1"/>
    <col min="11274" max="11278" width="0" style="9" hidden="1" customWidth="1"/>
    <col min="11279" max="11519" width="9.08984375" style="9"/>
    <col min="11520" max="11520" width="5.54296875" style="9" customWidth="1"/>
    <col min="11521" max="11521" width="57.08984375" style="9" customWidth="1"/>
    <col min="11522" max="11522" width="10.54296875" style="9" customWidth="1"/>
    <col min="11523" max="11523" width="14.08984375" style="9" customWidth="1"/>
    <col min="11524" max="11524" width="10.08984375" style="9" customWidth="1"/>
    <col min="11525" max="11525" width="10.453125" style="9" customWidth="1"/>
    <col min="11526" max="11526" width="14.54296875" style="9" customWidth="1"/>
    <col min="11527" max="11527" width="9.6328125" style="9" customWidth="1"/>
    <col min="11528" max="11528" width="29.453125" style="9" customWidth="1"/>
    <col min="11529" max="11529" width="8.984375E-2" style="9" customWidth="1"/>
    <col min="11530" max="11534" width="0" style="9" hidden="1" customWidth="1"/>
    <col min="11535" max="11775" width="9.08984375" style="9"/>
    <col min="11776" max="11776" width="5.54296875" style="9" customWidth="1"/>
    <col min="11777" max="11777" width="57.08984375" style="9" customWidth="1"/>
    <col min="11778" max="11778" width="10.54296875" style="9" customWidth="1"/>
    <col min="11779" max="11779" width="14.08984375" style="9" customWidth="1"/>
    <col min="11780" max="11780" width="10.08984375" style="9" customWidth="1"/>
    <col min="11781" max="11781" width="10.453125" style="9" customWidth="1"/>
    <col min="11782" max="11782" width="14.54296875" style="9" customWidth="1"/>
    <col min="11783" max="11783" width="9.6328125" style="9" customWidth="1"/>
    <col min="11784" max="11784" width="29.453125" style="9" customWidth="1"/>
    <col min="11785" max="11785" width="8.984375E-2" style="9" customWidth="1"/>
    <col min="11786" max="11790" width="0" style="9" hidden="1" customWidth="1"/>
    <col min="11791" max="12031" width="9.08984375" style="9"/>
    <col min="12032" max="12032" width="5.54296875" style="9" customWidth="1"/>
    <col min="12033" max="12033" width="57.08984375" style="9" customWidth="1"/>
    <col min="12034" max="12034" width="10.54296875" style="9" customWidth="1"/>
    <col min="12035" max="12035" width="14.08984375" style="9" customWidth="1"/>
    <col min="12036" max="12036" width="10.08984375" style="9" customWidth="1"/>
    <col min="12037" max="12037" width="10.453125" style="9" customWidth="1"/>
    <col min="12038" max="12038" width="14.54296875" style="9" customWidth="1"/>
    <col min="12039" max="12039" width="9.6328125" style="9" customWidth="1"/>
    <col min="12040" max="12040" width="29.453125" style="9" customWidth="1"/>
    <col min="12041" max="12041" width="8.984375E-2" style="9" customWidth="1"/>
    <col min="12042" max="12046" width="0" style="9" hidden="1" customWidth="1"/>
    <col min="12047" max="12287" width="9.08984375" style="9"/>
    <col min="12288" max="12288" width="5.54296875" style="9" customWidth="1"/>
    <col min="12289" max="12289" width="57.08984375" style="9" customWidth="1"/>
    <col min="12290" max="12290" width="10.54296875" style="9" customWidth="1"/>
    <col min="12291" max="12291" width="14.08984375" style="9" customWidth="1"/>
    <col min="12292" max="12292" width="10.08984375" style="9" customWidth="1"/>
    <col min="12293" max="12293" width="10.453125" style="9" customWidth="1"/>
    <col min="12294" max="12294" width="14.54296875" style="9" customWidth="1"/>
    <col min="12295" max="12295" width="9.6328125" style="9" customWidth="1"/>
    <col min="12296" max="12296" width="29.453125" style="9" customWidth="1"/>
    <col min="12297" max="12297" width="8.984375E-2" style="9" customWidth="1"/>
    <col min="12298" max="12302" width="0" style="9" hidden="1" customWidth="1"/>
    <col min="12303" max="12543" width="9.08984375" style="9"/>
    <col min="12544" max="12544" width="5.54296875" style="9" customWidth="1"/>
    <col min="12545" max="12545" width="57.08984375" style="9" customWidth="1"/>
    <col min="12546" max="12546" width="10.54296875" style="9" customWidth="1"/>
    <col min="12547" max="12547" width="14.08984375" style="9" customWidth="1"/>
    <col min="12548" max="12548" width="10.08984375" style="9" customWidth="1"/>
    <col min="12549" max="12549" width="10.453125" style="9" customWidth="1"/>
    <col min="12550" max="12550" width="14.54296875" style="9" customWidth="1"/>
    <col min="12551" max="12551" width="9.6328125" style="9" customWidth="1"/>
    <col min="12552" max="12552" width="29.453125" style="9" customWidth="1"/>
    <col min="12553" max="12553" width="8.984375E-2" style="9" customWidth="1"/>
    <col min="12554" max="12558" width="0" style="9" hidden="1" customWidth="1"/>
    <col min="12559" max="12799" width="9.08984375" style="9"/>
    <col min="12800" max="12800" width="5.54296875" style="9" customWidth="1"/>
    <col min="12801" max="12801" width="57.08984375" style="9" customWidth="1"/>
    <col min="12802" max="12802" width="10.54296875" style="9" customWidth="1"/>
    <col min="12803" max="12803" width="14.08984375" style="9" customWidth="1"/>
    <col min="12804" max="12804" width="10.08984375" style="9" customWidth="1"/>
    <col min="12805" max="12805" width="10.453125" style="9" customWidth="1"/>
    <col min="12806" max="12806" width="14.54296875" style="9" customWidth="1"/>
    <col min="12807" max="12807" width="9.6328125" style="9" customWidth="1"/>
    <col min="12808" max="12808" width="29.453125" style="9" customWidth="1"/>
    <col min="12809" max="12809" width="8.984375E-2" style="9" customWidth="1"/>
    <col min="12810" max="12814" width="0" style="9" hidden="1" customWidth="1"/>
    <col min="12815" max="13055" width="9.08984375" style="9"/>
    <col min="13056" max="13056" width="5.54296875" style="9" customWidth="1"/>
    <col min="13057" max="13057" width="57.08984375" style="9" customWidth="1"/>
    <col min="13058" max="13058" width="10.54296875" style="9" customWidth="1"/>
    <col min="13059" max="13059" width="14.08984375" style="9" customWidth="1"/>
    <col min="13060" max="13060" width="10.08984375" style="9" customWidth="1"/>
    <col min="13061" max="13061" width="10.453125" style="9" customWidth="1"/>
    <col min="13062" max="13062" width="14.54296875" style="9" customWidth="1"/>
    <col min="13063" max="13063" width="9.6328125" style="9" customWidth="1"/>
    <col min="13064" max="13064" width="29.453125" style="9" customWidth="1"/>
    <col min="13065" max="13065" width="8.984375E-2" style="9" customWidth="1"/>
    <col min="13066" max="13070" width="0" style="9" hidden="1" customWidth="1"/>
    <col min="13071" max="13311" width="9.08984375" style="9"/>
    <col min="13312" max="13312" width="5.54296875" style="9" customWidth="1"/>
    <col min="13313" max="13313" width="57.08984375" style="9" customWidth="1"/>
    <col min="13314" max="13314" width="10.54296875" style="9" customWidth="1"/>
    <col min="13315" max="13315" width="14.08984375" style="9" customWidth="1"/>
    <col min="13316" max="13316" width="10.08984375" style="9" customWidth="1"/>
    <col min="13317" max="13317" width="10.453125" style="9" customWidth="1"/>
    <col min="13318" max="13318" width="14.54296875" style="9" customWidth="1"/>
    <col min="13319" max="13319" width="9.6328125" style="9" customWidth="1"/>
    <col min="13320" max="13320" width="29.453125" style="9" customWidth="1"/>
    <col min="13321" max="13321" width="8.984375E-2" style="9" customWidth="1"/>
    <col min="13322" max="13326" width="0" style="9" hidden="1" customWidth="1"/>
    <col min="13327" max="13567" width="9.08984375" style="9"/>
    <col min="13568" max="13568" width="5.54296875" style="9" customWidth="1"/>
    <col min="13569" max="13569" width="57.08984375" style="9" customWidth="1"/>
    <col min="13570" max="13570" width="10.54296875" style="9" customWidth="1"/>
    <col min="13571" max="13571" width="14.08984375" style="9" customWidth="1"/>
    <col min="13572" max="13572" width="10.08984375" style="9" customWidth="1"/>
    <col min="13573" max="13573" width="10.453125" style="9" customWidth="1"/>
    <col min="13574" max="13574" width="14.54296875" style="9" customWidth="1"/>
    <col min="13575" max="13575" width="9.6328125" style="9" customWidth="1"/>
    <col min="13576" max="13576" width="29.453125" style="9" customWidth="1"/>
    <col min="13577" max="13577" width="8.984375E-2" style="9" customWidth="1"/>
    <col min="13578" max="13582" width="0" style="9" hidden="1" customWidth="1"/>
    <col min="13583" max="13823" width="9.08984375" style="9"/>
    <col min="13824" max="13824" width="5.54296875" style="9" customWidth="1"/>
    <col min="13825" max="13825" width="57.08984375" style="9" customWidth="1"/>
    <col min="13826" max="13826" width="10.54296875" style="9" customWidth="1"/>
    <col min="13827" max="13827" width="14.08984375" style="9" customWidth="1"/>
    <col min="13828" max="13828" width="10.08984375" style="9" customWidth="1"/>
    <col min="13829" max="13829" width="10.453125" style="9" customWidth="1"/>
    <col min="13830" max="13830" width="14.54296875" style="9" customWidth="1"/>
    <col min="13831" max="13831" width="9.6328125" style="9" customWidth="1"/>
    <col min="13832" max="13832" width="29.453125" style="9" customWidth="1"/>
    <col min="13833" max="13833" width="8.984375E-2" style="9" customWidth="1"/>
    <col min="13834" max="13838" width="0" style="9" hidden="1" customWidth="1"/>
    <col min="13839" max="14079" width="9.08984375" style="9"/>
    <col min="14080" max="14080" width="5.54296875" style="9" customWidth="1"/>
    <col min="14081" max="14081" width="57.08984375" style="9" customWidth="1"/>
    <col min="14082" max="14082" width="10.54296875" style="9" customWidth="1"/>
    <col min="14083" max="14083" width="14.08984375" style="9" customWidth="1"/>
    <col min="14084" max="14084" width="10.08984375" style="9" customWidth="1"/>
    <col min="14085" max="14085" width="10.453125" style="9" customWidth="1"/>
    <col min="14086" max="14086" width="14.54296875" style="9" customWidth="1"/>
    <col min="14087" max="14087" width="9.6328125" style="9" customWidth="1"/>
    <col min="14088" max="14088" width="29.453125" style="9" customWidth="1"/>
    <col min="14089" max="14089" width="8.984375E-2" style="9" customWidth="1"/>
    <col min="14090" max="14094" width="0" style="9" hidden="1" customWidth="1"/>
    <col min="14095" max="14335" width="9.08984375" style="9"/>
    <col min="14336" max="14336" width="5.54296875" style="9" customWidth="1"/>
    <col min="14337" max="14337" width="57.08984375" style="9" customWidth="1"/>
    <col min="14338" max="14338" width="10.54296875" style="9" customWidth="1"/>
    <col min="14339" max="14339" width="14.08984375" style="9" customWidth="1"/>
    <col min="14340" max="14340" width="10.08984375" style="9" customWidth="1"/>
    <col min="14341" max="14341" width="10.453125" style="9" customWidth="1"/>
    <col min="14342" max="14342" width="14.54296875" style="9" customWidth="1"/>
    <col min="14343" max="14343" width="9.6328125" style="9" customWidth="1"/>
    <col min="14344" max="14344" width="29.453125" style="9" customWidth="1"/>
    <col min="14345" max="14345" width="8.984375E-2" style="9" customWidth="1"/>
    <col min="14346" max="14350" width="0" style="9" hidden="1" customWidth="1"/>
    <col min="14351" max="14591" width="9.08984375" style="9"/>
    <col min="14592" max="14592" width="5.54296875" style="9" customWidth="1"/>
    <col min="14593" max="14593" width="57.08984375" style="9" customWidth="1"/>
    <col min="14594" max="14594" width="10.54296875" style="9" customWidth="1"/>
    <col min="14595" max="14595" width="14.08984375" style="9" customWidth="1"/>
    <col min="14596" max="14596" width="10.08984375" style="9" customWidth="1"/>
    <col min="14597" max="14597" width="10.453125" style="9" customWidth="1"/>
    <col min="14598" max="14598" width="14.54296875" style="9" customWidth="1"/>
    <col min="14599" max="14599" width="9.6328125" style="9" customWidth="1"/>
    <col min="14600" max="14600" width="29.453125" style="9" customWidth="1"/>
    <col min="14601" max="14601" width="8.984375E-2" style="9" customWidth="1"/>
    <col min="14602" max="14606" width="0" style="9" hidden="1" customWidth="1"/>
    <col min="14607" max="14847" width="9.08984375" style="9"/>
    <col min="14848" max="14848" width="5.54296875" style="9" customWidth="1"/>
    <col min="14849" max="14849" width="57.08984375" style="9" customWidth="1"/>
    <col min="14850" max="14850" width="10.54296875" style="9" customWidth="1"/>
    <col min="14851" max="14851" width="14.08984375" style="9" customWidth="1"/>
    <col min="14852" max="14852" width="10.08984375" style="9" customWidth="1"/>
    <col min="14853" max="14853" width="10.453125" style="9" customWidth="1"/>
    <col min="14854" max="14854" width="14.54296875" style="9" customWidth="1"/>
    <col min="14855" max="14855" width="9.6328125" style="9" customWidth="1"/>
    <col min="14856" max="14856" width="29.453125" style="9" customWidth="1"/>
    <col min="14857" max="14857" width="8.984375E-2" style="9" customWidth="1"/>
    <col min="14858" max="14862" width="0" style="9" hidden="1" customWidth="1"/>
    <col min="14863" max="15103" width="9.08984375" style="9"/>
    <col min="15104" max="15104" width="5.54296875" style="9" customWidth="1"/>
    <col min="15105" max="15105" width="57.08984375" style="9" customWidth="1"/>
    <col min="15106" max="15106" width="10.54296875" style="9" customWidth="1"/>
    <col min="15107" max="15107" width="14.08984375" style="9" customWidth="1"/>
    <col min="15108" max="15108" width="10.08984375" style="9" customWidth="1"/>
    <col min="15109" max="15109" width="10.453125" style="9" customWidth="1"/>
    <col min="15110" max="15110" width="14.54296875" style="9" customWidth="1"/>
    <col min="15111" max="15111" width="9.6328125" style="9" customWidth="1"/>
    <col min="15112" max="15112" width="29.453125" style="9" customWidth="1"/>
    <col min="15113" max="15113" width="8.984375E-2" style="9" customWidth="1"/>
    <col min="15114" max="15118" width="0" style="9" hidden="1" customWidth="1"/>
    <col min="15119" max="15359" width="9.08984375" style="9"/>
    <col min="15360" max="15360" width="5.54296875" style="9" customWidth="1"/>
    <col min="15361" max="15361" width="57.08984375" style="9" customWidth="1"/>
    <col min="15362" max="15362" width="10.54296875" style="9" customWidth="1"/>
    <col min="15363" max="15363" width="14.08984375" style="9" customWidth="1"/>
    <col min="15364" max="15364" width="10.08984375" style="9" customWidth="1"/>
    <col min="15365" max="15365" width="10.453125" style="9" customWidth="1"/>
    <col min="15366" max="15366" width="14.54296875" style="9" customWidth="1"/>
    <col min="15367" max="15367" width="9.6328125" style="9" customWidth="1"/>
    <col min="15368" max="15368" width="29.453125" style="9" customWidth="1"/>
    <col min="15369" max="15369" width="8.984375E-2" style="9" customWidth="1"/>
    <col min="15370" max="15374" width="0" style="9" hidden="1" customWidth="1"/>
    <col min="15375" max="15615" width="9.08984375" style="9"/>
    <col min="15616" max="15616" width="5.54296875" style="9" customWidth="1"/>
    <col min="15617" max="15617" width="57.08984375" style="9" customWidth="1"/>
    <col min="15618" max="15618" width="10.54296875" style="9" customWidth="1"/>
    <col min="15619" max="15619" width="14.08984375" style="9" customWidth="1"/>
    <col min="15620" max="15620" width="10.08984375" style="9" customWidth="1"/>
    <col min="15621" max="15621" width="10.453125" style="9" customWidth="1"/>
    <col min="15622" max="15622" width="14.54296875" style="9" customWidth="1"/>
    <col min="15623" max="15623" width="9.6328125" style="9" customWidth="1"/>
    <col min="15624" max="15624" width="29.453125" style="9" customWidth="1"/>
    <col min="15625" max="15625" width="8.984375E-2" style="9" customWidth="1"/>
    <col min="15626" max="15630" width="0" style="9" hidden="1" customWidth="1"/>
    <col min="15631" max="15871" width="9.08984375" style="9"/>
    <col min="15872" max="15872" width="5.54296875" style="9" customWidth="1"/>
    <col min="15873" max="15873" width="57.08984375" style="9" customWidth="1"/>
    <col min="15874" max="15874" width="10.54296875" style="9" customWidth="1"/>
    <col min="15875" max="15875" width="14.08984375" style="9" customWidth="1"/>
    <col min="15876" max="15876" width="10.08984375" style="9" customWidth="1"/>
    <col min="15877" max="15877" width="10.453125" style="9" customWidth="1"/>
    <col min="15878" max="15878" width="14.54296875" style="9" customWidth="1"/>
    <col min="15879" max="15879" width="9.6328125" style="9" customWidth="1"/>
    <col min="15880" max="15880" width="29.453125" style="9" customWidth="1"/>
    <col min="15881" max="15881" width="8.984375E-2" style="9" customWidth="1"/>
    <col min="15882" max="15886" width="0" style="9" hidden="1" customWidth="1"/>
    <col min="15887" max="16127" width="9.08984375" style="9"/>
    <col min="16128" max="16128" width="5.54296875" style="9" customWidth="1"/>
    <col min="16129" max="16129" width="57.08984375" style="9" customWidth="1"/>
    <col min="16130" max="16130" width="10.54296875" style="9" customWidth="1"/>
    <col min="16131" max="16131" width="14.08984375" style="9" customWidth="1"/>
    <col min="16132" max="16132" width="10.08984375" style="9" customWidth="1"/>
    <col min="16133" max="16133" width="10.453125" style="9" customWidth="1"/>
    <col min="16134" max="16134" width="14.54296875" style="9" customWidth="1"/>
    <col min="16135" max="16135" width="9.6328125" style="9" customWidth="1"/>
    <col min="16136" max="16136" width="29.453125" style="9" customWidth="1"/>
    <col min="16137" max="16137" width="8.984375E-2" style="9" customWidth="1"/>
    <col min="16138" max="16142" width="0" style="9" hidden="1" customWidth="1"/>
    <col min="16143" max="16384" width="9.08984375" style="9"/>
  </cols>
  <sheetData>
    <row r="1" spans="1:14" s="11" customFormat="1" ht="27.75" customHeight="1" x14ac:dyDescent="0.25">
      <c r="A1" s="8"/>
      <c r="B1" s="421" t="s">
        <v>187</v>
      </c>
      <c r="C1" s="421"/>
      <c r="D1" s="421"/>
      <c r="E1" s="421"/>
      <c r="F1" s="421"/>
      <c r="G1" s="421"/>
      <c r="H1" s="421"/>
      <c r="I1" s="13"/>
      <c r="J1" s="14"/>
      <c r="N1" s="257"/>
    </row>
    <row r="2" spans="1:14" s="11" customFormat="1" ht="12.75" customHeight="1" x14ac:dyDescent="0.25">
      <c r="A2" s="8"/>
      <c r="B2" s="421" t="s">
        <v>1</v>
      </c>
      <c r="C2" s="421"/>
      <c r="D2" s="421"/>
      <c r="E2" s="421"/>
      <c r="F2" s="421"/>
      <c r="G2" s="421"/>
      <c r="H2" s="421"/>
      <c r="I2" s="10"/>
      <c r="N2" s="257"/>
    </row>
    <row r="3" spans="1:14" s="11" customFormat="1" ht="12" customHeight="1" x14ac:dyDescent="0.25">
      <c r="A3" s="8"/>
      <c r="B3" s="421" t="s">
        <v>546</v>
      </c>
      <c r="C3" s="421"/>
      <c r="D3" s="421"/>
      <c r="E3" s="421"/>
      <c r="F3" s="421"/>
      <c r="G3" s="421"/>
      <c r="H3" s="421"/>
      <c r="I3" s="10"/>
      <c r="N3" s="257"/>
    </row>
    <row r="4" spans="1:14" s="11" customFormat="1" ht="17.25" customHeight="1" x14ac:dyDescent="0.25">
      <c r="A4" s="390" t="s">
        <v>177</v>
      </c>
      <c r="B4" s="391" t="s">
        <v>4</v>
      </c>
      <c r="C4" s="422" t="s">
        <v>793</v>
      </c>
      <c r="D4" s="422"/>
      <c r="E4" s="422"/>
      <c r="F4" s="422"/>
      <c r="G4" s="422" t="s">
        <v>5</v>
      </c>
      <c r="H4" s="392" t="s">
        <v>7</v>
      </c>
      <c r="N4" s="257"/>
    </row>
    <row r="5" spans="1:14" s="11" customFormat="1" ht="52.5" customHeight="1" x14ac:dyDescent="0.25">
      <c r="A5" s="390"/>
      <c r="B5" s="391"/>
      <c r="C5" s="227" t="s">
        <v>8</v>
      </c>
      <c r="D5" s="227" t="s">
        <v>9</v>
      </c>
      <c r="E5" s="227" t="s">
        <v>10</v>
      </c>
      <c r="F5" s="227" t="s">
        <v>11</v>
      </c>
      <c r="G5" s="422"/>
      <c r="H5" s="392"/>
      <c r="N5" s="257"/>
    </row>
    <row r="6" spans="1:14" s="11" customFormat="1" ht="16.75" customHeight="1" x14ac:dyDescent="0.25">
      <c r="A6" s="251" t="s">
        <v>791</v>
      </c>
      <c r="B6" s="388" t="s">
        <v>701</v>
      </c>
      <c r="C6" s="388"/>
      <c r="D6" s="388"/>
      <c r="E6" s="388"/>
      <c r="F6" s="388"/>
      <c r="G6" s="388"/>
      <c r="H6" s="388"/>
      <c r="I6" s="10"/>
      <c r="N6" s="257"/>
    </row>
    <row r="7" spans="1:14" s="11" customFormat="1" ht="15.75" customHeight="1" x14ac:dyDescent="0.25">
      <c r="A7" s="461">
        <v>1</v>
      </c>
      <c r="B7" s="271" t="s">
        <v>699</v>
      </c>
      <c r="C7" s="451"/>
      <c r="D7" s="453">
        <v>158757.67000000001</v>
      </c>
      <c r="E7" s="453"/>
      <c r="F7" s="453">
        <f>D7</f>
        <v>158757.67000000001</v>
      </c>
      <c r="G7" s="365" t="s">
        <v>700</v>
      </c>
      <c r="H7" s="446" t="s">
        <v>701</v>
      </c>
      <c r="I7" s="10"/>
      <c r="N7" s="257"/>
    </row>
    <row r="8" spans="1:14" s="11" customFormat="1" ht="15.75" customHeight="1" x14ac:dyDescent="0.25">
      <c r="A8" s="449"/>
      <c r="B8" s="261" t="s">
        <v>702</v>
      </c>
      <c r="C8" s="451"/>
      <c r="D8" s="453"/>
      <c r="E8" s="453"/>
      <c r="F8" s="453"/>
      <c r="G8" s="365"/>
      <c r="H8" s="446"/>
      <c r="I8" s="10"/>
      <c r="N8" s="257"/>
    </row>
    <row r="9" spans="1:14" s="11" customFormat="1" ht="15.75" customHeight="1" x14ac:dyDescent="0.25">
      <c r="A9" s="449"/>
      <c r="B9" s="261" t="s">
        <v>703</v>
      </c>
      <c r="C9" s="451"/>
      <c r="D9" s="453"/>
      <c r="E9" s="453"/>
      <c r="F9" s="453"/>
      <c r="G9" s="365"/>
      <c r="H9" s="446"/>
      <c r="I9" s="10"/>
      <c r="N9" s="257"/>
    </row>
    <row r="10" spans="1:14" s="11" customFormat="1" ht="15.75" customHeight="1" x14ac:dyDescent="0.25">
      <c r="A10" s="449"/>
      <c r="B10" s="261" t="s">
        <v>704</v>
      </c>
      <c r="C10" s="451"/>
      <c r="D10" s="453"/>
      <c r="E10" s="453"/>
      <c r="F10" s="453"/>
      <c r="G10" s="365"/>
      <c r="H10" s="446"/>
      <c r="I10" s="10"/>
      <c r="N10" s="257"/>
    </row>
    <row r="11" spans="1:14" s="11" customFormat="1" ht="15.75" customHeight="1" x14ac:dyDescent="0.25">
      <c r="A11" s="449"/>
      <c r="B11" s="261" t="s">
        <v>705</v>
      </c>
      <c r="C11" s="451"/>
      <c r="D11" s="453"/>
      <c r="E11" s="453"/>
      <c r="F11" s="453"/>
      <c r="G11" s="365"/>
      <c r="H11" s="446"/>
      <c r="I11" s="10"/>
      <c r="N11" s="257"/>
    </row>
    <row r="12" spans="1:14" s="11" customFormat="1" ht="15.75" customHeight="1" x14ac:dyDescent="0.25">
      <c r="A12" s="449"/>
      <c r="B12" s="261" t="s">
        <v>706</v>
      </c>
      <c r="C12" s="451"/>
      <c r="D12" s="453"/>
      <c r="E12" s="453"/>
      <c r="F12" s="453"/>
      <c r="G12" s="365"/>
      <c r="H12" s="446"/>
      <c r="I12" s="10"/>
      <c r="N12" s="257"/>
    </row>
    <row r="13" spans="1:14" s="11" customFormat="1" ht="15.75" customHeight="1" x14ac:dyDescent="0.25">
      <c r="A13" s="449"/>
      <c r="B13" s="261" t="s">
        <v>707</v>
      </c>
      <c r="C13" s="451"/>
      <c r="D13" s="453"/>
      <c r="E13" s="453"/>
      <c r="F13" s="453"/>
      <c r="G13" s="365"/>
      <c r="H13" s="446"/>
      <c r="I13" s="10"/>
      <c r="N13" s="257"/>
    </row>
    <row r="14" spans="1:14" s="11" customFormat="1" ht="15.75" customHeight="1" x14ac:dyDescent="0.25">
      <c r="A14" s="449"/>
      <c r="B14" s="261" t="s">
        <v>708</v>
      </c>
      <c r="C14" s="451"/>
      <c r="D14" s="453"/>
      <c r="E14" s="453"/>
      <c r="F14" s="453"/>
      <c r="G14" s="365"/>
      <c r="H14" s="446"/>
      <c r="I14" s="10"/>
      <c r="N14" s="257"/>
    </row>
    <row r="15" spans="1:14" s="11" customFormat="1" ht="15.75" customHeight="1" x14ac:dyDescent="0.25">
      <c r="A15" s="449"/>
      <c r="B15" s="261" t="s">
        <v>709</v>
      </c>
      <c r="C15" s="451"/>
      <c r="D15" s="453"/>
      <c r="E15" s="453"/>
      <c r="F15" s="453"/>
      <c r="G15" s="365"/>
      <c r="H15" s="446"/>
      <c r="I15" s="10"/>
      <c r="N15" s="257"/>
    </row>
    <row r="16" spans="1:14" s="11" customFormat="1" ht="15.75" customHeight="1" x14ac:dyDescent="0.25">
      <c r="A16" s="449"/>
      <c r="B16" s="261" t="s">
        <v>710</v>
      </c>
      <c r="C16" s="451"/>
      <c r="D16" s="453"/>
      <c r="E16" s="453"/>
      <c r="F16" s="453"/>
      <c r="G16" s="365"/>
      <c r="H16" s="446"/>
      <c r="I16" s="10"/>
      <c r="N16" s="257"/>
    </row>
    <row r="17" spans="1:14" s="11" customFormat="1" ht="15.75" customHeight="1" x14ac:dyDescent="0.25">
      <c r="A17" s="449"/>
      <c r="B17" s="261" t="s">
        <v>711</v>
      </c>
      <c r="C17" s="451"/>
      <c r="D17" s="453"/>
      <c r="E17" s="453"/>
      <c r="F17" s="453"/>
      <c r="G17" s="365"/>
      <c r="H17" s="446"/>
      <c r="I17" s="10"/>
      <c r="N17" s="257"/>
    </row>
    <row r="18" spans="1:14" s="11" customFormat="1" ht="15.75" customHeight="1" x14ac:dyDescent="0.25">
      <c r="A18" s="449"/>
      <c r="B18" s="261" t="s">
        <v>712</v>
      </c>
      <c r="C18" s="451"/>
      <c r="D18" s="453"/>
      <c r="E18" s="453"/>
      <c r="F18" s="453"/>
      <c r="G18" s="365"/>
      <c r="H18" s="446"/>
      <c r="I18" s="10"/>
      <c r="N18" s="257"/>
    </row>
    <row r="19" spans="1:14" s="11" customFormat="1" ht="15.75" customHeight="1" thickBot="1" x14ac:dyDescent="0.3">
      <c r="A19" s="450"/>
      <c r="B19" s="262" t="s">
        <v>713</v>
      </c>
      <c r="C19" s="456"/>
      <c r="D19" s="458"/>
      <c r="E19" s="458"/>
      <c r="F19" s="458"/>
      <c r="G19" s="460"/>
      <c r="H19" s="447"/>
      <c r="I19" s="10"/>
      <c r="N19" s="257"/>
    </row>
    <row r="20" spans="1:14" s="11" customFormat="1" ht="15.75" customHeight="1" x14ac:dyDescent="0.25">
      <c r="A20" s="448">
        <v>2</v>
      </c>
      <c r="B20" s="263" t="s">
        <v>714</v>
      </c>
      <c r="C20" s="455"/>
      <c r="D20" s="457">
        <v>34734.33</v>
      </c>
      <c r="E20" s="457"/>
      <c r="F20" s="457">
        <f>D20</f>
        <v>34734.33</v>
      </c>
      <c r="G20" s="459" t="s">
        <v>700</v>
      </c>
      <c r="H20" s="445" t="s">
        <v>701</v>
      </c>
      <c r="I20" s="10"/>
      <c r="N20" s="257"/>
    </row>
    <row r="21" spans="1:14" s="11" customFormat="1" ht="15.75" customHeight="1" x14ac:dyDescent="0.25">
      <c r="A21" s="468"/>
      <c r="B21" s="232" t="s">
        <v>715</v>
      </c>
      <c r="C21" s="451"/>
      <c r="D21" s="453"/>
      <c r="E21" s="453"/>
      <c r="F21" s="453"/>
      <c r="G21" s="365"/>
      <c r="H21" s="446"/>
      <c r="I21" s="10"/>
      <c r="N21" s="257"/>
    </row>
    <row r="22" spans="1:14" s="11" customFormat="1" ht="15.75" customHeight="1" x14ac:dyDescent="0.25">
      <c r="A22" s="468"/>
      <c r="B22" s="232" t="s">
        <v>702</v>
      </c>
      <c r="C22" s="451"/>
      <c r="D22" s="453"/>
      <c r="E22" s="453"/>
      <c r="F22" s="453"/>
      <c r="G22" s="365"/>
      <c r="H22" s="446"/>
      <c r="I22" s="10"/>
      <c r="N22" s="257"/>
    </row>
    <row r="23" spans="1:14" s="11" customFormat="1" ht="15.75" customHeight="1" x14ac:dyDescent="0.25">
      <c r="A23" s="468"/>
      <c r="B23" s="264" t="s">
        <v>716</v>
      </c>
      <c r="C23" s="451"/>
      <c r="D23" s="453"/>
      <c r="E23" s="453"/>
      <c r="F23" s="453"/>
      <c r="G23" s="365"/>
      <c r="H23" s="446"/>
      <c r="I23" s="10"/>
      <c r="N23" s="257"/>
    </row>
    <row r="24" spans="1:14" s="11" customFormat="1" ht="15.75" customHeight="1" x14ac:dyDescent="0.25">
      <c r="A24" s="468"/>
      <c r="B24" s="232" t="s">
        <v>717</v>
      </c>
      <c r="C24" s="451"/>
      <c r="D24" s="453"/>
      <c r="E24" s="453"/>
      <c r="F24" s="453"/>
      <c r="G24" s="365"/>
      <c r="H24" s="446"/>
      <c r="I24" s="10"/>
      <c r="N24" s="257"/>
    </row>
    <row r="25" spans="1:14" s="11" customFormat="1" ht="15.75" customHeight="1" x14ac:dyDescent="0.25">
      <c r="A25" s="468"/>
      <c r="B25" s="232" t="s">
        <v>704</v>
      </c>
      <c r="C25" s="451"/>
      <c r="D25" s="453"/>
      <c r="E25" s="453"/>
      <c r="F25" s="453"/>
      <c r="G25" s="365"/>
      <c r="H25" s="446"/>
      <c r="I25" s="10"/>
      <c r="N25" s="257"/>
    </row>
    <row r="26" spans="1:14" s="11" customFormat="1" ht="15.75" customHeight="1" x14ac:dyDescent="0.25">
      <c r="A26" s="468"/>
      <c r="B26" s="232" t="s">
        <v>705</v>
      </c>
      <c r="C26" s="451"/>
      <c r="D26" s="453"/>
      <c r="E26" s="453"/>
      <c r="F26" s="453"/>
      <c r="G26" s="365"/>
      <c r="H26" s="446"/>
      <c r="I26" s="10"/>
      <c r="N26" s="257"/>
    </row>
    <row r="27" spans="1:14" s="11" customFormat="1" ht="15.75" customHeight="1" x14ac:dyDescent="0.25">
      <c r="A27" s="468"/>
      <c r="B27" s="232" t="s">
        <v>718</v>
      </c>
      <c r="C27" s="451"/>
      <c r="D27" s="453"/>
      <c r="E27" s="453"/>
      <c r="F27" s="453"/>
      <c r="G27" s="365"/>
      <c r="H27" s="446"/>
      <c r="I27" s="10"/>
      <c r="N27" s="257"/>
    </row>
    <row r="28" spans="1:14" s="11" customFormat="1" ht="15.75" customHeight="1" x14ac:dyDescent="0.25">
      <c r="A28" s="468"/>
      <c r="B28" s="232" t="s">
        <v>719</v>
      </c>
      <c r="C28" s="451"/>
      <c r="D28" s="453"/>
      <c r="E28" s="453"/>
      <c r="F28" s="453"/>
      <c r="G28" s="365"/>
      <c r="H28" s="446"/>
      <c r="I28" s="10"/>
      <c r="N28" s="257"/>
    </row>
    <row r="29" spans="1:14" s="11" customFormat="1" ht="15.75" customHeight="1" x14ac:dyDescent="0.25">
      <c r="A29" s="468"/>
      <c r="B29" s="232" t="s">
        <v>720</v>
      </c>
      <c r="C29" s="451"/>
      <c r="D29" s="453"/>
      <c r="E29" s="453"/>
      <c r="F29" s="453"/>
      <c r="G29" s="365"/>
      <c r="H29" s="446"/>
      <c r="I29" s="10"/>
      <c r="N29" s="257"/>
    </row>
    <row r="30" spans="1:14" s="11" customFormat="1" ht="15.75" customHeight="1" thickBot="1" x14ac:dyDescent="0.3">
      <c r="A30" s="469"/>
      <c r="B30" s="265" t="s">
        <v>721</v>
      </c>
      <c r="C30" s="456"/>
      <c r="D30" s="458"/>
      <c r="E30" s="458"/>
      <c r="F30" s="458"/>
      <c r="G30" s="460"/>
      <c r="H30" s="447"/>
      <c r="I30" s="10"/>
      <c r="N30" s="257"/>
    </row>
    <row r="31" spans="1:14" s="11" customFormat="1" ht="15.75" customHeight="1" x14ac:dyDescent="0.25">
      <c r="A31" s="448">
        <v>3</v>
      </c>
      <c r="B31" s="263" t="s">
        <v>722</v>
      </c>
      <c r="C31" s="455"/>
      <c r="D31" s="457">
        <v>41427.620000000003</v>
      </c>
      <c r="E31" s="457"/>
      <c r="F31" s="457">
        <f>D31</f>
        <v>41427.620000000003</v>
      </c>
      <c r="G31" s="459" t="s">
        <v>700</v>
      </c>
      <c r="H31" s="445" t="s">
        <v>701</v>
      </c>
      <c r="I31" s="10"/>
      <c r="N31" s="257"/>
    </row>
    <row r="32" spans="1:14" s="11" customFormat="1" ht="15.75" customHeight="1" x14ac:dyDescent="0.25">
      <c r="A32" s="468"/>
      <c r="B32" s="232" t="s">
        <v>723</v>
      </c>
      <c r="C32" s="451"/>
      <c r="D32" s="453"/>
      <c r="E32" s="453"/>
      <c r="F32" s="453"/>
      <c r="G32" s="365"/>
      <c r="H32" s="446"/>
      <c r="I32" s="10"/>
      <c r="N32" s="257"/>
    </row>
    <row r="33" spans="1:14" s="11" customFormat="1" ht="15.75" customHeight="1" x14ac:dyDescent="0.25">
      <c r="A33" s="468"/>
      <c r="B33" s="232" t="s">
        <v>724</v>
      </c>
      <c r="C33" s="451"/>
      <c r="D33" s="453"/>
      <c r="E33" s="453"/>
      <c r="F33" s="453"/>
      <c r="G33" s="365"/>
      <c r="H33" s="446"/>
      <c r="I33" s="10"/>
      <c r="N33" s="257"/>
    </row>
    <row r="34" spans="1:14" s="11" customFormat="1" ht="15.75" customHeight="1" x14ac:dyDescent="0.25">
      <c r="A34" s="468"/>
      <c r="B34" s="232" t="s">
        <v>725</v>
      </c>
      <c r="C34" s="451"/>
      <c r="D34" s="453"/>
      <c r="E34" s="453"/>
      <c r="F34" s="453"/>
      <c r="G34" s="365"/>
      <c r="H34" s="446"/>
      <c r="I34" s="10"/>
      <c r="N34" s="257"/>
    </row>
    <row r="35" spans="1:14" s="11" customFormat="1" ht="15.75" customHeight="1" x14ac:dyDescent="0.25">
      <c r="A35" s="468"/>
      <c r="B35" s="232" t="s">
        <v>702</v>
      </c>
      <c r="C35" s="451"/>
      <c r="D35" s="453"/>
      <c r="E35" s="453"/>
      <c r="F35" s="453"/>
      <c r="G35" s="365"/>
      <c r="H35" s="446"/>
      <c r="I35" s="10"/>
      <c r="N35" s="257"/>
    </row>
    <row r="36" spans="1:14" s="11" customFormat="1" ht="15.75" customHeight="1" x14ac:dyDescent="0.25">
      <c r="A36" s="468"/>
      <c r="B36" s="264" t="s">
        <v>716</v>
      </c>
      <c r="C36" s="451"/>
      <c r="D36" s="453"/>
      <c r="E36" s="453"/>
      <c r="F36" s="453"/>
      <c r="G36" s="365"/>
      <c r="H36" s="446"/>
      <c r="I36" s="10"/>
      <c r="N36" s="257"/>
    </row>
    <row r="37" spans="1:14" s="11" customFormat="1" ht="15.75" customHeight="1" x14ac:dyDescent="0.25">
      <c r="A37" s="468"/>
      <c r="B37" s="232" t="s">
        <v>726</v>
      </c>
      <c r="C37" s="451"/>
      <c r="D37" s="453"/>
      <c r="E37" s="453"/>
      <c r="F37" s="453"/>
      <c r="G37" s="365"/>
      <c r="H37" s="446"/>
      <c r="I37" s="10"/>
      <c r="N37" s="257"/>
    </row>
    <row r="38" spans="1:14" s="11" customFormat="1" ht="15.75" customHeight="1" x14ac:dyDescent="0.25">
      <c r="A38" s="468"/>
      <c r="B38" s="232" t="s">
        <v>727</v>
      </c>
      <c r="C38" s="451"/>
      <c r="D38" s="453"/>
      <c r="E38" s="453"/>
      <c r="F38" s="453"/>
      <c r="G38" s="365"/>
      <c r="H38" s="446"/>
      <c r="I38" s="10"/>
      <c r="N38" s="257"/>
    </row>
    <row r="39" spans="1:14" s="11" customFormat="1" ht="15.75" customHeight="1" x14ac:dyDescent="0.25">
      <c r="A39" s="468"/>
      <c r="B39" s="232" t="s">
        <v>728</v>
      </c>
      <c r="C39" s="451"/>
      <c r="D39" s="453"/>
      <c r="E39" s="453"/>
      <c r="F39" s="453"/>
      <c r="G39" s="365"/>
      <c r="H39" s="446"/>
      <c r="I39" s="10"/>
      <c r="N39" s="257"/>
    </row>
    <row r="40" spans="1:14" s="11" customFormat="1" ht="15.75" customHeight="1" x14ac:dyDescent="0.25">
      <c r="A40" s="468"/>
      <c r="B40" s="232" t="s">
        <v>706</v>
      </c>
      <c r="C40" s="451"/>
      <c r="D40" s="453"/>
      <c r="E40" s="453"/>
      <c r="F40" s="453"/>
      <c r="G40" s="365"/>
      <c r="H40" s="446"/>
      <c r="I40" s="10"/>
      <c r="N40" s="257"/>
    </row>
    <row r="41" spans="1:14" s="11" customFormat="1" ht="15.75" customHeight="1" x14ac:dyDescent="0.25">
      <c r="A41" s="468"/>
      <c r="B41" s="232" t="s">
        <v>720</v>
      </c>
      <c r="C41" s="451"/>
      <c r="D41" s="453"/>
      <c r="E41" s="453"/>
      <c r="F41" s="453"/>
      <c r="G41" s="365"/>
      <c r="H41" s="446"/>
      <c r="I41" s="10"/>
      <c r="N41" s="257"/>
    </row>
    <row r="42" spans="1:14" s="11" customFormat="1" ht="15.75" customHeight="1" x14ac:dyDescent="0.25">
      <c r="A42" s="468"/>
      <c r="B42" s="232" t="s">
        <v>729</v>
      </c>
      <c r="C42" s="451"/>
      <c r="D42" s="453"/>
      <c r="E42" s="453"/>
      <c r="F42" s="453"/>
      <c r="G42" s="365"/>
      <c r="H42" s="446"/>
      <c r="I42" s="10"/>
      <c r="N42" s="257"/>
    </row>
    <row r="43" spans="1:14" s="11" customFormat="1" ht="15.75" customHeight="1" x14ac:dyDescent="0.25">
      <c r="A43" s="468"/>
      <c r="B43" s="232" t="s">
        <v>730</v>
      </c>
      <c r="C43" s="451"/>
      <c r="D43" s="453"/>
      <c r="E43" s="453"/>
      <c r="F43" s="453"/>
      <c r="G43" s="365"/>
      <c r="H43" s="446"/>
      <c r="I43" s="10"/>
      <c r="N43" s="257"/>
    </row>
    <row r="44" spans="1:14" s="11" customFormat="1" ht="15.75" customHeight="1" thickBot="1" x14ac:dyDescent="0.3">
      <c r="A44" s="469"/>
      <c r="B44" s="265" t="s">
        <v>712</v>
      </c>
      <c r="C44" s="456"/>
      <c r="D44" s="458"/>
      <c r="E44" s="458"/>
      <c r="F44" s="458"/>
      <c r="G44" s="460"/>
      <c r="H44" s="447"/>
      <c r="I44" s="10"/>
      <c r="N44" s="257"/>
    </row>
    <row r="45" spans="1:14" s="11" customFormat="1" ht="15.75" customHeight="1" x14ac:dyDescent="0.25">
      <c r="A45" s="448">
        <v>4</v>
      </c>
      <c r="B45" s="266" t="s">
        <v>731</v>
      </c>
      <c r="C45" s="451"/>
      <c r="D45" s="453">
        <v>32940.99</v>
      </c>
      <c r="E45" s="453"/>
      <c r="F45" s="453">
        <f>D45</f>
        <v>32940.99</v>
      </c>
      <c r="G45" s="365" t="s">
        <v>700</v>
      </c>
      <c r="H45" s="365" t="s">
        <v>701</v>
      </c>
      <c r="N45" s="257"/>
    </row>
    <row r="46" spans="1:14" s="11" customFormat="1" ht="15.75" customHeight="1" x14ac:dyDescent="0.25">
      <c r="A46" s="468"/>
      <c r="B46" s="232" t="s">
        <v>732</v>
      </c>
      <c r="C46" s="451"/>
      <c r="D46" s="453"/>
      <c r="E46" s="453"/>
      <c r="F46" s="453"/>
      <c r="G46" s="365"/>
      <c r="H46" s="365"/>
      <c r="N46" s="257"/>
    </row>
    <row r="47" spans="1:14" s="11" customFormat="1" ht="15.75" customHeight="1" x14ac:dyDescent="0.25">
      <c r="A47" s="468"/>
      <c r="B47" s="232" t="s">
        <v>702</v>
      </c>
      <c r="C47" s="451"/>
      <c r="D47" s="453"/>
      <c r="E47" s="453"/>
      <c r="F47" s="453"/>
      <c r="G47" s="365"/>
      <c r="H47" s="365"/>
      <c r="N47" s="257"/>
    </row>
    <row r="48" spans="1:14" s="11" customFormat="1" ht="15.75" customHeight="1" x14ac:dyDescent="0.25">
      <c r="A48" s="468"/>
      <c r="B48" s="264" t="s">
        <v>716</v>
      </c>
      <c r="C48" s="451"/>
      <c r="D48" s="453"/>
      <c r="E48" s="453"/>
      <c r="F48" s="453"/>
      <c r="G48" s="365"/>
      <c r="H48" s="365"/>
      <c r="N48" s="257"/>
    </row>
    <row r="49" spans="1:14" s="11" customFormat="1" ht="15.75" customHeight="1" x14ac:dyDescent="0.25">
      <c r="A49" s="468"/>
      <c r="B49" s="232" t="s">
        <v>727</v>
      </c>
      <c r="C49" s="451"/>
      <c r="D49" s="453"/>
      <c r="E49" s="453"/>
      <c r="F49" s="453"/>
      <c r="G49" s="365"/>
      <c r="H49" s="365"/>
      <c r="N49" s="257"/>
    </row>
    <row r="50" spans="1:14" s="11" customFormat="1" ht="15.75" customHeight="1" x14ac:dyDescent="0.25">
      <c r="A50" s="468"/>
      <c r="B50" s="232" t="s">
        <v>728</v>
      </c>
      <c r="C50" s="451"/>
      <c r="D50" s="453"/>
      <c r="E50" s="453"/>
      <c r="F50" s="453"/>
      <c r="G50" s="365"/>
      <c r="H50" s="365"/>
      <c r="N50" s="257"/>
    </row>
    <row r="51" spans="1:14" s="11" customFormat="1" ht="15.75" customHeight="1" x14ac:dyDescent="0.25">
      <c r="A51" s="468"/>
      <c r="B51" s="232" t="s">
        <v>720</v>
      </c>
      <c r="C51" s="451"/>
      <c r="D51" s="453"/>
      <c r="E51" s="453"/>
      <c r="F51" s="453"/>
      <c r="G51" s="365"/>
      <c r="H51" s="365"/>
      <c r="N51" s="257"/>
    </row>
    <row r="52" spans="1:14" s="11" customFormat="1" ht="15.75" customHeight="1" x14ac:dyDescent="0.25">
      <c r="A52" s="468"/>
      <c r="B52" s="232" t="s">
        <v>729</v>
      </c>
      <c r="C52" s="451"/>
      <c r="D52" s="453"/>
      <c r="E52" s="453"/>
      <c r="F52" s="453"/>
      <c r="G52" s="365"/>
      <c r="H52" s="365"/>
      <c r="N52" s="257"/>
    </row>
    <row r="53" spans="1:14" s="11" customFormat="1" ht="15.75" customHeight="1" x14ac:dyDescent="0.25">
      <c r="A53" s="468"/>
      <c r="B53" s="232" t="s">
        <v>730</v>
      </c>
      <c r="C53" s="451"/>
      <c r="D53" s="453"/>
      <c r="E53" s="453"/>
      <c r="F53" s="453"/>
      <c r="G53" s="365"/>
      <c r="H53" s="365"/>
      <c r="N53" s="257"/>
    </row>
    <row r="54" spans="1:14" s="11" customFormat="1" ht="15.75" customHeight="1" x14ac:dyDescent="0.25">
      <c r="A54" s="468"/>
      <c r="B54" s="232" t="s">
        <v>733</v>
      </c>
      <c r="C54" s="451"/>
      <c r="D54" s="453"/>
      <c r="E54" s="453"/>
      <c r="F54" s="453"/>
      <c r="G54" s="365"/>
      <c r="H54" s="365"/>
      <c r="N54" s="257"/>
    </row>
    <row r="55" spans="1:14" s="11" customFormat="1" ht="15.75" customHeight="1" x14ac:dyDescent="0.25">
      <c r="A55" s="468"/>
      <c r="B55" s="232" t="s">
        <v>734</v>
      </c>
      <c r="C55" s="451"/>
      <c r="D55" s="453"/>
      <c r="E55" s="453"/>
      <c r="F55" s="453"/>
      <c r="G55" s="365"/>
      <c r="H55" s="365"/>
      <c r="N55" s="257"/>
    </row>
    <row r="56" spans="1:14" s="11" customFormat="1" ht="15.75" customHeight="1" x14ac:dyDescent="0.25">
      <c r="A56" s="468"/>
      <c r="B56" s="232" t="s">
        <v>718</v>
      </c>
      <c r="C56" s="451"/>
      <c r="D56" s="453"/>
      <c r="E56" s="453"/>
      <c r="F56" s="453"/>
      <c r="G56" s="365"/>
      <c r="H56" s="365"/>
      <c r="N56" s="257"/>
    </row>
    <row r="57" spans="1:14" s="11" customFormat="1" ht="15.75" customHeight="1" thickBot="1" x14ac:dyDescent="0.3">
      <c r="A57" s="468"/>
      <c r="B57" s="267" t="s">
        <v>712</v>
      </c>
      <c r="C57" s="451"/>
      <c r="D57" s="453"/>
      <c r="E57" s="453"/>
      <c r="F57" s="453"/>
      <c r="G57" s="365"/>
      <c r="H57" s="365"/>
      <c r="N57" s="257"/>
    </row>
    <row r="58" spans="1:14" s="11" customFormat="1" ht="15.75" customHeight="1" x14ac:dyDescent="0.25">
      <c r="A58" s="448">
        <v>5</v>
      </c>
      <c r="B58" s="263" t="s">
        <v>735</v>
      </c>
      <c r="C58" s="455"/>
      <c r="D58" s="457">
        <v>48357.34</v>
      </c>
      <c r="E58" s="457"/>
      <c r="F58" s="457">
        <f>D58</f>
        <v>48357.34</v>
      </c>
      <c r="G58" s="459" t="s">
        <v>700</v>
      </c>
      <c r="H58" s="445" t="s">
        <v>701</v>
      </c>
      <c r="I58" s="10"/>
      <c r="N58" s="257"/>
    </row>
    <row r="59" spans="1:14" s="11" customFormat="1" ht="15.75" customHeight="1" x14ac:dyDescent="0.25">
      <c r="A59" s="468"/>
      <c r="B59" s="232" t="s">
        <v>702</v>
      </c>
      <c r="C59" s="451"/>
      <c r="D59" s="453"/>
      <c r="E59" s="453"/>
      <c r="F59" s="453"/>
      <c r="G59" s="365"/>
      <c r="H59" s="446"/>
      <c r="I59" s="10"/>
      <c r="N59" s="257"/>
    </row>
    <row r="60" spans="1:14" s="11" customFormat="1" ht="15.75" customHeight="1" x14ac:dyDescent="0.25">
      <c r="A60" s="468"/>
      <c r="B60" s="264" t="s">
        <v>716</v>
      </c>
      <c r="C60" s="451"/>
      <c r="D60" s="453"/>
      <c r="E60" s="453"/>
      <c r="F60" s="453"/>
      <c r="G60" s="365"/>
      <c r="H60" s="446"/>
      <c r="I60" s="10"/>
      <c r="N60" s="257"/>
    </row>
    <row r="61" spans="1:14" s="11" customFormat="1" ht="15.75" customHeight="1" x14ac:dyDescent="0.25">
      <c r="A61" s="468"/>
      <c r="B61" s="232" t="s">
        <v>736</v>
      </c>
      <c r="C61" s="451"/>
      <c r="D61" s="453"/>
      <c r="E61" s="453"/>
      <c r="F61" s="453"/>
      <c r="G61" s="365"/>
      <c r="H61" s="446"/>
      <c r="I61" s="10"/>
      <c r="N61" s="257"/>
    </row>
    <row r="62" spans="1:14" s="11" customFormat="1" ht="15.75" customHeight="1" x14ac:dyDescent="0.25">
      <c r="A62" s="468"/>
      <c r="B62" s="232" t="s">
        <v>704</v>
      </c>
      <c r="C62" s="451"/>
      <c r="D62" s="453"/>
      <c r="E62" s="453"/>
      <c r="F62" s="453"/>
      <c r="G62" s="365"/>
      <c r="H62" s="446"/>
      <c r="I62" s="10"/>
      <c r="N62" s="257"/>
    </row>
    <row r="63" spans="1:14" s="11" customFormat="1" ht="15.75" customHeight="1" x14ac:dyDescent="0.25">
      <c r="A63" s="468"/>
      <c r="B63" s="232" t="s">
        <v>705</v>
      </c>
      <c r="C63" s="451"/>
      <c r="D63" s="453"/>
      <c r="E63" s="453"/>
      <c r="F63" s="453"/>
      <c r="G63" s="365"/>
      <c r="H63" s="446"/>
      <c r="I63" s="10"/>
      <c r="N63" s="257"/>
    </row>
    <row r="64" spans="1:14" s="11" customFormat="1" ht="15.75" customHeight="1" x14ac:dyDescent="0.25">
      <c r="A64" s="468"/>
      <c r="B64" s="232" t="s">
        <v>706</v>
      </c>
      <c r="C64" s="451"/>
      <c r="D64" s="453"/>
      <c r="E64" s="453"/>
      <c r="F64" s="453"/>
      <c r="G64" s="365"/>
      <c r="H64" s="446"/>
      <c r="I64" s="10"/>
      <c r="N64" s="257"/>
    </row>
    <row r="65" spans="1:14" s="11" customFormat="1" ht="15.75" customHeight="1" x14ac:dyDescent="0.25">
      <c r="A65" s="468"/>
      <c r="B65" s="232" t="s">
        <v>720</v>
      </c>
      <c r="C65" s="451"/>
      <c r="D65" s="453"/>
      <c r="E65" s="453"/>
      <c r="F65" s="453"/>
      <c r="G65" s="365"/>
      <c r="H65" s="446"/>
      <c r="I65" s="10"/>
      <c r="N65" s="257"/>
    </row>
    <row r="66" spans="1:14" s="11" customFormat="1" ht="15.75" customHeight="1" x14ac:dyDescent="0.25">
      <c r="A66" s="468"/>
      <c r="B66" s="232" t="s">
        <v>737</v>
      </c>
      <c r="C66" s="451"/>
      <c r="D66" s="453"/>
      <c r="E66" s="453"/>
      <c r="F66" s="453"/>
      <c r="G66" s="365"/>
      <c r="H66" s="446"/>
      <c r="I66" s="10"/>
      <c r="N66" s="257"/>
    </row>
    <row r="67" spans="1:14" s="11" customFormat="1" ht="15.75" customHeight="1" x14ac:dyDescent="0.25">
      <c r="A67" s="468"/>
      <c r="B67" s="232" t="s">
        <v>730</v>
      </c>
      <c r="C67" s="451"/>
      <c r="D67" s="453"/>
      <c r="E67" s="453"/>
      <c r="F67" s="453"/>
      <c r="G67" s="365"/>
      <c r="H67" s="446"/>
      <c r="I67" s="10"/>
      <c r="N67" s="257"/>
    </row>
    <row r="68" spans="1:14" s="11" customFormat="1" ht="15.75" customHeight="1" x14ac:dyDescent="0.25">
      <c r="A68" s="468"/>
      <c r="B68" s="232" t="s">
        <v>733</v>
      </c>
      <c r="C68" s="451"/>
      <c r="D68" s="453"/>
      <c r="E68" s="453"/>
      <c r="F68" s="453"/>
      <c r="G68" s="365"/>
      <c r="H68" s="446"/>
      <c r="I68" s="10"/>
      <c r="N68" s="257"/>
    </row>
    <row r="69" spans="1:14" s="11" customFormat="1" ht="15.75" customHeight="1" thickBot="1" x14ac:dyDescent="0.3">
      <c r="A69" s="469"/>
      <c r="B69" s="265" t="s">
        <v>712</v>
      </c>
      <c r="C69" s="456"/>
      <c r="D69" s="458"/>
      <c r="E69" s="458"/>
      <c r="F69" s="458"/>
      <c r="G69" s="460"/>
      <c r="H69" s="447"/>
      <c r="I69" s="10"/>
      <c r="N69" s="257"/>
    </row>
    <row r="70" spans="1:14" s="11" customFormat="1" ht="15.75" customHeight="1" x14ac:dyDescent="0.25">
      <c r="A70" s="448">
        <v>6</v>
      </c>
      <c r="B70" s="263" t="s">
        <v>738</v>
      </c>
      <c r="C70" s="455"/>
      <c r="D70" s="457">
        <v>51238.05</v>
      </c>
      <c r="E70" s="457"/>
      <c r="F70" s="457">
        <f>D70</f>
        <v>51238.05</v>
      </c>
      <c r="G70" s="459" t="s">
        <v>700</v>
      </c>
      <c r="H70" s="445" t="s">
        <v>701</v>
      </c>
      <c r="I70" s="10"/>
      <c r="N70" s="257"/>
    </row>
    <row r="71" spans="1:14" s="11" customFormat="1" ht="15.75" customHeight="1" x14ac:dyDescent="0.25">
      <c r="A71" s="468"/>
      <c r="B71" s="232" t="s">
        <v>724</v>
      </c>
      <c r="C71" s="451"/>
      <c r="D71" s="453"/>
      <c r="E71" s="453"/>
      <c r="F71" s="453"/>
      <c r="G71" s="365"/>
      <c r="H71" s="446"/>
      <c r="I71" s="10"/>
      <c r="N71" s="257"/>
    </row>
    <row r="72" spans="1:14" s="11" customFormat="1" ht="15.75" customHeight="1" x14ac:dyDescent="0.25">
      <c r="A72" s="468"/>
      <c r="B72" s="232" t="s">
        <v>725</v>
      </c>
      <c r="C72" s="451"/>
      <c r="D72" s="453"/>
      <c r="E72" s="453"/>
      <c r="F72" s="453"/>
      <c r="G72" s="365"/>
      <c r="H72" s="446"/>
      <c r="I72" s="10"/>
      <c r="N72" s="257"/>
    </row>
    <row r="73" spans="1:14" s="11" customFormat="1" ht="15.75" customHeight="1" x14ac:dyDescent="0.25">
      <c r="A73" s="468"/>
      <c r="B73" s="232" t="s">
        <v>702</v>
      </c>
      <c r="C73" s="451"/>
      <c r="D73" s="453"/>
      <c r="E73" s="453"/>
      <c r="F73" s="453"/>
      <c r="G73" s="365"/>
      <c r="H73" s="446"/>
      <c r="I73" s="10"/>
      <c r="N73" s="257"/>
    </row>
    <row r="74" spans="1:14" s="11" customFormat="1" ht="15.75" customHeight="1" x14ac:dyDescent="0.25">
      <c r="A74" s="468"/>
      <c r="B74" s="264" t="s">
        <v>716</v>
      </c>
      <c r="C74" s="451"/>
      <c r="D74" s="453"/>
      <c r="E74" s="453"/>
      <c r="F74" s="453"/>
      <c r="G74" s="365"/>
      <c r="H74" s="446"/>
      <c r="I74" s="10"/>
      <c r="N74" s="257"/>
    </row>
    <row r="75" spans="1:14" s="11" customFormat="1" ht="15.75" customHeight="1" x14ac:dyDescent="0.25">
      <c r="A75" s="468"/>
      <c r="B75" s="232" t="s">
        <v>704</v>
      </c>
      <c r="C75" s="451"/>
      <c r="D75" s="453"/>
      <c r="E75" s="453"/>
      <c r="F75" s="453"/>
      <c r="G75" s="365"/>
      <c r="H75" s="446"/>
      <c r="I75" s="10"/>
      <c r="N75" s="257"/>
    </row>
    <row r="76" spans="1:14" s="11" customFormat="1" ht="15.75" customHeight="1" x14ac:dyDescent="0.25">
      <c r="A76" s="468"/>
      <c r="B76" s="232" t="s">
        <v>705</v>
      </c>
      <c r="C76" s="451"/>
      <c r="D76" s="453"/>
      <c r="E76" s="453"/>
      <c r="F76" s="453"/>
      <c r="G76" s="365"/>
      <c r="H76" s="446"/>
      <c r="I76" s="10"/>
      <c r="N76" s="257"/>
    </row>
    <row r="77" spans="1:14" s="11" customFormat="1" ht="15.75" customHeight="1" x14ac:dyDescent="0.25">
      <c r="A77" s="468"/>
      <c r="B77" s="232" t="s">
        <v>720</v>
      </c>
      <c r="C77" s="451"/>
      <c r="D77" s="453"/>
      <c r="E77" s="453"/>
      <c r="F77" s="453"/>
      <c r="G77" s="365"/>
      <c r="H77" s="446"/>
      <c r="I77" s="10"/>
      <c r="N77" s="257"/>
    </row>
    <row r="78" spans="1:14" s="11" customFormat="1" ht="15.75" customHeight="1" x14ac:dyDescent="0.25">
      <c r="A78" s="468"/>
      <c r="B78" s="232" t="s">
        <v>737</v>
      </c>
      <c r="C78" s="451"/>
      <c r="D78" s="453"/>
      <c r="E78" s="453"/>
      <c r="F78" s="453"/>
      <c r="G78" s="365"/>
      <c r="H78" s="446"/>
      <c r="I78" s="10"/>
      <c r="N78" s="257"/>
    </row>
    <row r="79" spans="1:14" s="11" customFormat="1" ht="15.75" customHeight="1" x14ac:dyDescent="0.25">
      <c r="A79" s="468"/>
      <c r="B79" s="232" t="s">
        <v>730</v>
      </c>
      <c r="C79" s="451"/>
      <c r="D79" s="453"/>
      <c r="E79" s="453"/>
      <c r="F79" s="453"/>
      <c r="G79" s="365"/>
      <c r="H79" s="446"/>
      <c r="I79" s="10"/>
      <c r="N79" s="257"/>
    </row>
    <row r="80" spans="1:14" s="11" customFormat="1" ht="15.75" customHeight="1" x14ac:dyDescent="0.25">
      <c r="A80" s="468"/>
      <c r="B80" s="232" t="s">
        <v>733</v>
      </c>
      <c r="C80" s="451"/>
      <c r="D80" s="453"/>
      <c r="E80" s="453"/>
      <c r="F80" s="453"/>
      <c r="G80" s="365"/>
      <c r="H80" s="446"/>
      <c r="I80" s="10"/>
      <c r="N80" s="257"/>
    </row>
    <row r="81" spans="1:14" s="11" customFormat="1" ht="15.75" customHeight="1" x14ac:dyDescent="0.25">
      <c r="A81" s="468"/>
      <c r="B81" s="232" t="s">
        <v>739</v>
      </c>
      <c r="C81" s="451"/>
      <c r="D81" s="453"/>
      <c r="E81" s="453"/>
      <c r="F81" s="453"/>
      <c r="G81" s="365"/>
      <c r="H81" s="446"/>
      <c r="I81" s="10"/>
      <c r="N81" s="257"/>
    </row>
    <row r="82" spans="1:14" s="11" customFormat="1" ht="15.75" customHeight="1" thickBot="1" x14ac:dyDescent="0.3">
      <c r="A82" s="469"/>
      <c r="B82" s="265" t="s">
        <v>712</v>
      </c>
      <c r="C82" s="456"/>
      <c r="D82" s="458"/>
      <c r="E82" s="458"/>
      <c r="F82" s="458"/>
      <c r="G82" s="460"/>
      <c r="H82" s="447"/>
      <c r="I82" s="10"/>
      <c r="N82" s="257"/>
    </row>
    <row r="83" spans="1:14" s="11" customFormat="1" ht="15.75" customHeight="1" x14ac:dyDescent="0.25">
      <c r="A83" s="448">
        <v>7</v>
      </c>
      <c r="B83" s="266" t="s">
        <v>740</v>
      </c>
      <c r="C83" s="451"/>
      <c r="D83" s="453">
        <v>36029.86</v>
      </c>
      <c r="E83" s="453"/>
      <c r="F83" s="453">
        <f>D83</f>
        <v>36029.86</v>
      </c>
      <c r="G83" s="365" t="s">
        <v>700</v>
      </c>
      <c r="H83" s="365" t="s">
        <v>701</v>
      </c>
      <c r="N83" s="257"/>
    </row>
    <row r="84" spans="1:14" s="11" customFormat="1" ht="15.75" customHeight="1" x14ac:dyDescent="0.25">
      <c r="A84" s="468"/>
      <c r="B84" s="232" t="s">
        <v>702</v>
      </c>
      <c r="C84" s="451"/>
      <c r="D84" s="453"/>
      <c r="E84" s="453"/>
      <c r="F84" s="453"/>
      <c r="G84" s="365"/>
      <c r="H84" s="365"/>
      <c r="N84" s="257"/>
    </row>
    <row r="85" spans="1:14" s="11" customFormat="1" ht="15.75" customHeight="1" x14ac:dyDescent="0.25">
      <c r="A85" s="468"/>
      <c r="B85" s="264" t="s">
        <v>716</v>
      </c>
      <c r="C85" s="451"/>
      <c r="D85" s="453"/>
      <c r="E85" s="453"/>
      <c r="F85" s="453"/>
      <c r="G85" s="365"/>
      <c r="H85" s="365"/>
      <c r="N85" s="257"/>
    </row>
    <row r="86" spans="1:14" s="11" customFormat="1" ht="15.75" customHeight="1" x14ac:dyDescent="0.25">
      <c r="A86" s="468"/>
      <c r="B86" s="232" t="s">
        <v>726</v>
      </c>
      <c r="C86" s="451"/>
      <c r="D86" s="453"/>
      <c r="E86" s="453"/>
      <c r="F86" s="453"/>
      <c r="G86" s="365"/>
      <c r="H86" s="365"/>
      <c r="N86" s="257"/>
    </row>
    <row r="87" spans="1:14" s="11" customFormat="1" ht="15.75" customHeight="1" x14ac:dyDescent="0.25">
      <c r="A87" s="468"/>
      <c r="B87" s="232" t="s">
        <v>727</v>
      </c>
      <c r="C87" s="451"/>
      <c r="D87" s="453"/>
      <c r="E87" s="453"/>
      <c r="F87" s="453"/>
      <c r="G87" s="365"/>
      <c r="H87" s="365"/>
      <c r="N87" s="257"/>
    </row>
    <row r="88" spans="1:14" s="11" customFormat="1" ht="15.75" customHeight="1" x14ac:dyDescent="0.25">
      <c r="A88" s="468"/>
      <c r="B88" s="232" t="s">
        <v>728</v>
      </c>
      <c r="C88" s="451"/>
      <c r="D88" s="453"/>
      <c r="E88" s="453"/>
      <c r="F88" s="453"/>
      <c r="G88" s="365"/>
      <c r="H88" s="365"/>
      <c r="N88" s="257"/>
    </row>
    <row r="89" spans="1:14" s="11" customFormat="1" ht="15.75" customHeight="1" x14ac:dyDescent="0.25">
      <c r="A89" s="468"/>
      <c r="B89" s="232" t="s">
        <v>741</v>
      </c>
      <c r="C89" s="451"/>
      <c r="D89" s="453"/>
      <c r="E89" s="453"/>
      <c r="F89" s="453"/>
      <c r="G89" s="365"/>
      <c r="H89" s="365"/>
      <c r="N89" s="257"/>
    </row>
    <row r="90" spans="1:14" s="11" customFormat="1" ht="15.75" customHeight="1" x14ac:dyDescent="0.25">
      <c r="A90" s="468"/>
      <c r="B90" s="232" t="s">
        <v>713</v>
      </c>
      <c r="C90" s="451"/>
      <c r="D90" s="453"/>
      <c r="E90" s="453"/>
      <c r="F90" s="453"/>
      <c r="G90" s="365"/>
      <c r="H90" s="365"/>
      <c r="N90" s="257"/>
    </row>
    <row r="91" spans="1:14" s="11" customFormat="1" ht="15.75" customHeight="1" x14ac:dyDescent="0.25">
      <c r="A91" s="468"/>
      <c r="B91" s="232" t="s">
        <v>737</v>
      </c>
      <c r="C91" s="451"/>
      <c r="D91" s="453"/>
      <c r="E91" s="453"/>
      <c r="F91" s="453"/>
      <c r="G91" s="365"/>
      <c r="H91" s="365"/>
      <c r="N91" s="257"/>
    </row>
    <row r="92" spans="1:14" s="11" customFormat="1" ht="15.75" customHeight="1" x14ac:dyDescent="0.25">
      <c r="A92" s="468"/>
      <c r="B92" s="232" t="s">
        <v>730</v>
      </c>
      <c r="C92" s="451"/>
      <c r="D92" s="453"/>
      <c r="E92" s="453"/>
      <c r="F92" s="453"/>
      <c r="G92" s="365"/>
      <c r="H92" s="365"/>
      <c r="N92" s="257"/>
    </row>
    <row r="93" spans="1:14" s="11" customFormat="1" ht="15.75" customHeight="1" x14ac:dyDescent="0.25">
      <c r="A93" s="468"/>
      <c r="B93" s="232" t="s">
        <v>733</v>
      </c>
      <c r="C93" s="451"/>
      <c r="D93" s="453"/>
      <c r="E93" s="453"/>
      <c r="F93" s="453"/>
      <c r="G93" s="365"/>
      <c r="H93" s="365"/>
      <c r="N93" s="257"/>
    </row>
    <row r="94" spans="1:14" s="11" customFormat="1" ht="15.75" customHeight="1" x14ac:dyDescent="0.25">
      <c r="A94" s="468"/>
      <c r="B94" s="232" t="s">
        <v>739</v>
      </c>
      <c r="C94" s="451"/>
      <c r="D94" s="453"/>
      <c r="E94" s="453"/>
      <c r="F94" s="453"/>
      <c r="G94" s="365"/>
      <c r="H94" s="365"/>
      <c r="N94" s="257"/>
    </row>
    <row r="95" spans="1:14" s="11" customFormat="1" ht="15.75" customHeight="1" thickBot="1" x14ac:dyDescent="0.3">
      <c r="A95" s="469"/>
      <c r="B95" s="267" t="s">
        <v>742</v>
      </c>
      <c r="C95" s="451"/>
      <c r="D95" s="453"/>
      <c r="E95" s="453"/>
      <c r="F95" s="453"/>
      <c r="G95" s="365"/>
      <c r="H95" s="365"/>
      <c r="N95" s="257"/>
    </row>
    <row r="96" spans="1:14" s="11" customFormat="1" ht="15.75" customHeight="1" x14ac:dyDescent="0.25">
      <c r="A96" s="448">
        <v>8</v>
      </c>
      <c r="B96" s="260" t="s">
        <v>743</v>
      </c>
      <c r="C96" s="455"/>
      <c r="D96" s="457">
        <v>52005.63</v>
      </c>
      <c r="E96" s="457"/>
      <c r="F96" s="457">
        <f>D96</f>
        <v>52005.63</v>
      </c>
      <c r="G96" s="459" t="s">
        <v>700</v>
      </c>
      <c r="H96" s="445" t="s">
        <v>701</v>
      </c>
      <c r="I96" s="10"/>
      <c r="N96" s="257"/>
    </row>
    <row r="97" spans="1:14" s="11" customFormat="1" ht="15.75" customHeight="1" x14ac:dyDescent="0.25">
      <c r="A97" s="468"/>
      <c r="B97" s="261" t="s">
        <v>744</v>
      </c>
      <c r="C97" s="451"/>
      <c r="D97" s="453"/>
      <c r="E97" s="453"/>
      <c r="F97" s="453"/>
      <c r="G97" s="365"/>
      <c r="H97" s="446"/>
      <c r="I97" s="10"/>
      <c r="N97" s="257"/>
    </row>
    <row r="98" spans="1:14" s="11" customFormat="1" ht="15.75" customHeight="1" x14ac:dyDescent="0.25">
      <c r="A98" s="468"/>
      <c r="B98" s="261" t="s">
        <v>702</v>
      </c>
      <c r="C98" s="451"/>
      <c r="D98" s="453"/>
      <c r="E98" s="453"/>
      <c r="F98" s="453"/>
      <c r="G98" s="365"/>
      <c r="H98" s="446"/>
      <c r="I98" s="10"/>
      <c r="N98" s="257"/>
    </row>
    <row r="99" spans="1:14" s="11" customFormat="1" ht="15.75" customHeight="1" x14ac:dyDescent="0.25">
      <c r="A99" s="468"/>
      <c r="B99" s="268" t="s">
        <v>716</v>
      </c>
      <c r="C99" s="451"/>
      <c r="D99" s="453"/>
      <c r="E99" s="453"/>
      <c r="F99" s="453"/>
      <c r="G99" s="365"/>
      <c r="H99" s="446"/>
      <c r="I99" s="10"/>
      <c r="N99" s="257"/>
    </row>
    <row r="100" spans="1:14" s="11" customFormat="1" ht="15.75" customHeight="1" x14ac:dyDescent="0.25">
      <c r="A100" s="468"/>
      <c r="B100" s="261" t="s">
        <v>745</v>
      </c>
      <c r="C100" s="451"/>
      <c r="D100" s="453"/>
      <c r="E100" s="453"/>
      <c r="F100" s="453"/>
      <c r="G100" s="365"/>
      <c r="H100" s="446"/>
      <c r="I100" s="10"/>
      <c r="N100" s="257"/>
    </row>
    <row r="101" spans="1:14" s="11" customFormat="1" ht="15.75" customHeight="1" x14ac:dyDescent="0.25">
      <c r="A101" s="468"/>
      <c r="B101" s="261" t="s">
        <v>704</v>
      </c>
      <c r="C101" s="451"/>
      <c r="D101" s="453"/>
      <c r="E101" s="453"/>
      <c r="F101" s="453"/>
      <c r="G101" s="365"/>
      <c r="H101" s="446"/>
      <c r="I101" s="10"/>
      <c r="N101" s="257"/>
    </row>
    <row r="102" spans="1:14" s="11" customFormat="1" ht="15.75" customHeight="1" x14ac:dyDescent="0.25">
      <c r="A102" s="468"/>
      <c r="B102" s="261" t="s">
        <v>705</v>
      </c>
      <c r="C102" s="451"/>
      <c r="D102" s="453"/>
      <c r="E102" s="453"/>
      <c r="F102" s="453"/>
      <c r="G102" s="365"/>
      <c r="H102" s="446"/>
      <c r="I102" s="10"/>
      <c r="N102" s="257"/>
    </row>
    <row r="103" spans="1:14" s="11" customFormat="1" ht="15.75" customHeight="1" x14ac:dyDescent="0.25">
      <c r="A103" s="468"/>
      <c r="B103" s="261" t="s">
        <v>713</v>
      </c>
      <c r="C103" s="451"/>
      <c r="D103" s="453"/>
      <c r="E103" s="453"/>
      <c r="F103" s="453"/>
      <c r="G103" s="365"/>
      <c r="H103" s="446"/>
      <c r="I103" s="10"/>
      <c r="N103" s="257"/>
    </row>
    <row r="104" spans="1:14" s="11" customFormat="1" ht="15.75" customHeight="1" x14ac:dyDescent="0.25">
      <c r="A104" s="468"/>
      <c r="B104" s="261" t="s">
        <v>737</v>
      </c>
      <c r="C104" s="451"/>
      <c r="D104" s="453"/>
      <c r="E104" s="453"/>
      <c r="F104" s="453"/>
      <c r="G104" s="365"/>
      <c r="H104" s="446"/>
      <c r="I104" s="10"/>
      <c r="N104" s="257"/>
    </row>
    <row r="105" spans="1:14" s="11" customFormat="1" ht="15.75" customHeight="1" x14ac:dyDescent="0.25">
      <c r="A105" s="468"/>
      <c r="B105" s="261" t="s">
        <v>730</v>
      </c>
      <c r="C105" s="451"/>
      <c r="D105" s="453"/>
      <c r="E105" s="453"/>
      <c r="F105" s="453"/>
      <c r="G105" s="365"/>
      <c r="H105" s="446"/>
      <c r="I105" s="10"/>
      <c r="N105" s="257"/>
    </row>
    <row r="106" spans="1:14" s="11" customFormat="1" ht="15.75" customHeight="1" x14ac:dyDescent="0.25">
      <c r="A106" s="468"/>
      <c r="B106" s="261" t="s">
        <v>733</v>
      </c>
      <c r="C106" s="451"/>
      <c r="D106" s="453"/>
      <c r="E106" s="453"/>
      <c r="F106" s="453"/>
      <c r="G106" s="365"/>
      <c r="H106" s="446"/>
      <c r="I106" s="10"/>
      <c r="N106" s="257"/>
    </row>
    <row r="107" spans="1:14" s="11" customFormat="1" ht="15.75" customHeight="1" thickBot="1" x14ac:dyDescent="0.3">
      <c r="A107" s="469"/>
      <c r="B107" s="262" t="s">
        <v>712</v>
      </c>
      <c r="C107" s="456"/>
      <c r="D107" s="458"/>
      <c r="E107" s="458"/>
      <c r="F107" s="458"/>
      <c r="G107" s="460"/>
      <c r="H107" s="447"/>
      <c r="I107" s="10"/>
      <c r="N107" s="257"/>
    </row>
    <row r="108" spans="1:14" s="11" customFormat="1" ht="15.75" customHeight="1" x14ac:dyDescent="0.25">
      <c r="A108" s="448">
        <v>9</v>
      </c>
      <c r="B108" s="263" t="s">
        <v>746</v>
      </c>
      <c r="C108" s="455"/>
      <c r="D108" s="457">
        <v>57053.95</v>
      </c>
      <c r="E108" s="457"/>
      <c r="F108" s="457">
        <f>D108</f>
        <v>57053.95</v>
      </c>
      <c r="G108" s="459" t="s">
        <v>700</v>
      </c>
      <c r="H108" s="445" t="s">
        <v>701</v>
      </c>
      <c r="I108" s="10"/>
      <c r="N108" s="257"/>
    </row>
    <row r="109" spans="1:14" s="11" customFormat="1" ht="15.75" customHeight="1" x14ac:dyDescent="0.25">
      <c r="A109" s="468"/>
      <c r="B109" s="232" t="s">
        <v>747</v>
      </c>
      <c r="C109" s="451"/>
      <c r="D109" s="453"/>
      <c r="E109" s="453"/>
      <c r="F109" s="453"/>
      <c r="G109" s="365"/>
      <c r="H109" s="446"/>
      <c r="I109" s="10"/>
      <c r="N109" s="257"/>
    </row>
    <row r="110" spans="1:14" s="11" customFormat="1" ht="15.75" customHeight="1" x14ac:dyDescent="0.25">
      <c r="A110" s="468"/>
      <c r="B110" s="232" t="s">
        <v>702</v>
      </c>
      <c r="C110" s="451"/>
      <c r="D110" s="453"/>
      <c r="E110" s="453"/>
      <c r="F110" s="453"/>
      <c r="G110" s="365"/>
      <c r="H110" s="446"/>
      <c r="I110" s="10"/>
      <c r="N110" s="257"/>
    </row>
    <row r="111" spans="1:14" s="11" customFormat="1" ht="15.75" customHeight="1" x14ac:dyDescent="0.25">
      <c r="A111" s="468"/>
      <c r="B111" s="264" t="s">
        <v>716</v>
      </c>
      <c r="C111" s="451"/>
      <c r="D111" s="453"/>
      <c r="E111" s="453"/>
      <c r="F111" s="453"/>
      <c r="G111" s="365"/>
      <c r="H111" s="446"/>
      <c r="I111" s="10"/>
      <c r="N111" s="257"/>
    </row>
    <row r="112" spans="1:14" s="11" customFormat="1" ht="15.75" customHeight="1" x14ac:dyDescent="0.25">
      <c r="A112" s="468"/>
      <c r="B112" s="232" t="s">
        <v>704</v>
      </c>
      <c r="C112" s="451"/>
      <c r="D112" s="453"/>
      <c r="E112" s="453"/>
      <c r="F112" s="453"/>
      <c r="G112" s="365"/>
      <c r="H112" s="446"/>
      <c r="I112" s="10"/>
      <c r="N112" s="257"/>
    </row>
    <row r="113" spans="1:14" s="11" customFormat="1" ht="15.75" customHeight="1" x14ac:dyDescent="0.25">
      <c r="A113" s="468"/>
      <c r="B113" s="232" t="s">
        <v>705</v>
      </c>
      <c r="C113" s="451"/>
      <c r="D113" s="453"/>
      <c r="E113" s="453"/>
      <c r="F113" s="453"/>
      <c r="G113" s="365"/>
      <c r="H113" s="446"/>
      <c r="I113" s="10"/>
      <c r="N113" s="257"/>
    </row>
    <row r="114" spans="1:14" s="11" customFormat="1" ht="15.75" customHeight="1" x14ac:dyDescent="0.25">
      <c r="A114" s="468"/>
      <c r="B114" s="232" t="s">
        <v>713</v>
      </c>
      <c r="C114" s="451"/>
      <c r="D114" s="453"/>
      <c r="E114" s="453"/>
      <c r="F114" s="453"/>
      <c r="G114" s="365"/>
      <c r="H114" s="446"/>
      <c r="I114" s="10"/>
      <c r="N114" s="257"/>
    </row>
    <row r="115" spans="1:14" s="11" customFormat="1" ht="15.75" customHeight="1" x14ac:dyDescent="0.25">
      <c r="A115" s="468"/>
      <c r="B115" s="232" t="s">
        <v>737</v>
      </c>
      <c r="C115" s="451"/>
      <c r="D115" s="453"/>
      <c r="E115" s="453"/>
      <c r="F115" s="453"/>
      <c r="G115" s="365"/>
      <c r="H115" s="446"/>
      <c r="I115" s="10"/>
      <c r="N115" s="257"/>
    </row>
    <row r="116" spans="1:14" s="11" customFormat="1" ht="15.75" customHeight="1" x14ac:dyDescent="0.25">
      <c r="A116" s="468"/>
      <c r="B116" s="232" t="s">
        <v>730</v>
      </c>
      <c r="C116" s="451"/>
      <c r="D116" s="453"/>
      <c r="E116" s="453"/>
      <c r="F116" s="453"/>
      <c r="G116" s="365"/>
      <c r="H116" s="446"/>
      <c r="I116" s="10"/>
      <c r="N116" s="257"/>
    </row>
    <row r="117" spans="1:14" s="11" customFormat="1" ht="15.75" customHeight="1" x14ac:dyDescent="0.25">
      <c r="A117" s="468"/>
      <c r="B117" s="232" t="s">
        <v>733</v>
      </c>
      <c r="C117" s="451"/>
      <c r="D117" s="453"/>
      <c r="E117" s="453"/>
      <c r="F117" s="453"/>
      <c r="G117" s="365"/>
      <c r="H117" s="446"/>
      <c r="I117" s="10"/>
      <c r="N117" s="257"/>
    </row>
    <row r="118" spans="1:14" s="11" customFormat="1" ht="15.75" customHeight="1" x14ac:dyDescent="0.25">
      <c r="A118" s="468"/>
      <c r="B118" s="232" t="s">
        <v>748</v>
      </c>
      <c r="C118" s="451"/>
      <c r="D118" s="453"/>
      <c r="E118" s="453"/>
      <c r="F118" s="453"/>
      <c r="G118" s="365"/>
      <c r="H118" s="446"/>
      <c r="I118" s="10"/>
      <c r="N118" s="257"/>
    </row>
    <row r="119" spans="1:14" s="11" customFormat="1" ht="15.75" customHeight="1" x14ac:dyDescent="0.25">
      <c r="A119" s="468"/>
      <c r="B119" s="232" t="s">
        <v>739</v>
      </c>
      <c r="C119" s="451"/>
      <c r="D119" s="453"/>
      <c r="E119" s="453"/>
      <c r="F119" s="453"/>
      <c r="G119" s="365"/>
      <c r="H119" s="446"/>
      <c r="I119" s="10"/>
      <c r="N119" s="257"/>
    </row>
    <row r="120" spans="1:14" s="11" customFormat="1" ht="15.75" customHeight="1" x14ac:dyDescent="0.25">
      <c r="A120" s="468"/>
      <c r="B120" s="232" t="s">
        <v>749</v>
      </c>
      <c r="C120" s="451"/>
      <c r="D120" s="453"/>
      <c r="E120" s="453"/>
      <c r="F120" s="453"/>
      <c r="G120" s="365"/>
      <c r="H120" s="446"/>
      <c r="I120" s="10"/>
      <c r="N120" s="257"/>
    </row>
    <row r="121" spans="1:14" s="11" customFormat="1" ht="15.75" customHeight="1" x14ac:dyDescent="0.25">
      <c r="A121" s="468"/>
      <c r="B121" s="269" t="s">
        <v>750</v>
      </c>
      <c r="C121" s="451"/>
      <c r="D121" s="453"/>
      <c r="E121" s="453"/>
      <c r="F121" s="453"/>
      <c r="G121" s="365"/>
      <c r="H121" s="446"/>
      <c r="I121" s="10"/>
      <c r="N121" s="257"/>
    </row>
    <row r="122" spans="1:14" s="11" customFormat="1" ht="15.75" customHeight="1" thickBot="1" x14ac:dyDescent="0.3">
      <c r="A122" s="469"/>
      <c r="B122" s="265" t="s">
        <v>712</v>
      </c>
      <c r="C122" s="456"/>
      <c r="D122" s="458"/>
      <c r="E122" s="458"/>
      <c r="F122" s="458"/>
      <c r="G122" s="460"/>
      <c r="H122" s="447"/>
      <c r="I122" s="10"/>
      <c r="N122" s="257"/>
    </row>
    <row r="123" spans="1:14" s="11" customFormat="1" ht="15.75" customHeight="1" x14ac:dyDescent="0.25">
      <c r="A123" s="448">
        <v>10</v>
      </c>
      <c r="B123" s="263" t="s">
        <v>751</v>
      </c>
      <c r="C123" s="455"/>
      <c r="D123" s="457">
        <v>58290.27</v>
      </c>
      <c r="E123" s="457"/>
      <c r="F123" s="457">
        <v>58290.27</v>
      </c>
      <c r="G123" s="459" t="s">
        <v>700</v>
      </c>
      <c r="H123" s="445" t="s">
        <v>701</v>
      </c>
      <c r="I123" s="10"/>
      <c r="N123" s="257"/>
    </row>
    <row r="124" spans="1:14" s="11" customFormat="1" ht="15.75" customHeight="1" x14ac:dyDescent="0.25">
      <c r="A124" s="470"/>
      <c r="B124" s="232" t="s">
        <v>702</v>
      </c>
      <c r="C124" s="451"/>
      <c r="D124" s="453"/>
      <c r="E124" s="453"/>
      <c r="F124" s="453"/>
      <c r="G124" s="365"/>
      <c r="H124" s="446"/>
      <c r="I124" s="10"/>
      <c r="N124" s="257"/>
    </row>
    <row r="125" spans="1:14" s="11" customFormat="1" ht="15.75" customHeight="1" x14ac:dyDescent="0.25">
      <c r="A125" s="470"/>
      <c r="B125" s="264" t="s">
        <v>716</v>
      </c>
      <c r="C125" s="451"/>
      <c r="D125" s="453"/>
      <c r="E125" s="453"/>
      <c r="F125" s="453"/>
      <c r="G125" s="365"/>
      <c r="H125" s="446"/>
      <c r="I125" s="10"/>
      <c r="N125" s="257"/>
    </row>
    <row r="126" spans="1:14" s="11" customFormat="1" ht="15.75" customHeight="1" x14ac:dyDescent="0.25">
      <c r="A126" s="470"/>
      <c r="B126" s="232" t="s">
        <v>736</v>
      </c>
      <c r="C126" s="451"/>
      <c r="D126" s="453"/>
      <c r="E126" s="453"/>
      <c r="F126" s="453"/>
      <c r="G126" s="365"/>
      <c r="H126" s="446"/>
      <c r="I126" s="10"/>
      <c r="N126" s="257"/>
    </row>
    <row r="127" spans="1:14" s="11" customFormat="1" ht="15.75" customHeight="1" x14ac:dyDescent="0.25">
      <c r="A127" s="470"/>
      <c r="B127" s="232" t="s">
        <v>704</v>
      </c>
      <c r="C127" s="451"/>
      <c r="D127" s="453"/>
      <c r="E127" s="453"/>
      <c r="F127" s="453"/>
      <c r="G127" s="365"/>
      <c r="H127" s="446"/>
      <c r="I127" s="10"/>
      <c r="N127" s="257"/>
    </row>
    <row r="128" spans="1:14" s="11" customFormat="1" ht="15.75" customHeight="1" x14ac:dyDescent="0.25">
      <c r="A128" s="470"/>
      <c r="B128" s="232" t="s">
        <v>705</v>
      </c>
      <c r="C128" s="451"/>
      <c r="D128" s="453"/>
      <c r="E128" s="453"/>
      <c r="F128" s="453"/>
      <c r="G128" s="365"/>
      <c r="H128" s="446"/>
      <c r="I128" s="10"/>
      <c r="N128" s="257"/>
    </row>
    <row r="129" spans="1:14" s="11" customFormat="1" ht="15.75" customHeight="1" x14ac:dyDescent="0.25">
      <c r="A129" s="470"/>
      <c r="B129" s="232" t="s">
        <v>706</v>
      </c>
      <c r="C129" s="451"/>
      <c r="D129" s="453"/>
      <c r="E129" s="453"/>
      <c r="F129" s="453"/>
      <c r="G129" s="365"/>
      <c r="H129" s="446"/>
      <c r="I129" s="10"/>
      <c r="N129" s="257"/>
    </row>
    <row r="130" spans="1:14" s="11" customFormat="1" ht="15.75" customHeight="1" x14ac:dyDescent="0.25">
      <c r="A130" s="470"/>
      <c r="B130" s="232" t="s">
        <v>713</v>
      </c>
      <c r="C130" s="451"/>
      <c r="D130" s="453"/>
      <c r="E130" s="453"/>
      <c r="F130" s="453"/>
      <c r="G130" s="365"/>
      <c r="H130" s="446"/>
      <c r="I130" s="10"/>
      <c r="N130" s="257"/>
    </row>
    <row r="131" spans="1:14" s="11" customFormat="1" ht="15.75" customHeight="1" x14ac:dyDescent="0.25">
      <c r="A131" s="470"/>
      <c r="B131" s="232" t="s">
        <v>730</v>
      </c>
      <c r="C131" s="451"/>
      <c r="D131" s="453"/>
      <c r="E131" s="453"/>
      <c r="F131" s="453"/>
      <c r="G131" s="365"/>
      <c r="H131" s="446"/>
      <c r="I131" s="10"/>
      <c r="N131" s="257"/>
    </row>
    <row r="132" spans="1:14" s="11" customFormat="1" ht="15.75" customHeight="1" x14ac:dyDescent="0.25">
      <c r="A132" s="470"/>
      <c r="B132" s="232" t="s">
        <v>733</v>
      </c>
      <c r="C132" s="451"/>
      <c r="D132" s="453"/>
      <c r="E132" s="453"/>
      <c r="F132" s="453"/>
      <c r="G132" s="365"/>
      <c r="H132" s="446"/>
      <c r="I132" s="10"/>
      <c r="N132" s="257"/>
    </row>
    <row r="133" spans="1:14" s="11" customFormat="1" ht="15.75" customHeight="1" thickBot="1" x14ac:dyDescent="0.3">
      <c r="A133" s="471"/>
      <c r="B133" s="265" t="s">
        <v>712</v>
      </c>
      <c r="C133" s="456"/>
      <c r="D133" s="458"/>
      <c r="E133" s="458"/>
      <c r="F133" s="458"/>
      <c r="G133" s="460"/>
      <c r="H133" s="447"/>
      <c r="I133" s="10"/>
      <c r="N133" s="257"/>
    </row>
    <row r="134" spans="1:14" s="11" customFormat="1" ht="15.75" customHeight="1" x14ac:dyDescent="0.25">
      <c r="A134" s="448">
        <v>11</v>
      </c>
      <c r="B134" s="263" t="s">
        <v>752</v>
      </c>
      <c r="C134" s="455"/>
      <c r="D134" s="457">
        <v>92461.02</v>
      </c>
      <c r="E134" s="457"/>
      <c r="F134" s="457">
        <f>D134</f>
        <v>92461.02</v>
      </c>
      <c r="G134" s="459" t="s">
        <v>700</v>
      </c>
      <c r="H134" s="445" t="s">
        <v>701</v>
      </c>
      <c r="I134" s="10"/>
      <c r="N134" s="257"/>
    </row>
    <row r="135" spans="1:14" s="11" customFormat="1" ht="15.75" customHeight="1" x14ac:dyDescent="0.25">
      <c r="A135" s="468"/>
      <c r="B135" s="232" t="s">
        <v>747</v>
      </c>
      <c r="C135" s="451"/>
      <c r="D135" s="453"/>
      <c r="E135" s="453"/>
      <c r="F135" s="453"/>
      <c r="G135" s="365"/>
      <c r="H135" s="446"/>
      <c r="I135" s="10"/>
      <c r="N135" s="257"/>
    </row>
    <row r="136" spans="1:14" s="11" customFormat="1" ht="15.75" customHeight="1" x14ac:dyDescent="0.25">
      <c r="A136" s="468"/>
      <c r="B136" s="264" t="s">
        <v>716</v>
      </c>
      <c r="C136" s="451"/>
      <c r="D136" s="453"/>
      <c r="E136" s="453"/>
      <c r="F136" s="453"/>
      <c r="G136" s="365"/>
      <c r="H136" s="446"/>
      <c r="I136" s="10"/>
      <c r="N136" s="257"/>
    </row>
    <row r="137" spans="1:14" s="11" customFormat="1" ht="15.75" customHeight="1" x14ac:dyDescent="0.25">
      <c r="A137" s="468"/>
      <c r="B137" s="232" t="s">
        <v>753</v>
      </c>
      <c r="C137" s="451"/>
      <c r="D137" s="453"/>
      <c r="E137" s="453"/>
      <c r="F137" s="453"/>
      <c r="G137" s="365"/>
      <c r="H137" s="446"/>
      <c r="I137" s="10"/>
      <c r="N137" s="257"/>
    </row>
    <row r="138" spans="1:14" s="11" customFormat="1" ht="15.75" customHeight="1" x14ac:dyDescent="0.25">
      <c r="A138" s="468"/>
      <c r="B138" s="232" t="s">
        <v>704</v>
      </c>
      <c r="C138" s="451"/>
      <c r="D138" s="453"/>
      <c r="E138" s="453"/>
      <c r="F138" s="453"/>
      <c r="G138" s="365"/>
      <c r="H138" s="446"/>
      <c r="I138" s="10"/>
      <c r="N138" s="257"/>
    </row>
    <row r="139" spans="1:14" s="11" customFormat="1" ht="15.75" customHeight="1" x14ac:dyDescent="0.25">
      <c r="A139" s="468"/>
      <c r="B139" s="232" t="s">
        <v>705</v>
      </c>
      <c r="C139" s="451"/>
      <c r="D139" s="453"/>
      <c r="E139" s="453"/>
      <c r="F139" s="453"/>
      <c r="G139" s="365"/>
      <c r="H139" s="446"/>
      <c r="I139" s="10"/>
      <c r="N139" s="257"/>
    </row>
    <row r="140" spans="1:14" s="11" customFormat="1" ht="15.75" customHeight="1" x14ac:dyDescent="0.25">
      <c r="A140" s="468"/>
      <c r="B140" s="232" t="s">
        <v>754</v>
      </c>
      <c r="C140" s="451"/>
      <c r="D140" s="453"/>
      <c r="E140" s="453"/>
      <c r="F140" s="453"/>
      <c r="G140" s="365"/>
      <c r="H140" s="446"/>
      <c r="I140" s="10"/>
      <c r="N140" s="257"/>
    </row>
    <row r="141" spans="1:14" s="11" customFormat="1" ht="15.75" customHeight="1" x14ac:dyDescent="0.25">
      <c r="A141" s="468"/>
      <c r="B141" s="232" t="s">
        <v>213</v>
      </c>
      <c r="C141" s="451"/>
      <c r="D141" s="453"/>
      <c r="E141" s="453"/>
      <c r="F141" s="453"/>
      <c r="G141" s="365"/>
      <c r="H141" s="446"/>
      <c r="I141" s="10"/>
      <c r="N141" s="257"/>
    </row>
    <row r="142" spans="1:14" s="11" customFormat="1" ht="15.75" customHeight="1" x14ac:dyDescent="0.25">
      <c r="A142" s="468"/>
      <c r="B142" s="232" t="s">
        <v>713</v>
      </c>
      <c r="C142" s="451"/>
      <c r="D142" s="453"/>
      <c r="E142" s="453"/>
      <c r="F142" s="453"/>
      <c r="G142" s="365"/>
      <c r="H142" s="446"/>
      <c r="I142" s="10"/>
      <c r="N142" s="257"/>
    </row>
    <row r="143" spans="1:14" s="11" customFormat="1" ht="15.75" customHeight="1" x14ac:dyDescent="0.25">
      <c r="A143" s="468"/>
      <c r="B143" s="232" t="s">
        <v>755</v>
      </c>
      <c r="C143" s="451"/>
      <c r="D143" s="453"/>
      <c r="E143" s="453"/>
      <c r="F143" s="453"/>
      <c r="G143" s="365"/>
      <c r="H143" s="446"/>
      <c r="I143" s="10"/>
      <c r="N143" s="257"/>
    </row>
    <row r="144" spans="1:14" s="11" customFormat="1" ht="15.75" customHeight="1" x14ac:dyDescent="0.25">
      <c r="A144" s="468"/>
      <c r="B144" s="232" t="s">
        <v>756</v>
      </c>
      <c r="C144" s="451"/>
      <c r="D144" s="453"/>
      <c r="E144" s="453"/>
      <c r="F144" s="453"/>
      <c r="G144" s="365"/>
      <c r="H144" s="446"/>
      <c r="I144" s="10"/>
      <c r="N144" s="257"/>
    </row>
    <row r="145" spans="1:14" s="11" customFormat="1" ht="15.75" customHeight="1" thickBot="1" x14ac:dyDescent="0.3">
      <c r="A145" s="469"/>
      <c r="B145" s="265" t="s">
        <v>711</v>
      </c>
      <c r="C145" s="456"/>
      <c r="D145" s="458"/>
      <c r="E145" s="458"/>
      <c r="F145" s="458"/>
      <c r="G145" s="460"/>
      <c r="H145" s="447"/>
      <c r="I145" s="10"/>
      <c r="N145" s="257"/>
    </row>
    <row r="146" spans="1:14" s="11" customFormat="1" ht="15.75" customHeight="1" x14ac:dyDescent="0.25">
      <c r="A146" s="448">
        <v>12</v>
      </c>
      <c r="B146" s="263" t="s">
        <v>757</v>
      </c>
      <c r="C146" s="455"/>
      <c r="D146" s="457">
        <v>97744.17</v>
      </c>
      <c r="E146" s="457"/>
      <c r="F146" s="457">
        <f>D146</f>
        <v>97744.17</v>
      </c>
      <c r="G146" s="459" t="s">
        <v>700</v>
      </c>
      <c r="H146" s="445" t="s">
        <v>701</v>
      </c>
      <c r="I146" s="10"/>
      <c r="N146" s="257"/>
    </row>
    <row r="147" spans="1:14" s="11" customFormat="1" ht="15.75" customHeight="1" x14ac:dyDescent="0.25">
      <c r="A147" s="468"/>
      <c r="B147" s="232" t="s">
        <v>758</v>
      </c>
      <c r="C147" s="451"/>
      <c r="D147" s="453"/>
      <c r="E147" s="453"/>
      <c r="F147" s="453"/>
      <c r="G147" s="365"/>
      <c r="H147" s="446"/>
      <c r="I147" s="10"/>
      <c r="N147" s="257"/>
    </row>
    <row r="148" spans="1:14" s="11" customFormat="1" ht="15.75" customHeight="1" x14ac:dyDescent="0.25">
      <c r="A148" s="468"/>
      <c r="B148" s="232" t="s">
        <v>725</v>
      </c>
      <c r="C148" s="451"/>
      <c r="D148" s="453"/>
      <c r="E148" s="453"/>
      <c r="F148" s="453"/>
      <c r="G148" s="365"/>
      <c r="H148" s="446"/>
      <c r="I148" s="10"/>
      <c r="N148" s="257"/>
    </row>
    <row r="149" spans="1:14" s="11" customFormat="1" ht="15.75" customHeight="1" x14ac:dyDescent="0.25">
      <c r="A149" s="468"/>
      <c r="B149" s="232" t="s">
        <v>702</v>
      </c>
      <c r="C149" s="451"/>
      <c r="D149" s="453"/>
      <c r="E149" s="453"/>
      <c r="F149" s="453"/>
      <c r="G149" s="365"/>
      <c r="H149" s="446"/>
      <c r="I149" s="10"/>
      <c r="N149" s="257"/>
    </row>
    <row r="150" spans="1:14" s="11" customFormat="1" ht="15.75" customHeight="1" x14ac:dyDescent="0.25">
      <c r="A150" s="468"/>
      <c r="B150" s="264" t="s">
        <v>716</v>
      </c>
      <c r="C150" s="451"/>
      <c r="D150" s="453"/>
      <c r="E150" s="453"/>
      <c r="F150" s="453"/>
      <c r="G150" s="365"/>
      <c r="H150" s="446"/>
      <c r="I150" s="10"/>
      <c r="N150" s="257"/>
    </row>
    <row r="151" spans="1:14" s="11" customFormat="1" ht="15.75" customHeight="1" x14ac:dyDescent="0.25">
      <c r="A151" s="468"/>
      <c r="B151" s="232" t="s">
        <v>704</v>
      </c>
      <c r="C151" s="451"/>
      <c r="D151" s="453"/>
      <c r="E151" s="453"/>
      <c r="F151" s="453"/>
      <c r="G151" s="365"/>
      <c r="H151" s="446"/>
      <c r="I151" s="10"/>
      <c r="N151" s="257"/>
    </row>
    <row r="152" spans="1:14" s="11" customFormat="1" ht="15.75" customHeight="1" x14ac:dyDescent="0.25">
      <c r="A152" s="468"/>
      <c r="B152" s="232" t="s">
        <v>705</v>
      </c>
      <c r="C152" s="451"/>
      <c r="D152" s="453"/>
      <c r="E152" s="453"/>
      <c r="F152" s="453"/>
      <c r="G152" s="365"/>
      <c r="H152" s="446"/>
      <c r="I152" s="10"/>
      <c r="N152" s="257"/>
    </row>
    <row r="153" spans="1:14" s="11" customFormat="1" ht="15.75" customHeight="1" x14ac:dyDescent="0.25">
      <c r="A153" s="468"/>
      <c r="B153" s="232" t="s">
        <v>706</v>
      </c>
      <c r="C153" s="451"/>
      <c r="D153" s="453"/>
      <c r="E153" s="453"/>
      <c r="F153" s="453"/>
      <c r="G153" s="365"/>
      <c r="H153" s="446"/>
      <c r="I153" s="10"/>
      <c r="N153" s="257"/>
    </row>
    <row r="154" spans="1:14" s="11" customFormat="1" ht="15.75" customHeight="1" x14ac:dyDescent="0.25">
      <c r="A154" s="468"/>
      <c r="B154" s="232" t="s">
        <v>213</v>
      </c>
      <c r="C154" s="451"/>
      <c r="D154" s="453"/>
      <c r="E154" s="453"/>
      <c r="F154" s="453"/>
      <c r="G154" s="365"/>
      <c r="H154" s="446"/>
      <c r="I154" s="10"/>
      <c r="N154" s="257"/>
    </row>
    <row r="155" spans="1:14" s="11" customFormat="1" ht="15.75" customHeight="1" x14ac:dyDescent="0.25">
      <c r="A155" s="468"/>
      <c r="B155" s="232" t="s">
        <v>720</v>
      </c>
      <c r="C155" s="451"/>
      <c r="D155" s="453"/>
      <c r="E155" s="453"/>
      <c r="F155" s="453"/>
      <c r="G155" s="365"/>
      <c r="H155" s="446"/>
      <c r="I155" s="10"/>
      <c r="N155" s="257"/>
    </row>
    <row r="156" spans="1:14" s="11" customFormat="1" ht="15.75" customHeight="1" x14ac:dyDescent="0.25">
      <c r="A156" s="468"/>
      <c r="B156" s="232" t="s">
        <v>755</v>
      </c>
      <c r="C156" s="451"/>
      <c r="D156" s="453"/>
      <c r="E156" s="453"/>
      <c r="F156" s="453"/>
      <c r="G156" s="365"/>
      <c r="H156" s="446"/>
      <c r="I156" s="10"/>
      <c r="N156" s="257"/>
    </row>
    <row r="157" spans="1:14" s="11" customFormat="1" ht="15.75" customHeight="1" x14ac:dyDescent="0.25">
      <c r="A157" s="468"/>
      <c r="B157" s="232" t="s">
        <v>756</v>
      </c>
      <c r="C157" s="451"/>
      <c r="D157" s="453"/>
      <c r="E157" s="453"/>
      <c r="F157" s="453"/>
      <c r="G157" s="365"/>
      <c r="H157" s="446"/>
      <c r="I157" s="10"/>
      <c r="N157" s="257"/>
    </row>
    <row r="158" spans="1:14" s="11" customFormat="1" ht="15.75" customHeight="1" x14ac:dyDescent="0.25">
      <c r="A158" s="468"/>
      <c r="B158" s="232" t="s">
        <v>711</v>
      </c>
      <c r="C158" s="451"/>
      <c r="D158" s="453"/>
      <c r="E158" s="453"/>
      <c r="F158" s="453"/>
      <c r="G158" s="365"/>
      <c r="H158" s="446"/>
      <c r="I158" s="10"/>
      <c r="N158" s="257"/>
    </row>
    <row r="159" spans="1:14" s="11" customFormat="1" ht="15.75" customHeight="1" thickBot="1" x14ac:dyDescent="0.3">
      <c r="A159" s="469"/>
      <c r="B159" s="265" t="s">
        <v>712</v>
      </c>
      <c r="C159" s="456"/>
      <c r="D159" s="458"/>
      <c r="E159" s="458"/>
      <c r="F159" s="458"/>
      <c r="G159" s="460"/>
      <c r="H159" s="447"/>
      <c r="I159" s="10"/>
      <c r="N159" s="257"/>
    </row>
    <row r="160" spans="1:14" s="11" customFormat="1" ht="15.75" customHeight="1" x14ac:dyDescent="0.25">
      <c r="A160" s="448">
        <v>13</v>
      </c>
      <c r="B160" s="263" t="s">
        <v>759</v>
      </c>
      <c r="C160" s="455"/>
      <c r="D160" s="457">
        <v>13118.27</v>
      </c>
      <c r="E160" s="457"/>
      <c r="F160" s="457">
        <f>D160</f>
        <v>13118.27</v>
      </c>
      <c r="G160" s="459" t="s">
        <v>700</v>
      </c>
      <c r="H160" s="445" t="s">
        <v>701</v>
      </c>
      <c r="I160" s="10"/>
      <c r="N160" s="257"/>
    </row>
    <row r="161" spans="1:14" s="11" customFormat="1" ht="15.75" customHeight="1" x14ac:dyDescent="0.25">
      <c r="A161" s="468"/>
      <c r="B161" s="232" t="s">
        <v>753</v>
      </c>
      <c r="C161" s="451"/>
      <c r="D161" s="453"/>
      <c r="E161" s="453"/>
      <c r="F161" s="453"/>
      <c r="G161" s="365"/>
      <c r="H161" s="446"/>
      <c r="I161" s="10"/>
      <c r="N161" s="257"/>
    </row>
    <row r="162" spans="1:14" s="11" customFormat="1" ht="15.75" customHeight="1" x14ac:dyDescent="0.25">
      <c r="A162" s="468"/>
      <c r="B162" s="264" t="s">
        <v>760</v>
      </c>
      <c r="C162" s="451"/>
      <c r="D162" s="453"/>
      <c r="E162" s="453"/>
      <c r="F162" s="453"/>
      <c r="G162" s="365"/>
      <c r="H162" s="446"/>
      <c r="I162" s="10"/>
      <c r="N162" s="257"/>
    </row>
    <row r="163" spans="1:14" s="11" customFormat="1" ht="15.75" customHeight="1" x14ac:dyDescent="0.25">
      <c r="A163" s="468"/>
      <c r="B163" s="232" t="s">
        <v>761</v>
      </c>
      <c r="C163" s="451"/>
      <c r="D163" s="453"/>
      <c r="E163" s="453"/>
      <c r="F163" s="453"/>
      <c r="G163" s="365"/>
      <c r="H163" s="446"/>
      <c r="I163" s="10"/>
      <c r="N163" s="257"/>
    </row>
    <row r="164" spans="1:14" s="11" customFormat="1" ht="15.75" customHeight="1" x14ac:dyDescent="0.25">
      <c r="A164" s="468"/>
      <c r="B164" s="232" t="s">
        <v>762</v>
      </c>
      <c r="C164" s="451"/>
      <c r="D164" s="453"/>
      <c r="E164" s="453"/>
      <c r="F164" s="453"/>
      <c r="G164" s="365"/>
      <c r="H164" s="446"/>
      <c r="I164" s="10"/>
      <c r="N164" s="257"/>
    </row>
    <row r="165" spans="1:14" s="11" customFormat="1" ht="15.75" customHeight="1" thickBot="1" x14ac:dyDescent="0.3">
      <c r="A165" s="469"/>
      <c r="B165" s="265" t="s">
        <v>712</v>
      </c>
      <c r="C165" s="456"/>
      <c r="D165" s="458"/>
      <c r="E165" s="458"/>
      <c r="F165" s="458"/>
      <c r="G165" s="460"/>
      <c r="H165" s="447"/>
      <c r="I165" s="10"/>
      <c r="N165" s="257"/>
    </row>
    <row r="166" spans="1:14" s="11" customFormat="1" ht="15.75" customHeight="1" x14ac:dyDescent="0.25">
      <c r="A166" s="448">
        <v>14</v>
      </c>
      <c r="B166" s="260" t="s">
        <v>763</v>
      </c>
      <c r="C166" s="455"/>
      <c r="D166" s="457">
        <v>22506.52</v>
      </c>
      <c r="E166" s="457"/>
      <c r="F166" s="457">
        <f>D166</f>
        <v>22506.52</v>
      </c>
      <c r="G166" s="459" t="s">
        <v>700</v>
      </c>
      <c r="H166" s="445" t="s">
        <v>701</v>
      </c>
      <c r="I166" s="10"/>
      <c r="N166" s="257"/>
    </row>
    <row r="167" spans="1:14" s="11" customFormat="1" ht="15.75" customHeight="1" x14ac:dyDescent="0.25">
      <c r="A167" s="468"/>
      <c r="B167" s="261" t="s">
        <v>747</v>
      </c>
      <c r="C167" s="451"/>
      <c r="D167" s="453"/>
      <c r="E167" s="453"/>
      <c r="F167" s="453"/>
      <c r="G167" s="365"/>
      <c r="H167" s="446"/>
      <c r="I167" s="10"/>
      <c r="N167" s="257"/>
    </row>
    <row r="168" spans="1:14" s="11" customFormat="1" ht="15.75" customHeight="1" x14ac:dyDescent="0.25">
      <c r="A168" s="468"/>
      <c r="B168" s="261" t="s">
        <v>702</v>
      </c>
      <c r="C168" s="451"/>
      <c r="D168" s="453"/>
      <c r="E168" s="453"/>
      <c r="F168" s="453"/>
      <c r="G168" s="365"/>
      <c r="H168" s="446"/>
      <c r="I168" s="10"/>
      <c r="N168" s="257"/>
    </row>
    <row r="169" spans="1:14" s="11" customFormat="1" ht="15.75" customHeight="1" x14ac:dyDescent="0.25">
      <c r="A169" s="468"/>
      <c r="B169" s="268" t="s">
        <v>716</v>
      </c>
      <c r="C169" s="451"/>
      <c r="D169" s="453"/>
      <c r="E169" s="453"/>
      <c r="F169" s="453"/>
      <c r="G169" s="365"/>
      <c r="H169" s="446"/>
      <c r="I169" s="10"/>
      <c r="N169" s="257"/>
    </row>
    <row r="170" spans="1:14" s="11" customFormat="1" ht="15.75" customHeight="1" x14ac:dyDescent="0.25">
      <c r="A170" s="468"/>
      <c r="B170" s="261" t="s">
        <v>764</v>
      </c>
      <c r="C170" s="451"/>
      <c r="D170" s="453"/>
      <c r="E170" s="453"/>
      <c r="F170" s="453"/>
      <c r="G170" s="365"/>
      <c r="H170" s="446"/>
      <c r="I170" s="10"/>
      <c r="N170" s="257"/>
    </row>
    <row r="171" spans="1:14" s="11" customFormat="1" ht="15.75" customHeight="1" x14ac:dyDescent="0.25">
      <c r="A171" s="468"/>
      <c r="B171" s="261" t="s">
        <v>704</v>
      </c>
      <c r="C171" s="451"/>
      <c r="D171" s="453"/>
      <c r="E171" s="453"/>
      <c r="F171" s="453"/>
      <c r="G171" s="365"/>
      <c r="H171" s="446"/>
      <c r="I171" s="10"/>
      <c r="N171" s="257"/>
    </row>
    <row r="172" spans="1:14" s="11" customFormat="1" ht="15.75" customHeight="1" x14ac:dyDescent="0.25">
      <c r="A172" s="468"/>
      <c r="B172" s="261" t="s">
        <v>705</v>
      </c>
      <c r="C172" s="451"/>
      <c r="D172" s="453"/>
      <c r="E172" s="453"/>
      <c r="F172" s="453"/>
      <c r="G172" s="365"/>
      <c r="H172" s="446"/>
      <c r="I172" s="10"/>
      <c r="N172" s="257"/>
    </row>
    <row r="173" spans="1:14" s="11" customFormat="1" ht="15.75" customHeight="1" thickBot="1" x14ac:dyDescent="0.3">
      <c r="A173" s="468"/>
      <c r="B173" s="270" t="s">
        <v>712</v>
      </c>
      <c r="C173" s="451"/>
      <c r="D173" s="453"/>
      <c r="E173" s="453"/>
      <c r="F173" s="453"/>
      <c r="G173" s="365"/>
      <c r="H173" s="446"/>
      <c r="I173" s="10"/>
      <c r="N173" s="257"/>
    </row>
    <row r="174" spans="1:14" s="11" customFormat="1" ht="15.75" customHeight="1" x14ac:dyDescent="0.25">
      <c r="A174" s="462">
        <v>15</v>
      </c>
      <c r="B174" s="263" t="s">
        <v>765</v>
      </c>
      <c r="C174" s="465"/>
      <c r="D174" s="457">
        <v>51635.54</v>
      </c>
      <c r="E174" s="457"/>
      <c r="F174" s="457">
        <f>D174</f>
        <v>51635.54</v>
      </c>
      <c r="G174" s="459" t="s">
        <v>700</v>
      </c>
      <c r="H174" s="445" t="s">
        <v>701</v>
      </c>
      <c r="I174" s="10"/>
      <c r="N174" s="257"/>
    </row>
    <row r="175" spans="1:14" s="11" customFormat="1" ht="15.75" customHeight="1" x14ac:dyDescent="0.25">
      <c r="A175" s="463"/>
      <c r="B175" s="232" t="s">
        <v>766</v>
      </c>
      <c r="C175" s="466"/>
      <c r="D175" s="453"/>
      <c r="E175" s="453"/>
      <c r="F175" s="453"/>
      <c r="G175" s="365"/>
      <c r="H175" s="446"/>
      <c r="I175" s="10"/>
      <c r="N175" s="257"/>
    </row>
    <row r="176" spans="1:14" s="11" customFormat="1" ht="15.75" customHeight="1" thickBot="1" x14ac:dyDescent="0.3">
      <c r="A176" s="464"/>
      <c r="B176" s="265" t="s">
        <v>712</v>
      </c>
      <c r="C176" s="467"/>
      <c r="D176" s="458"/>
      <c r="E176" s="458"/>
      <c r="F176" s="458"/>
      <c r="G176" s="460"/>
      <c r="H176" s="447"/>
      <c r="I176" s="10"/>
      <c r="N176" s="257"/>
    </row>
    <row r="177" spans="1:14" s="11" customFormat="1" ht="15.75" customHeight="1" x14ac:dyDescent="0.25">
      <c r="A177" s="448">
        <v>16</v>
      </c>
      <c r="B177" s="263" t="s">
        <v>767</v>
      </c>
      <c r="C177" s="455"/>
      <c r="D177" s="457">
        <v>24264.36</v>
      </c>
      <c r="E177" s="457"/>
      <c r="F177" s="457">
        <f>D177</f>
        <v>24264.36</v>
      </c>
      <c r="G177" s="459" t="s">
        <v>700</v>
      </c>
      <c r="H177" s="445" t="s">
        <v>701</v>
      </c>
      <c r="I177" s="10"/>
      <c r="N177" s="257"/>
    </row>
    <row r="178" spans="1:14" s="11" customFormat="1" ht="15.75" customHeight="1" x14ac:dyDescent="0.25">
      <c r="A178" s="449"/>
      <c r="B178" s="232" t="s">
        <v>730</v>
      </c>
      <c r="C178" s="451"/>
      <c r="D178" s="453"/>
      <c r="E178" s="453"/>
      <c r="F178" s="453"/>
      <c r="G178" s="365"/>
      <c r="H178" s="446"/>
      <c r="I178" s="10"/>
      <c r="N178" s="257"/>
    </row>
    <row r="179" spans="1:14" s="11" customFormat="1" ht="15.75" customHeight="1" x14ac:dyDescent="0.25">
      <c r="A179" s="449"/>
      <c r="B179" s="232" t="s">
        <v>733</v>
      </c>
      <c r="C179" s="451"/>
      <c r="D179" s="453"/>
      <c r="E179" s="453"/>
      <c r="F179" s="453"/>
      <c r="G179" s="365"/>
      <c r="H179" s="446"/>
      <c r="I179" s="10"/>
      <c r="N179" s="257"/>
    </row>
    <row r="180" spans="1:14" s="11" customFormat="1" ht="15.75" customHeight="1" x14ac:dyDescent="0.25">
      <c r="A180" s="449"/>
      <c r="B180" s="232" t="s">
        <v>739</v>
      </c>
      <c r="C180" s="451"/>
      <c r="D180" s="453"/>
      <c r="E180" s="453"/>
      <c r="F180" s="453"/>
      <c r="G180" s="365"/>
      <c r="H180" s="446"/>
      <c r="I180" s="10"/>
      <c r="N180" s="257"/>
    </row>
    <row r="181" spans="1:14" s="11" customFormat="1" ht="15.75" customHeight="1" x14ac:dyDescent="0.25">
      <c r="A181" s="449"/>
      <c r="B181" s="232" t="s">
        <v>768</v>
      </c>
      <c r="C181" s="451"/>
      <c r="D181" s="453"/>
      <c r="E181" s="453"/>
      <c r="F181" s="453"/>
      <c r="G181" s="365"/>
      <c r="H181" s="446"/>
      <c r="I181" s="10"/>
      <c r="N181" s="257"/>
    </row>
    <row r="182" spans="1:14" s="11" customFormat="1" ht="15.75" customHeight="1" thickBot="1" x14ac:dyDescent="0.3">
      <c r="A182" s="450"/>
      <c r="B182" s="265" t="s">
        <v>769</v>
      </c>
      <c r="C182" s="456"/>
      <c r="D182" s="458"/>
      <c r="E182" s="458"/>
      <c r="F182" s="458"/>
      <c r="G182" s="460"/>
      <c r="H182" s="447"/>
      <c r="I182" s="10"/>
      <c r="N182" s="257"/>
    </row>
    <row r="183" spans="1:14" s="11" customFormat="1" ht="15.75" customHeight="1" x14ac:dyDescent="0.25">
      <c r="A183" s="448">
        <v>17</v>
      </c>
      <c r="B183" s="263" t="s">
        <v>770</v>
      </c>
      <c r="C183" s="455"/>
      <c r="D183" s="457">
        <v>6258.84</v>
      </c>
      <c r="E183" s="457"/>
      <c r="F183" s="457">
        <f>D183</f>
        <v>6258.84</v>
      </c>
      <c r="G183" s="459" t="s">
        <v>700</v>
      </c>
      <c r="H183" s="445" t="s">
        <v>701</v>
      </c>
      <c r="I183" s="10"/>
      <c r="N183" s="257"/>
    </row>
    <row r="184" spans="1:14" s="11" customFormat="1" ht="15.75" customHeight="1" x14ac:dyDescent="0.25">
      <c r="A184" s="449"/>
      <c r="B184" s="232" t="s">
        <v>702</v>
      </c>
      <c r="C184" s="451"/>
      <c r="D184" s="453"/>
      <c r="E184" s="453"/>
      <c r="F184" s="453"/>
      <c r="G184" s="365"/>
      <c r="H184" s="446"/>
      <c r="I184" s="10"/>
      <c r="N184" s="257"/>
    </row>
    <row r="185" spans="1:14" s="11" customFormat="1" ht="15.75" customHeight="1" x14ac:dyDescent="0.25">
      <c r="A185" s="449"/>
      <c r="B185" s="264" t="s">
        <v>716</v>
      </c>
      <c r="C185" s="451"/>
      <c r="D185" s="453"/>
      <c r="E185" s="453"/>
      <c r="F185" s="453"/>
      <c r="G185" s="365"/>
      <c r="H185" s="446"/>
      <c r="I185" s="10"/>
      <c r="N185" s="257"/>
    </row>
    <row r="186" spans="1:14" s="11" customFormat="1" ht="15.75" customHeight="1" thickBot="1" x14ac:dyDescent="0.3">
      <c r="A186" s="450"/>
      <c r="B186" s="265" t="s">
        <v>712</v>
      </c>
      <c r="C186" s="456"/>
      <c r="D186" s="458"/>
      <c r="E186" s="458"/>
      <c r="F186" s="458"/>
      <c r="G186" s="460"/>
      <c r="H186" s="447"/>
      <c r="I186" s="10"/>
      <c r="N186" s="257"/>
    </row>
    <row r="187" spans="1:14" s="11" customFormat="1" ht="15.75" customHeight="1" x14ac:dyDescent="0.25">
      <c r="A187" s="448">
        <v>18</v>
      </c>
      <c r="B187" s="263" t="s">
        <v>771</v>
      </c>
      <c r="C187" s="455"/>
      <c r="D187" s="457">
        <v>81941.94</v>
      </c>
      <c r="E187" s="457"/>
      <c r="F187" s="457">
        <f>D187</f>
        <v>81941.94</v>
      </c>
      <c r="G187" s="459" t="s">
        <v>700</v>
      </c>
      <c r="H187" s="445" t="s">
        <v>701</v>
      </c>
      <c r="I187" s="10"/>
      <c r="N187" s="257"/>
    </row>
    <row r="188" spans="1:14" s="11" customFormat="1" ht="15.75" customHeight="1" x14ac:dyDescent="0.25">
      <c r="A188" s="449"/>
      <c r="B188" s="232" t="s">
        <v>772</v>
      </c>
      <c r="C188" s="451"/>
      <c r="D188" s="453"/>
      <c r="E188" s="453"/>
      <c r="F188" s="453"/>
      <c r="G188" s="365"/>
      <c r="H188" s="446"/>
      <c r="I188" s="10"/>
      <c r="N188" s="257"/>
    </row>
    <row r="189" spans="1:14" s="11" customFormat="1" ht="15.75" customHeight="1" x14ac:dyDescent="0.25">
      <c r="A189" s="449"/>
      <c r="B189" s="232" t="s">
        <v>702</v>
      </c>
      <c r="C189" s="451"/>
      <c r="D189" s="453"/>
      <c r="E189" s="453"/>
      <c r="F189" s="453"/>
      <c r="G189" s="365"/>
      <c r="H189" s="446"/>
      <c r="I189" s="10"/>
      <c r="N189" s="257"/>
    </row>
    <row r="190" spans="1:14" s="11" customFormat="1" ht="15.75" customHeight="1" x14ac:dyDescent="0.25">
      <c r="A190" s="449"/>
      <c r="B190" s="264" t="s">
        <v>716</v>
      </c>
      <c r="C190" s="451"/>
      <c r="D190" s="453"/>
      <c r="E190" s="453"/>
      <c r="F190" s="453"/>
      <c r="G190" s="365"/>
      <c r="H190" s="446"/>
      <c r="I190" s="10"/>
      <c r="N190" s="257"/>
    </row>
    <row r="191" spans="1:14" s="11" customFormat="1" ht="15.75" customHeight="1" x14ac:dyDescent="0.25">
      <c r="A191" s="449"/>
      <c r="B191" s="232" t="s">
        <v>213</v>
      </c>
      <c r="C191" s="451"/>
      <c r="D191" s="453"/>
      <c r="E191" s="453"/>
      <c r="F191" s="453"/>
      <c r="G191" s="365"/>
      <c r="H191" s="446"/>
      <c r="I191" s="10"/>
      <c r="N191" s="257"/>
    </row>
    <row r="192" spans="1:14" s="11" customFormat="1" ht="15.75" customHeight="1" x14ac:dyDescent="0.25">
      <c r="A192" s="449"/>
      <c r="B192" s="232" t="s">
        <v>720</v>
      </c>
      <c r="C192" s="451"/>
      <c r="D192" s="453"/>
      <c r="E192" s="453"/>
      <c r="F192" s="453"/>
      <c r="G192" s="365"/>
      <c r="H192" s="446"/>
      <c r="I192" s="10"/>
      <c r="N192" s="257"/>
    </row>
    <row r="193" spans="1:14" s="11" customFormat="1" ht="15.75" customHeight="1" x14ac:dyDescent="0.25">
      <c r="A193" s="449"/>
      <c r="B193" s="232" t="s">
        <v>755</v>
      </c>
      <c r="C193" s="451"/>
      <c r="D193" s="453"/>
      <c r="E193" s="453"/>
      <c r="F193" s="453"/>
      <c r="G193" s="365"/>
      <c r="H193" s="446"/>
      <c r="I193" s="10"/>
      <c r="N193" s="257"/>
    </row>
    <row r="194" spans="1:14" s="11" customFormat="1" ht="15.75" customHeight="1" x14ac:dyDescent="0.25">
      <c r="A194" s="449"/>
      <c r="B194" s="232" t="s">
        <v>756</v>
      </c>
      <c r="C194" s="451"/>
      <c r="D194" s="453"/>
      <c r="E194" s="453"/>
      <c r="F194" s="453"/>
      <c r="G194" s="365"/>
      <c r="H194" s="446"/>
      <c r="I194" s="10"/>
      <c r="N194" s="257"/>
    </row>
    <row r="195" spans="1:14" s="11" customFormat="1" ht="15.75" customHeight="1" x14ac:dyDescent="0.25">
      <c r="A195" s="449"/>
      <c r="B195" s="232" t="s">
        <v>773</v>
      </c>
      <c r="C195" s="451"/>
      <c r="D195" s="453"/>
      <c r="E195" s="453"/>
      <c r="F195" s="453"/>
      <c r="G195" s="365"/>
      <c r="H195" s="446"/>
      <c r="I195" s="10"/>
      <c r="N195" s="257"/>
    </row>
    <row r="196" spans="1:14" s="11" customFormat="1" ht="15.75" customHeight="1" x14ac:dyDescent="0.25">
      <c r="A196" s="449"/>
      <c r="B196" s="232" t="s">
        <v>739</v>
      </c>
      <c r="C196" s="451"/>
      <c r="D196" s="453"/>
      <c r="E196" s="453"/>
      <c r="F196" s="453"/>
      <c r="G196" s="365"/>
      <c r="H196" s="446"/>
      <c r="I196" s="10"/>
      <c r="N196" s="257"/>
    </row>
    <row r="197" spans="1:14" s="11" customFormat="1" ht="15.75" customHeight="1" x14ac:dyDescent="0.25">
      <c r="A197" s="449"/>
      <c r="B197" s="232" t="s">
        <v>774</v>
      </c>
      <c r="C197" s="451"/>
      <c r="D197" s="453"/>
      <c r="E197" s="453"/>
      <c r="F197" s="453"/>
      <c r="G197" s="365"/>
      <c r="H197" s="446"/>
      <c r="I197" s="10"/>
      <c r="N197" s="257"/>
    </row>
    <row r="198" spans="1:14" s="11" customFormat="1" ht="15.75" customHeight="1" thickBot="1" x14ac:dyDescent="0.3">
      <c r="A198" s="450"/>
      <c r="B198" s="265" t="s">
        <v>712</v>
      </c>
      <c r="C198" s="456"/>
      <c r="D198" s="458"/>
      <c r="E198" s="458"/>
      <c r="F198" s="458"/>
      <c r="G198" s="460"/>
      <c r="H198" s="447"/>
      <c r="I198" s="10"/>
      <c r="N198" s="257"/>
    </row>
    <row r="199" spans="1:14" s="11" customFormat="1" ht="15.75" customHeight="1" x14ac:dyDescent="0.25">
      <c r="A199" s="448">
        <v>19</v>
      </c>
      <c r="B199" s="263" t="s">
        <v>775</v>
      </c>
      <c r="C199" s="455"/>
      <c r="D199" s="457">
        <v>73025.08</v>
      </c>
      <c r="E199" s="457"/>
      <c r="F199" s="457">
        <f>D199</f>
        <v>73025.08</v>
      </c>
      <c r="G199" s="459" t="s">
        <v>700</v>
      </c>
      <c r="H199" s="445" t="s">
        <v>701</v>
      </c>
      <c r="I199" s="10"/>
      <c r="N199" s="257"/>
    </row>
    <row r="200" spans="1:14" s="11" customFormat="1" ht="15.75" customHeight="1" x14ac:dyDescent="0.25">
      <c r="A200" s="449"/>
      <c r="B200" s="232" t="s">
        <v>776</v>
      </c>
      <c r="C200" s="451"/>
      <c r="D200" s="453"/>
      <c r="E200" s="453"/>
      <c r="F200" s="453"/>
      <c r="G200" s="365"/>
      <c r="H200" s="446"/>
      <c r="I200" s="10"/>
      <c r="N200" s="257"/>
    </row>
    <row r="201" spans="1:14" s="11" customFormat="1" ht="15.75" customHeight="1" x14ac:dyDescent="0.25">
      <c r="A201" s="449"/>
      <c r="B201" s="232" t="s">
        <v>777</v>
      </c>
      <c r="C201" s="451"/>
      <c r="D201" s="453"/>
      <c r="E201" s="453"/>
      <c r="F201" s="453"/>
      <c r="G201" s="365"/>
      <c r="H201" s="446"/>
      <c r="I201" s="10"/>
      <c r="N201" s="257"/>
    </row>
    <row r="202" spans="1:14" s="11" customFormat="1" ht="15.75" customHeight="1" x14ac:dyDescent="0.25">
      <c r="A202" s="449"/>
      <c r="B202" s="232" t="s">
        <v>702</v>
      </c>
      <c r="C202" s="451"/>
      <c r="D202" s="453"/>
      <c r="E202" s="453"/>
      <c r="F202" s="453"/>
      <c r="G202" s="365"/>
      <c r="H202" s="446"/>
      <c r="I202" s="10"/>
      <c r="N202" s="257"/>
    </row>
    <row r="203" spans="1:14" s="11" customFormat="1" ht="15.75" customHeight="1" x14ac:dyDescent="0.25">
      <c r="A203" s="449"/>
      <c r="B203" s="264" t="s">
        <v>716</v>
      </c>
      <c r="C203" s="451"/>
      <c r="D203" s="453"/>
      <c r="E203" s="453"/>
      <c r="F203" s="453"/>
      <c r="G203" s="365"/>
      <c r="H203" s="446"/>
      <c r="I203" s="10"/>
      <c r="N203" s="257"/>
    </row>
    <row r="204" spans="1:14" s="11" customFormat="1" ht="15.75" customHeight="1" x14ac:dyDescent="0.25">
      <c r="A204" s="449"/>
      <c r="B204" s="232" t="s">
        <v>213</v>
      </c>
      <c r="C204" s="451"/>
      <c r="D204" s="453"/>
      <c r="E204" s="453"/>
      <c r="F204" s="453"/>
      <c r="G204" s="365"/>
      <c r="H204" s="446"/>
      <c r="I204" s="10"/>
      <c r="N204" s="257"/>
    </row>
    <row r="205" spans="1:14" s="11" customFormat="1" ht="15.75" customHeight="1" x14ac:dyDescent="0.25">
      <c r="A205" s="449"/>
      <c r="B205" s="232" t="s">
        <v>713</v>
      </c>
      <c r="C205" s="451"/>
      <c r="D205" s="453"/>
      <c r="E205" s="453"/>
      <c r="F205" s="453"/>
      <c r="G205" s="365"/>
      <c r="H205" s="446"/>
      <c r="I205" s="10"/>
      <c r="N205" s="257"/>
    </row>
    <row r="206" spans="1:14" s="11" customFormat="1" ht="15.75" customHeight="1" x14ac:dyDescent="0.25">
      <c r="A206" s="449"/>
      <c r="B206" s="232" t="s">
        <v>755</v>
      </c>
      <c r="C206" s="451"/>
      <c r="D206" s="453"/>
      <c r="E206" s="453"/>
      <c r="F206" s="453"/>
      <c r="G206" s="365"/>
      <c r="H206" s="446"/>
      <c r="I206" s="10"/>
      <c r="N206" s="257"/>
    </row>
    <row r="207" spans="1:14" s="11" customFormat="1" ht="15.75" customHeight="1" x14ac:dyDescent="0.25">
      <c r="A207" s="449"/>
      <c r="B207" s="232" t="s">
        <v>255</v>
      </c>
      <c r="C207" s="451"/>
      <c r="D207" s="453"/>
      <c r="E207" s="453"/>
      <c r="F207" s="453"/>
      <c r="G207" s="365"/>
      <c r="H207" s="446"/>
      <c r="I207" s="10"/>
      <c r="N207" s="257"/>
    </row>
    <row r="208" spans="1:14" s="11" customFormat="1" ht="15.75" customHeight="1" x14ac:dyDescent="0.25">
      <c r="A208" s="449"/>
      <c r="B208" s="232" t="s">
        <v>739</v>
      </c>
      <c r="C208" s="451"/>
      <c r="D208" s="453"/>
      <c r="E208" s="453"/>
      <c r="F208" s="453"/>
      <c r="G208" s="365"/>
      <c r="H208" s="446"/>
      <c r="I208" s="10"/>
      <c r="N208" s="257"/>
    </row>
    <row r="209" spans="1:14" s="11" customFormat="1" ht="15.75" customHeight="1" x14ac:dyDescent="0.25">
      <c r="A209" s="449"/>
      <c r="B209" s="232" t="s">
        <v>774</v>
      </c>
      <c r="C209" s="451"/>
      <c r="D209" s="453"/>
      <c r="E209" s="453"/>
      <c r="F209" s="453"/>
      <c r="G209" s="365"/>
      <c r="H209" s="446"/>
      <c r="I209" s="10"/>
      <c r="N209" s="257"/>
    </row>
    <row r="210" spans="1:14" s="11" customFormat="1" ht="15.75" customHeight="1" x14ac:dyDescent="0.25">
      <c r="A210" s="449"/>
      <c r="B210" s="232" t="s">
        <v>778</v>
      </c>
      <c r="C210" s="451"/>
      <c r="D210" s="453"/>
      <c r="E210" s="453"/>
      <c r="F210" s="453"/>
      <c r="G210" s="365"/>
      <c r="H210" s="446"/>
      <c r="I210" s="10"/>
      <c r="N210" s="257"/>
    </row>
    <row r="211" spans="1:14" s="11" customFormat="1" ht="15.75" customHeight="1" thickBot="1" x14ac:dyDescent="0.3">
      <c r="A211" s="450"/>
      <c r="B211" s="265" t="s">
        <v>712</v>
      </c>
      <c r="C211" s="456"/>
      <c r="D211" s="458"/>
      <c r="E211" s="458"/>
      <c r="F211" s="458"/>
      <c r="G211" s="460"/>
      <c r="H211" s="447"/>
      <c r="I211" s="10"/>
      <c r="N211" s="257"/>
    </row>
    <row r="212" spans="1:14" s="11" customFormat="1" ht="15.75" customHeight="1" x14ac:dyDescent="0.25">
      <c r="A212" s="448">
        <v>20</v>
      </c>
      <c r="B212" s="263" t="s">
        <v>779</v>
      </c>
      <c r="C212" s="455"/>
      <c r="D212" s="457">
        <v>34046.980000000003</v>
      </c>
      <c r="E212" s="457"/>
      <c r="F212" s="457">
        <f>D212</f>
        <v>34046.980000000003</v>
      </c>
      <c r="G212" s="459" t="s">
        <v>700</v>
      </c>
      <c r="H212" s="445" t="s">
        <v>701</v>
      </c>
      <c r="I212" s="10"/>
      <c r="N212" s="257"/>
    </row>
    <row r="213" spans="1:14" s="11" customFormat="1" ht="15.75" customHeight="1" x14ac:dyDescent="0.25">
      <c r="A213" s="461"/>
      <c r="B213" s="232" t="s">
        <v>702</v>
      </c>
      <c r="C213" s="451"/>
      <c r="D213" s="453"/>
      <c r="E213" s="453"/>
      <c r="F213" s="453"/>
      <c r="G213" s="365"/>
      <c r="H213" s="446"/>
      <c r="I213" s="10"/>
      <c r="N213" s="257"/>
    </row>
    <row r="214" spans="1:14" s="11" customFormat="1" ht="15.75" customHeight="1" x14ac:dyDescent="0.25">
      <c r="A214" s="461"/>
      <c r="B214" s="264" t="s">
        <v>716</v>
      </c>
      <c r="C214" s="451"/>
      <c r="D214" s="453"/>
      <c r="E214" s="453"/>
      <c r="F214" s="453"/>
      <c r="G214" s="365"/>
      <c r="H214" s="446"/>
      <c r="I214" s="10"/>
      <c r="N214" s="257"/>
    </row>
    <row r="215" spans="1:14" s="11" customFormat="1" ht="15.75" customHeight="1" x14ac:dyDescent="0.25">
      <c r="A215" s="461"/>
      <c r="B215" s="232" t="s">
        <v>704</v>
      </c>
      <c r="C215" s="451"/>
      <c r="D215" s="453"/>
      <c r="E215" s="453"/>
      <c r="F215" s="453"/>
      <c r="G215" s="365"/>
      <c r="H215" s="446"/>
      <c r="I215" s="10"/>
      <c r="N215" s="257"/>
    </row>
    <row r="216" spans="1:14" s="11" customFormat="1" ht="15.75" customHeight="1" x14ac:dyDescent="0.25">
      <c r="A216" s="461"/>
      <c r="B216" s="232" t="s">
        <v>705</v>
      </c>
      <c r="C216" s="451"/>
      <c r="D216" s="453"/>
      <c r="E216" s="453"/>
      <c r="F216" s="453"/>
      <c r="G216" s="365"/>
      <c r="H216" s="446"/>
      <c r="I216" s="10"/>
      <c r="N216" s="257"/>
    </row>
    <row r="217" spans="1:14" s="11" customFormat="1" ht="15.75" customHeight="1" x14ac:dyDescent="0.25">
      <c r="A217" s="449"/>
      <c r="B217" s="232" t="s">
        <v>780</v>
      </c>
      <c r="C217" s="451"/>
      <c r="D217" s="453"/>
      <c r="E217" s="453"/>
      <c r="F217" s="453"/>
      <c r="G217" s="365"/>
      <c r="H217" s="446"/>
      <c r="I217" s="10"/>
      <c r="N217" s="257"/>
    </row>
    <row r="218" spans="1:14" s="11" customFormat="1" ht="15.75" customHeight="1" x14ac:dyDescent="0.25">
      <c r="A218" s="449"/>
      <c r="B218" s="232" t="s">
        <v>781</v>
      </c>
      <c r="C218" s="451"/>
      <c r="D218" s="453"/>
      <c r="E218" s="453"/>
      <c r="F218" s="453"/>
      <c r="G218" s="365"/>
      <c r="H218" s="446"/>
      <c r="I218" s="10"/>
      <c r="N218" s="257"/>
    </row>
    <row r="219" spans="1:14" s="11" customFormat="1" ht="15.75" customHeight="1" thickBot="1" x14ac:dyDescent="0.3">
      <c r="A219" s="450"/>
      <c r="B219" s="265" t="s">
        <v>712</v>
      </c>
      <c r="C219" s="456"/>
      <c r="D219" s="458"/>
      <c r="E219" s="458"/>
      <c r="F219" s="458"/>
      <c r="G219" s="460"/>
      <c r="H219" s="447"/>
      <c r="I219" s="10"/>
      <c r="N219" s="257"/>
    </row>
    <row r="220" spans="1:14" s="11" customFormat="1" ht="15.75" customHeight="1" x14ac:dyDescent="0.25">
      <c r="A220" s="448">
        <v>21</v>
      </c>
      <c r="B220" s="263" t="s">
        <v>782</v>
      </c>
      <c r="C220" s="455"/>
      <c r="D220" s="457">
        <v>32966.559999999998</v>
      </c>
      <c r="E220" s="457"/>
      <c r="F220" s="457">
        <f>D220</f>
        <v>32966.559999999998</v>
      </c>
      <c r="G220" s="459" t="s">
        <v>700</v>
      </c>
      <c r="H220" s="445" t="s">
        <v>701</v>
      </c>
      <c r="I220" s="10"/>
      <c r="N220" s="257"/>
    </row>
    <row r="221" spans="1:14" s="11" customFormat="1" ht="15.75" customHeight="1" x14ac:dyDescent="0.25">
      <c r="A221" s="449"/>
      <c r="B221" s="232" t="s">
        <v>702</v>
      </c>
      <c r="C221" s="451"/>
      <c r="D221" s="453"/>
      <c r="E221" s="453"/>
      <c r="F221" s="453"/>
      <c r="G221" s="365"/>
      <c r="H221" s="446"/>
      <c r="I221" s="10"/>
      <c r="N221" s="257"/>
    </row>
    <row r="222" spans="1:14" s="11" customFormat="1" ht="15.75" customHeight="1" x14ac:dyDescent="0.25">
      <c r="A222" s="449"/>
      <c r="B222" s="264" t="s">
        <v>716</v>
      </c>
      <c r="C222" s="451"/>
      <c r="D222" s="453"/>
      <c r="E222" s="453"/>
      <c r="F222" s="453"/>
      <c r="G222" s="365"/>
      <c r="H222" s="446"/>
      <c r="I222" s="10"/>
      <c r="N222" s="257"/>
    </row>
    <row r="223" spans="1:14" s="11" customFormat="1" ht="15.75" customHeight="1" x14ac:dyDescent="0.25">
      <c r="A223" s="449"/>
      <c r="B223" s="232" t="s">
        <v>704</v>
      </c>
      <c r="C223" s="451"/>
      <c r="D223" s="453"/>
      <c r="E223" s="453"/>
      <c r="F223" s="453"/>
      <c r="G223" s="365"/>
      <c r="H223" s="446"/>
      <c r="I223" s="10"/>
      <c r="N223" s="257"/>
    </row>
    <row r="224" spans="1:14" s="11" customFormat="1" ht="15.75" customHeight="1" x14ac:dyDescent="0.25">
      <c r="A224" s="449"/>
      <c r="B224" s="232" t="s">
        <v>705</v>
      </c>
      <c r="C224" s="451"/>
      <c r="D224" s="453"/>
      <c r="E224" s="453"/>
      <c r="F224" s="453"/>
      <c r="G224" s="365"/>
      <c r="H224" s="446"/>
      <c r="I224" s="10"/>
      <c r="N224" s="257"/>
    </row>
    <row r="225" spans="1:14" s="11" customFormat="1" ht="15.75" customHeight="1" x14ac:dyDescent="0.25">
      <c r="A225" s="449"/>
      <c r="B225" s="232" t="s">
        <v>213</v>
      </c>
      <c r="C225" s="451"/>
      <c r="D225" s="453"/>
      <c r="E225" s="453"/>
      <c r="F225" s="453"/>
      <c r="G225" s="365"/>
      <c r="H225" s="446"/>
      <c r="I225" s="10"/>
      <c r="N225" s="257"/>
    </row>
    <row r="226" spans="1:14" s="11" customFormat="1" ht="15.75" customHeight="1" x14ac:dyDescent="0.25">
      <c r="A226" s="449"/>
      <c r="B226" s="232" t="s">
        <v>713</v>
      </c>
      <c r="C226" s="451"/>
      <c r="D226" s="453"/>
      <c r="E226" s="453"/>
      <c r="F226" s="453"/>
      <c r="G226" s="365"/>
      <c r="H226" s="446"/>
      <c r="I226" s="10"/>
      <c r="N226" s="257"/>
    </row>
    <row r="227" spans="1:14" s="11" customFormat="1" ht="15.75" customHeight="1" x14ac:dyDescent="0.25">
      <c r="A227" s="449"/>
      <c r="B227" s="232" t="s">
        <v>783</v>
      </c>
      <c r="C227" s="451"/>
      <c r="D227" s="453"/>
      <c r="E227" s="453"/>
      <c r="F227" s="453"/>
      <c r="G227" s="365"/>
      <c r="H227" s="446"/>
      <c r="I227" s="10"/>
      <c r="N227" s="257"/>
    </row>
    <row r="228" spans="1:14" s="11" customFormat="1" ht="15.75" customHeight="1" x14ac:dyDescent="0.25">
      <c r="A228" s="449"/>
      <c r="B228" s="232" t="s">
        <v>710</v>
      </c>
      <c r="C228" s="451"/>
      <c r="D228" s="453"/>
      <c r="E228" s="453"/>
      <c r="F228" s="453"/>
      <c r="G228" s="365"/>
      <c r="H228" s="446"/>
      <c r="I228" s="10"/>
      <c r="N228" s="257"/>
    </row>
    <row r="229" spans="1:14" s="11" customFormat="1" ht="15.75" customHeight="1" thickBot="1" x14ac:dyDescent="0.3">
      <c r="A229" s="450"/>
      <c r="B229" s="265" t="s">
        <v>712</v>
      </c>
      <c r="C229" s="456"/>
      <c r="D229" s="458"/>
      <c r="E229" s="458"/>
      <c r="F229" s="458"/>
      <c r="G229" s="460"/>
      <c r="H229" s="447"/>
      <c r="I229" s="10"/>
      <c r="N229" s="257"/>
    </row>
    <row r="230" spans="1:14" s="11" customFormat="1" ht="15.75" customHeight="1" x14ac:dyDescent="0.25">
      <c r="A230" s="448">
        <v>22</v>
      </c>
      <c r="B230" s="266" t="s">
        <v>784</v>
      </c>
      <c r="C230" s="451"/>
      <c r="D230" s="453">
        <v>44501.39</v>
      </c>
      <c r="E230" s="453"/>
      <c r="F230" s="453">
        <f>D230</f>
        <v>44501.39</v>
      </c>
      <c r="G230" s="365" t="s">
        <v>700</v>
      </c>
      <c r="H230" s="365" t="s">
        <v>701</v>
      </c>
      <c r="N230" s="257"/>
    </row>
    <row r="231" spans="1:14" s="11" customFormat="1" ht="15.75" customHeight="1" x14ac:dyDescent="0.25">
      <c r="A231" s="449"/>
      <c r="B231" s="232" t="s">
        <v>702</v>
      </c>
      <c r="C231" s="451"/>
      <c r="D231" s="453"/>
      <c r="E231" s="453"/>
      <c r="F231" s="453"/>
      <c r="G231" s="365"/>
      <c r="H231" s="365"/>
      <c r="N231" s="257"/>
    </row>
    <row r="232" spans="1:14" s="11" customFormat="1" ht="15.75" customHeight="1" x14ac:dyDescent="0.25">
      <c r="A232" s="449"/>
      <c r="B232" s="264" t="s">
        <v>716</v>
      </c>
      <c r="C232" s="451"/>
      <c r="D232" s="453"/>
      <c r="E232" s="453"/>
      <c r="F232" s="453"/>
      <c r="G232" s="365"/>
      <c r="H232" s="365"/>
      <c r="N232" s="257"/>
    </row>
    <row r="233" spans="1:14" s="11" customFormat="1" ht="15.75" customHeight="1" x14ac:dyDescent="0.25">
      <c r="A233" s="449"/>
      <c r="B233" s="232" t="s">
        <v>704</v>
      </c>
      <c r="C233" s="451"/>
      <c r="D233" s="453"/>
      <c r="E233" s="453"/>
      <c r="F233" s="453"/>
      <c r="G233" s="365"/>
      <c r="H233" s="365"/>
      <c r="N233" s="257"/>
    </row>
    <row r="234" spans="1:14" s="11" customFormat="1" ht="15.75" customHeight="1" x14ac:dyDescent="0.25">
      <c r="A234" s="449"/>
      <c r="B234" s="232" t="s">
        <v>705</v>
      </c>
      <c r="C234" s="451"/>
      <c r="D234" s="453"/>
      <c r="E234" s="453"/>
      <c r="F234" s="453"/>
      <c r="G234" s="365"/>
      <c r="H234" s="365"/>
      <c r="N234" s="257"/>
    </row>
    <row r="235" spans="1:14" s="11" customFormat="1" ht="15.75" customHeight="1" x14ac:dyDescent="0.25">
      <c r="A235" s="449"/>
      <c r="B235" s="232" t="s">
        <v>785</v>
      </c>
      <c r="C235" s="451"/>
      <c r="D235" s="453"/>
      <c r="E235" s="453"/>
      <c r="F235" s="453"/>
      <c r="G235" s="365"/>
      <c r="H235" s="365"/>
      <c r="N235" s="257"/>
    </row>
    <row r="236" spans="1:14" s="11" customFormat="1" ht="15.75" customHeight="1" x14ac:dyDescent="0.25">
      <c r="A236" s="449"/>
      <c r="B236" s="232" t="s">
        <v>213</v>
      </c>
      <c r="C236" s="451"/>
      <c r="D236" s="453"/>
      <c r="E236" s="453"/>
      <c r="F236" s="453"/>
      <c r="G236" s="365"/>
      <c r="H236" s="365"/>
      <c r="N236" s="257"/>
    </row>
    <row r="237" spans="1:14" s="11" customFormat="1" ht="15.75" customHeight="1" x14ac:dyDescent="0.25">
      <c r="A237" s="449"/>
      <c r="B237" s="232" t="s">
        <v>756</v>
      </c>
      <c r="C237" s="451"/>
      <c r="D237" s="453"/>
      <c r="E237" s="453"/>
      <c r="F237" s="453"/>
      <c r="G237" s="365"/>
      <c r="H237" s="365"/>
      <c r="N237" s="257"/>
    </row>
    <row r="238" spans="1:14" s="11" customFormat="1" ht="15.75" customHeight="1" x14ac:dyDescent="0.25">
      <c r="A238" s="449"/>
      <c r="B238" s="232" t="s">
        <v>713</v>
      </c>
      <c r="C238" s="451"/>
      <c r="D238" s="453"/>
      <c r="E238" s="453"/>
      <c r="F238" s="453"/>
      <c r="G238" s="365"/>
      <c r="H238" s="365"/>
      <c r="N238" s="257"/>
    </row>
    <row r="239" spans="1:14" s="11" customFormat="1" ht="15.75" customHeight="1" x14ac:dyDescent="0.25">
      <c r="A239" s="449"/>
      <c r="B239" s="232" t="s">
        <v>786</v>
      </c>
      <c r="C239" s="451"/>
      <c r="D239" s="453"/>
      <c r="E239" s="453"/>
      <c r="F239" s="453"/>
      <c r="G239" s="365"/>
      <c r="H239" s="365"/>
      <c r="N239" s="257"/>
    </row>
    <row r="240" spans="1:14" s="11" customFormat="1" ht="15.75" customHeight="1" thickBot="1" x14ac:dyDescent="0.3">
      <c r="A240" s="449"/>
      <c r="B240" s="267" t="s">
        <v>712</v>
      </c>
      <c r="C240" s="451"/>
      <c r="D240" s="453"/>
      <c r="E240" s="453"/>
      <c r="F240" s="453"/>
      <c r="G240" s="365"/>
      <c r="H240" s="365"/>
      <c r="N240" s="257"/>
    </row>
    <row r="241" spans="1:14" s="11" customFormat="1" ht="15.75" customHeight="1" x14ac:dyDescent="0.25">
      <c r="A241" s="448">
        <v>23</v>
      </c>
      <c r="B241" s="263" t="s">
        <v>787</v>
      </c>
      <c r="C241" s="455"/>
      <c r="D241" s="457">
        <v>41236.78</v>
      </c>
      <c r="E241" s="457"/>
      <c r="F241" s="457">
        <f>D241</f>
        <v>41236.78</v>
      </c>
      <c r="G241" s="459" t="s">
        <v>700</v>
      </c>
      <c r="H241" s="445" t="s">
        <v>701</v>
      </c>
      <c r="I241" s="10"/>
      <c r="N241" s="257"/>
    </row>
    <row r="242" spans="1:14" s="11" customFormat="1" ht="15.75" customHeight="1" x14ac:dyDescent="0.25">
      <c r="A242" s="449"/>
      <c r="B242" s="232" t="s">
        <v>702</v>
      </c>
      <c r="C242" s="451"/>
      <c r="D242" s="453"/>
      <c r="E242" s="453"/>
      <c r="F242" s="453"/>
      <c r="G242" s="365"/>
      <c r="H242" s="446"/>
      <c r="I242" s="10"/>
      <c r="N242" s="257"/>
    </row>
    <row r="243" spans="1:14" s="11" customFormat="1" ht="15.75" customHeight="1" x14ac:dyDescent="0.25">
      <c r="A243" s="449"/>
      <c r="B243" s="264" t="s">
        <v>716</v>
      </c>
      <c r="C243" s="451"/>
      <c r="D243" s="453"/>
      <c r="E243" s="453"/>
      <c r="F243" s="453"/>
      <c r="G243" s="365"/>
      <c r="H243" s="446"/>
      <c r="I243" s="10"/>
      <c r="N243" s="257"/>
    </row>
    <row r="244" spans="1:14" s="11" customFormat="1" ht="15.75" customHeight="1" x14ac:dyDescent="0.25">
      <c r="A244" s="449"/>
      <c r="B244" s="232" t="s">
        <v>704</v>
      </c>
      <c r="C244" s="451"/>
      <c r="D244" s="453"/>
      <c r="E244" s="453"/>
      <c r="F244" s="453"/>
      <c r="G244" s="365"/>
      <c r="H244" s="446"/>
      <c r="I244" s="10"/>
      <c r="N244" s="257"/>
    </row>
    <row r="245" spans="1:14" s="11" customFormat="1" ht="15.75" customHeight="1" x14ac:dyDescent="0.25">
      <c r="A245" s="449"/>
      <c r="B245" s="232" t="s">
        <v>705</v>
      </c>
      <c r="C245" s="451"/>
      <c r="D245" s="453"/>
      <c r="E245" s="453"/>
      <c r="F245" s="453"/>
      <c r="G245" s="365"/>
      <c r="H245" s="446"/>
      <c r="I245" s="10"/>
      <c r="N245" s="257"/>
    </row>
    <row r="246" spans="1:14" s="11" customFormat="1" ht="15.75" customHeight="1" x14ac:dyDescent="0.25">
      <c r="A246" s="449"/>
      <c r="B246" s="232" t="s">
        <v>756</v>
      </c>
      <c r="C246" s="451"/>
      <c r="D246" s="453"/>
      <c r="E246" s="453"/>
      <c r="F246" s="453"/>
      <c r="G246" s="365"/>
      <c r="H246" s="446"/>
      <c r="I246" s="10"/>
      <c r="N246" s="257"/>
    </row>
    <row r="247" spans="1:14" s="11" customFormat="1" ht="15.75" customHeight="1" x14ac:dyDescent="0.25">
      <c r="A247" s="449"/>
      <c r="B247" s="232" t="s">
        <v>713</v>
      </c>
      <c r="C247" s="451"/>
      <c r="D247" s="453"/>
      <c r="E247" s="453"/>
      <c r="F247" s="453"/>
      <c r="G247" s="365"/>
      <c r="H247" s="446"/>
      <c r="I247" s="10"/>
      <c r="N247" s="257"/>
    </row>
    <row r="248" spans="1:14" s="11" customFormat="1" ht="15.75" customHeight="1" x14ac:dyDescent="0.25">
      <c r="A248" s="449"/>
      <c r="B248" s="232" t="s">
        <v>213</v>
      </c>
      <c r="C248" s="451"/>
      <c r="D248" s="453"/>
      <c r="E248" s="453"/>
      <c r="F248" s="453"/>
      <c r="G248" s="365"/>
      <c r="H248" s="446"/>
      <c r="I248" s="10"/>
      <c r="N248" s="257"/>
    </row>
    <row r="249" spans="1:14" s="11" customFormat="1" ht="15.75" customHeight="1" x14ac:dyDescent="0.25">
      <c r="A249" s="449"/>
      <c r="B249" s="232" t="s">
        <v>710</v>
      </c>
      <c r="C249" s="451"/>
      <c r="D249" s="453"/>
      <c r="E249" s="453"/>
      <c r="F249" s="453"/>
      <c r="G249" s="365"/>
      <c r="H249" s="446"/>
      <c r="I249" s="10"/>
      <c r="N249" s="257"/>
    </row>
    <row r="250" spans="1:14" s="11" customFormat="1" ht="15.75" customHeight="1" thickBot="1" x14ac:dyDescent="0.3">
      <c r="A250" s="450"/>
      <c r="B250" s="265" t="s">
        <v>712</v>
      </c>
      <c r="C250" s="456"/>
      <c r="D250" s="458"/>
      <c r="E250" s="458"/>
      <c r="F250" s="458"/>
      <c r="G250" s="460"/>
      <c r="H250" s="447"/>
      <c r="I250" s="10"/>
      <c r="N250" s="257"/>
    </row>
    <row r="251" spans="1:14" s="11" customFormat="1" ht="15.75" customHeight="1" x14ac:dyDescent="0.25">
      <c r="A251" s="448">
        <v>24</v>
      </c>
      <c r="B251" s="266" t="s">
        <v>788</v>
      </c>
      <c r="C251" s="451"/>
      <c r="D251" s="453">
        <v>51336.2</v>
      </c>
      <c r="E251" s="453"/>
      <c r="F251" s="453">
        <f>D251</f>
        <v>51336.2</v>
      </c>
      <c r="G251" s="365" t="s">
        <v>700</v>
      </c>
      <c r="H251" s="365" t="s">
        <v>701</v>
      </c>
      <c r="N251" s="257"/>
    </row>
    <row r="252" spans="1:14" s="11" customFormat="1" ht="15.75" customHeight="1" x14ac:dyDescent="0.25">
      <c r="A252" s="449"/>
      <c r="B252" s="232" t="s">
        <v>702</v>
      </c>
      <c r="C252" s="451"/>
      <c r="D252" s="453"/>
      <c r="E252" s="453"/>
      <c r="F252" s="453"/>
      <c r="G252" s="365"/>
      <c r="H252" s="365"/>
      <c r="N252" s="257"/>
    </row>
    <row r="253" spans="1:14" ht="15.75" customHeight="1" x14ac:dyDescent="0.25">
      <c r="A253" s="449"/>
      <c r="B253" s="264" t="s">
        <v>716</v>
      </c>
      <c r="C253" s="451"/>
      <c r="D253" s="453"/>
      <c r="E253" s="453"/>
      <c r="F253" s="453"/>
      <c r="G253" s="365"/>
      <c r="H253" s="365"/>
    </row>
    <row r="254" spans="1:14" ht="15.75" customHeight="1" x14ac:dyDescent="0.25">
      <c r="A254" s="449"/>
      <c r="B254" s="232" t="s">
        <v>704</v>
      </c>
      <c r="C254" s="451"/>
      <c r="D254" s="453"/>
      <c r="E254" s="453"/>
      <c r="F254" s="453"/>
      <c r="G254" s="365"/>
      <c r="H254" s="365"/>
    </row>
    <row r="255" spans="1:14" ht="15.75" customHeight="1" x14ac:dyDescent="0.25">
      <c r="A255" s="449"/>
      <c r="B255" s="232" t="s">
        <v>705</v>
      </c>
      <c r="C255" s="451"/>
      <c r="D255" s="453"/>
      <c r="E255" s="453"/>
      <c r="F255" s="453"/>
      <c r="G255" s="365"/>
      <c r="H255" s="365"/>
    </row>
    <row r="256" spans="1:14" ht="15.75" customHeight="1" x14ac:dyDescent="0.25">
      <c r="A256" s="449"/>
      <c r="B256" s="232" t="s">
        <v>756</v>
      </c>
      <c r="C256" s="451"/>
      <c r="D256" s="453"/>
      <c r="E256" s="453"/>
      <c r="F256" s="453"/>
      <c r="G256" s="365"/>
      <c r="H256" s="365"/>
    </row>
    <row r="257" spans="1:14" ht="15.75" customHeight="1" x14ac:dyDescent="0.25">
      <c r="A257" s="449"/>
      <c r="B257" s="232" t="s">
        <v>713</v>
      </c>
      <c r="C257" s="451"/>
      <c r="D257" s="453"/>
      <c r="E257" s="453"/>
      <c r="F257" s="453"/>
      <c r="G257" s="365"/>
      <c r="H257" s="365"/>
    </row>
    <row r="258" spans="1:14" ht="15.75" customHeight="1" x14ac:dyDescent="0.25">
      <c r="A258" s="449"/>
      <c r="B258" s="232" t="s">
        <v>789</v>
      </c>
      <c r="C258" s="451"/>
      <c r="D258" s="453"/>
      <c r="E258" s="453"/>
      <c r="F258" s="453"/>
      <c r="G258" s="365"/>
      <c r="H258" s="365"/>
    </row>
    <row r="259" spans="1:14" ht="15.75" customHeight="1" x14ac:dyDescent="0.25">
      <c r="A259" s="449"/>
      <c r="B259" s="232" t="s">
        <v>213</v>
      </c>
      <c r="C259" s="451"/>
      <c r="D259" s="453"/>
      <c r="E259" s="453"/>
      <c r="F259" s="453"/>
      <c r="G259" s="365"/>
      <c r="H259" s="365"/>
    </row>
    <row r="260" spans="1:14" ht="15.75" customHeight="1" x14ac:dyDescent="0.25">
      <c r="A260" s="449"/>
      <c r="B260" s="232" t="s">
        <v>710</v>
      </c>
      <c r="C260" s="451"/>
      <c r="D260" s="453"/>
      <c r="E260" s="453"/>
      <c r="F260" s="453"/>
      <c r="G260" s="365"/>
      <c r="H260" s="365"/>
    </row>
    <row r="261" spans="1:14" ht="15.75" customHeight="1" thickBot="1" x14ac:dyDescent="0.3">
      <c r="A261" s="450"/>
      <c r="B261" s="232" t="s">
        <v>712</v>
      </c>
      <c r="C261" s="452"/>
      <c r="D261" s="454"/>
      <c r="E261" s="454"/>
      <c r="F261" s="454"/>
      <c r="G261" s="366"/>
      <c r="H261" s="366"/>
    </row>
    <row r="262" spans="1:14" s="217" customFormat="1" ht="16.25" customHeight="1" thickBot="1" x14ac:dyDescent="0.4">
      <c r="A262" s="273"/>
      <c r="B262" s="272" t="s">
        <v>790</v>
      </c>
      <c r="C262" s="274"/>
      <c r="D262" s="328">
        <f>SUM(D7:D261)</f>
        <v>1237879.3600000001</v>
      </c>
      <c r="E262" s="277"/>
      <c r="F262" s="277"/>
      <c r="G262" s="278"/>
      <c r="H262" s="275"/>
      <c r="I262" s="226"/>
      <c r="J262" s="226"/>
      <c r="K262" s="226"/>
      <c r="L262" s="226"/>
      <c r="M262" s="226"/>
      <c r="N262" s="276"/>
    </row>
    <row r="263" spans="1:14" x14ac:dyDescent="0.25">
      <c r="A263" s="8"/>
      <c r="B263" s="9"/>
      <c r="C263" s="22"/>
      <c r="D263" s="22"/>
      <c r="E263" s="22"/>
      <c r="F263" s="22"/>
      <c r="G263" s="22"/>
      <c r="H263" s="22"/>
      <c r="I263" s="10"/>
    </row>
    <row r="264" spans="1:14" x14ac:dyDescent="0.25">
      <c r="A264" s="8"/>
      <c r="B264" s="9"/>
      <c r="C264" s="22"/>
      <c r="D264" s="22"/>
      <c r="E264" s="22"/>
      <c r="F264" s="22"/>
      <c r="G264" s="22"/>
      <c r="H264" s="22"/>
      <c r="I264" s="10"/>
    </row>
    <row r="265" spans="1:14" x14ac:dyDescent="0.25">
      <c r="A265" s="8"/>
      <c r="B265" s="9"/>
      <c r="C265" s="22"/>
      <c r="D265" s="23"/>
      <c r="E265" s="22"/>
      <c r="F265" s="22"/>
      <c r="G265" s="22"/>
      <c r="H265" s="22"/>
      <c r="I265" s="10"/>
    </row>
    <row r="266" spans="1:14" x14ac:dyDescent="0.25">
      <c r="A266" s="8"/>
      <c r="B266" s="9"/>
      <c r="C266" s="22"/>
      <c r="D266" s="22"/>
      <c r="E266" s="22"/>
      <c r="F266" s="22"/>
      <c r="G266" s="22"/>
      <c r="H266" s="22"/>
      <c r="I266" s="10"/>
    </row>
    <row r="267" spans="1:14" x14ac:dyDescent="0.25">
      <c r="A267" s="8"/>
      <c r="B267" s="9"/>
      <c r="C267" s="22"/>
      <c r="D267" s="22"/>
      <c r="E267" s="22"/>
      <c r="F267" s="23"/>
      <c r="G267" s="22"/>
      <c r="H267" s="22"/>
      <c r="I267" s="10"/>
    </row>
    <row r="268" spans="1:14" x14ac:dyDescent="0.25">
      <c r="A268" s="8"/>
      <c r="B268" s="9"/>
      <c r="C268" s="22"/>
      <c r="D268" s="22"/>
      <c r="E268" s="22"/>
      <c r="F268" s="22"/>
      <c r="G268" s="22"/>
      <c r="H268" s="22"/>
      <c r="I268" s="10"/>
    </row>
    <row r="269" spans="1:14" s="11" customFormat="1" x14ac:dyDescent="0.25">
      <c r="A269" s="8"/>
      <c r="B269" s="9"/>
      <c r="C269" s="22"/>
      <c r="D269" s="22"/>
      <c r="E269" s="22"/>
      <c r="F269" s="22"/>
      <c r="G269" s="22"/>
      <c r="H269" s="22"/>
      <c r="I269" s="10"/>
      <c r="N269" s="257"/>
    </row>
    <row r="270" spans="1:14" s="11" customFormat="1" x14ac:dyDescent="0.25">
      <c r="A270" s="8"/>
      <c r="B270" s="9"/>
      <c r="C270" s="22"/>
      <c r="D270" s="22"/>
      <c r="E270" s="22"/>
      <c r="F270" s="22"/>
      <c r="G270" s="22"/>
      <c r="H270" s="22"/>
      <c r="I270" s="10"/>
      <c r="N270" s="257"/>
    </row>
    <row r="271" spans="1:14" s="11" customFormat="1" x14ac:dyDescent="0.25">
      <c r="A271" s="8"/>
      <c r="B271" s="9"/>
      <c r="C271" s="22"/>
      <c r="D271" s="22"/>
      <c r="E271" s="22"/>
      <c r="F271" s="22"/>
      <c r="G271" s="22"/>
      <c r="H271" s="22"/>
      <c r="I271" s="10"/>
      <c r="N271" s="257"/>
    </row>
    <row r="272" spans="1:14" s="11" customFormat="1" x14ac:dyDescent="0.25">
      <c r="A272" s="8"/>
      <c r="B272" s="9"/>
      <c r="C272" s="22"/>
      <c r="D272" s="22"/>
      <c r="E272" s="22"/>
      <c r="F272" s="22"/>
      <c r="G272" s="22"/>
      <c r="H272" s="22"/>
      <c r="I272" s="10"/>
      <c r="N272" s="257"/>
    </row>
    <row r="273" spans="1:14" s="11" customFormat="1" x14ac:dyDescent="0.25">
      <c r="A273" s="8"/>
      <c r="B273" s="9"/>
      <c r="C273" s="22"/>
      <c r="D273" s="22"/>
      <c r="E273" s="22"/>
      <c r="F273" s="22"/>
      <c r="G273" s="22"/>
      <c r="H273" s="22"/>
      <c r="I273" s="10"/>
      <c r="N273" s="257"/>
    </row>
    <row r="274" spans="1:14" s="11" customFormat="1" x14ac:dyDescent="0.25">
      <c r="A274" s="8"/>
      <c r="B274" s="9"/>
      <c r="C274" s="22"/>
      <c r="D274" s="22"/>
      <c r="E274" s="22"/>
      <c r="F274" s="22"/>
      <c r="G274" s="22"/>
      <c r="H274" s="22"/>
      <c r="I274" s="10"/>
      <c r="N274" s="257"/>
    </row>
    <row r="275" spans="1:14" s="11" customFormat="1" x14ac:dyDescent="0.25">
      <c r="A275" s="8"/>
      <c r="B275" s="9"/>
      <c r="C275" s="22"/>
      <c r="D275" s="22"/>
      <c r="E275" s="22"/>
      <c r="F275" s="22"/>
      <c r="G275" s="22"/>
      <c r="H275" s="22"/>
      <c r="I275" s="10"/>
      <c r="N275" s="257"/>
    </row>
    <row r="276" spans="1:14" s="11" customFormat="1" x14ac:dyDescent="0.25">
      <c r="A276" s="8"/>
      <c r="B276" s="9"/>
      <c r="C276" s="22"/>
      <c r="D276" s="22"/>
      <c r="E276" s="22"/>
      <c r="F276" s="22"/>
      <c r="G276" s="22"/>
      <c r="H276" s="22"/>
      <c r="I276" s="10"/>
      <c r="N276" s="257"/>
    </row>
    <row r="277" spans="1:14" s="11" customFormat="1" x14ac:dyDescent="0.25">
      <c r="A277" s="8"/>
      <c r="B277" s="9"/>
      <c r="C277" s="22"/>
      <c r="D277" s="22"/>
      <c r="E277" s="22"/>
      <c r="F277" s="22"/>
      <c r="G277" s="22"/>
      <c r="H277" s="22"/>
      <c r="I277" s="10"/>
      <c r="N277" s="257"/>
    </row>
    <row r="278" spans="1:14" s="11" customFormat="1" x14ac:dyDescent="0.25">
      <c r="A278" s="8"/>
      <c r="B278" s="9"/>
      <c r="C278" s="22"/>
      <c r="D278" s="22"/>
      <c r="E278" s="22"/>
      <c r="F278" s="22"/>
      <c r="G278" s="22"/>
      <c r="H278" s="22"/>
      <c r="I278" s="10"/>
      <c r="N278" s="257"/>
    </row>
    <row r="279" spans="1:14" s="11" customFormat="1" x14ac:dyDescent="0.25">
      <c r="A279" s="8"/>
      <c r="B279" s="9"/>
      <c r="C279" s="22"/>
      <c r="D279" s="22"/>
      <c r="E279" s="22"/>
      <c r="F279" s="22"/>
      <c r="G279" s="22"/>
      <c r="H279" s="22"/>
      <c r="I279" s="10"/>
      <c r="N279" s="257"/>
    </row>
    <row r="280" spans="1:14" s="11" customFormat="1" x14ac:dyDescent="0.25">
      <c r="A280" s="8"/>
      <c r="B280" s="9"/>
      <c r="C280" s="22"/>
      <c r="D280" s="22"/>
      <c r="E280" s="22"/>
      <c r="F280" s="22"/>
      <c r="G280" s="22"/>
      <c r="H280" s="22"/>
      <c r="I280" s="10"/>
      <c r="N280" s="257"/>
    </row>
    <row r="281" spans="1:14" s="11" customFormat="1" x14ac:dyDescent="0.25">
      <c r="A281" s="8"/>
      <c r="B281" s="9"/>
      <c r="C281" s="22"/>
      <c r="D281" s="22"/>
      <c r="E281" s="22"/>
      <c r="F281" s="22"/>
      <c r="G281" s="22"/>
      <c r="H281" s="22"/>
      <c r="I281" s="10"/>
      <c r="N281" s="257"/>
    </row>
    <row r="282" spans="1:14" s="11" customFormat="1" x14ac:dyDescent="0.25">
      <c r="A282" s="8"/>
      <c r="B282" s="9"/>
      <c r="C282" s="22"/>
      <c r="D282" s="22"/>
      <c r="E282" s="22"/>
      <c r="F282" s="22"/>
      <c r="G282" s="22"/>
      <c r="H282" s="22"/>
      <c r="I282" s="10"/>
      <c r="N282" s="257"/>
    </row>
    <row r="283" spans="1:14" s="11" customFormat="1" x14ac:dyDescent="0.25">
      <c r="A283" s="8"/>
      <c r="B283" s="9"/>
      <c r="C283" s="22"/>
      <c r="D283" s="22"/>
      <c r="E283" s="22"/>
      <c r="F283" s="22"/>
      <c r="G283" s="22"/>
      <c r="H283" s="22"/>
      <c r="I283" s="10"/>
      <c r="N283" s="257"/>
    </row>
    <row r="284" spans="1:14" s="11" customFormat="1" x14ac:dyDescent="0.25">
      <c r="A284" s="8"/>
      <c r="B284" s="9"/>
      <c r="C284" s="22"/>
      <c r="D284" s="22"/>
      <c r="E284" s="22"/>
      <c r="F284" s="22"/>
      <c r="G284" s="22"/>
      <c r="H284" s="22"/>
      <c r="I284" s="10"/>
      <c r="N284" s="257"/>
    </row>
    <row r="285" spans="1:14" s="11" customFormat="1" x14ac:dyDescent="0.25">
      <c r="A285" s="8"/>
      <c r="B285" s="9"/>
      <c r="C285" s="22"/>
      <c r="D285" s="22"/>
      <c r="E285" s="22"/>
      <c r="F285" s="22"/>
      <c r="G285" s="22"/>
      <c r="H285" s="22"/>
      <c r="I285" s="10"/>
      <c r="N285" s="257"/>
    </row>
    <row r="286" spans="1:14" s="11" customFormat="1" x14ac:dyDescent="0.25">
      <c r="A286" s="8"/>
      <c r="B286" s="9"/>
      <c r="C286" s="22"/>
      <c r="D286" s="22"/>
      <c r="E286" s="22"/>
      <c r="F286" s="22"/>
      <c r="G286" s="22"/>
      <c r="H286" s="22"/>
      <c r="I286" s="10"/>
      <c r="N286" s="257"/>
    </row>
    <row r="287" spans="1:14" s="11" customFormat="1" x14ac:dyDescent="0.25">
      <c r="A287" s="8"/>
      <c r="B287" s="9"/>
      <c r="C287" s="22"/>
      <c r="D287" s="22"/>
      <c r="E287" s="22"/>
      <c r="F287" s="22"/>
      <c r="G287" s="22"/>
      <c r="H287" s="22"/>
      <c r="I287" s="10"/>
      <c r="N287" s="257"/>
    </row>
    <row r="288" spans="1:14" s="11" customFormat="1" x14ac:dyDescent="0.25">
      <c r="A288" s="8"/>
      <c r="B288" s="9"/>
      <c r="C288" s="22"/>
      <c r="D288" s="22"/>
      <c r="E288" s="22"/>
      <c r="F288" s="22"/>
      <c r="G288" s="22"/>
      <c r="H288" s="22"/>
      <c r="I288" s="10"/>
      <c r="N288" s="257"/>
    </row>
    <row r="289" spans="1:14" s="11" customFormat="1" x14ac:dyDescent="0.25">
      <c r="A289" s="8"/>
      <c r="B289" s="9"/>
      <c r="C289" s="22"/>
      <c r="D289" s="22"/>
      <c r="E289" s="22"/>
      <c r="F289" s="22"/>
      <c r="G289" s="22"/>
      <c r="H289" s="22"/>
      <c r="I289" s="10"/>
      <c r="N289" s="257"/>
    </row>
    <row r="290" spans="1:14" s="11" customFormat="1" x14ac:dyDescent="0.25">
      <c r="A290" s="8"/>
      <c r="B290" s="9"/>
      <c r="C290" s="22"/>
      <c r="D290" s="22"/>
      <c r="E290" s="22"/>
      <c r="F290" s="22"/>
      <c r="G290" s="22"/>
      <c r="H290" s="22"/>
      <c r="I290" s="10"/>
      <c r="N290" s="257"/>
    </row>
    <row r="291" spans="1:14" s="11" customFormat="1" x14ac:dyDescent="0.25">
      <c r="A291" s="8"/>
      <c r="B291" s="9"/>
      <c r="C291" s="22"/>
      <c r="D291" s="22"/>
      <c r="E291" s="22"/>
      <c r="F291" s="22"/>
      <c r="G291" s="22"/>
      <c r="H291" s="22"/>
      <c r="I291" s="10"/>
      <c r="N291" s="257"/>
    </row>
    <row r="292" spans="1:14" s="11" customFormat="1" x14ac:dyDescent="0.25">
      <c r="A292" s="8"/>
      <c r="B292" s="9"/>
      <c r="C292" s="22"/>
      <c r="D292" s="22"/>
      <c r="E292" s="22"/>
      <c r="F292" s="22"/>
      <c r="G292" s="22"/>
      <c r="H292" s="22"/>
      <c r="I292" s="10"/>
      <c r="N292" s="257"/>
    </row>
    <row r="293" spans="1:14" s="11" customFormat="1" x14ac:dyDescent="0.25">
      <c r="A293" s="8"/>
      <c r="B293" s="9"/>
      <c r="C293" s="22"/>
      <c r="D293" s="22"/>
      <c r="E293" s="22"/>
      <c r="F293" s="22"/>
      <c r="G293" s="22"/>
      <c r="H293" s="22"/>
      <c r="I293" s="10"/>
      <c r="N293" s="257"/>
    </row>
    <row r="294" spans="1:14" s="11" customFormat="1" x14ac:dyDescent="0.25">
      <c r="A294" s="8"/>
      <c r="B294" s="9"/>
      <c r="C294" s="22"/>
      <c r="D294" s="22"/>
      <c r="E294" s="22"/>
      <c r="F294" s="22"/>
      <c r="G294" s="22"/>
      <c r="H294" s="22"/>
      <c r="I294" s="10"/>
      <c r="N294" s="257"/>
    </row>
    <row r="295" spans="1:14" s="11" customFormat="1" x14ac:dyDescent="0.25">
      <c r="A295" s="8"/>
      <c r="B295" s="9"/>
      <c r="C295" s="22"/>
      <c r="D295" s="22"/>
      <c r="E295" s="22"/>
      <c r="F295" s="22"/>
      <c r="G295" s="22"/>
      <c r="H295" s="22"/>
      <c r="I295" s="10"/>
      <c r="N295" s="257"/>
    </row>
    <row r="296" spans="1:14" s="11" customFormat="1" x14ac:dyDescent="0.25">
      <c r="A296" s="8"/>
      <c r="B296" s="9"/>
      <c r="C296" s="22"/>
      <c r="D296" s="22"/>
      <c r="E296" s="22"/>
      <c r="F296" s="22"/>
      <c r="G296" s="22"/>
      <c r="H296" s="22"/>
      <c r="I296" s="10"/>
      <c r="N296" s="257"/>
    </row>
    <row r="297" spans="1:14" s="11" customFormat="1" x14ac:dyDescent="0.25">
      <c r="A297" s="8"/>
      <c r="B297" s="9"/>
      <c r="C297" s="22"/>
      <c r="D297" s="22"/>
      <c r="E297" s="22"/>
      <c r="F297" s="22"/>
      <c r="G297" s="22"/>
      <c r="H297" s="22"/>
      <c r="I297" s="10"/>
      <c r="N297" s="257"/>
    </row>
    <row r="298" spans="1:14" s="11" customFormat="1" x14ac:dyDescent="0.25">
      <c r="A298" s="8"/>
      <c r="B298" s="9"/>
      <c r="C298" s="22"/>
      <c r="D298" s="22"/>
      <c r="E298" s="22"/>
      <c r="F298" s="22"/>
      <c r="G298" s="22"/>
      <c r="H298" s="22"/>
      <c r="I298" s="10"/>
      <c r="N298" s="257"/>
    </row>
    <row r="299" spans="1:14" s="11" customFormat="1" x14ac:dyDescent="0.25">
      <c r="A299" s="8"/>
      <c r="B299" s="9"/>
      <c r="C299" s="22"/>
      <c r="D299" s="22"/>
      <c r="E299" s="22"/>
      <c r="F299" s="22"/>
      <c r="G299" s="22"/>
      <c r="H299" s="22"/>
      <c r="I299" s="10"/>
      <c r="N299" s="257"/>
    </row>
    <row r="300" spans="1:14" s="11" customFormat="1" x14ac:dyDescent="0.25">
      <c r="A300" s="8"/>
      <c r="B300" s="9"/>
      <c r="C300" s="22"/>
      <c r="D300" s="22"/>
      <c r="E300" s="22"/>
      <c r="F300" s="22"/>
      <c r="G300" s="22"/>
      <c r="H300" s="22"/>
      <c r="I300" s="10"/>
      <c r="N300" s="257"/>
    </row>
    <row r="301" spans="1:14" s="11" customFormat="1" x14ac:dyDescent="0.25">
      <c r="A301" s="8"/>
      <c r="B301" s="9"/>
      <c r="C301" s="22"/>
      <c r="D301" s="22"/>
      <c r="E301" s="22"/>
      <c r="F301" s="22"/>
      <c r="G301" s="22"/>
      <c r="H301" s="22"/>
      <c r="I301" s="10"/>
      <c r="N301" s="257"/>
    </row>
    <row r="302" spans="1:14" s="11" customFormat="1" x14ac:dyDescent="0.25">
      <c r="A302" s="8"/>
      <c r="B302" s="9"/>
      <c r="C302" s="22"/>
      <c r="D302" s="22"/>
      <c r="E302" s="22"/>
      <c r="F302" s="22"/>
      <c r="G302" s="22"/>
      <c r="H302" s="22"/>
      <c r="I302" s="10"/>
      <c r="N302" s="257"/>
    </row>
    <row r="303" spans="1:14" s="11" customFormat="1" x14ac:dyDescent="0.25">
      <c r="A303" s="8"/>
      <c r="B303" s="9"/>
      <c r="C303" s="22"/>
      <c r="D303" s="22"/>
      <c r="E303" s="22"/>
      <c r="F303" s="22"/>
      <c r="G303" s="22"/>
      <c r="H303" s="22"/>
      <c r="I303" s="10"/>
      <c r="N303" s="257"/>
    </row>
    <row r="304" spans="1:14" s="11" customFormat="1" x14ac:dyDescent="0.25">
      <c r="A304" s="8"/>
      <c r="B304" s="9"/>
      <c r="C304" s="22"/>
      <c r="D304" s="22"/>
      <c r="E304" s="22"/>
      <c r="F304" s="22"/>
      <c r="G304" s="22"/>
      <c r="H304" s="22"/>
      <c r="I304" s="10"/>
      <c r="N304" s="257"/>
    </row>
    <row r="305" spans="1:14" s="11" customFormat="1" x14ac:dyDescent="0.25">
      <c r="A305" s="8"/>
      <c r="B305" s="9"/>
      <c r="C305" s="22"/>
      <c r="D305" s="22"/>
      <c r="E305" s="22"/>
      <c r="F305" s="22"/>
      <c r="G305" s="22"/>
      <c r="H305" s="22"/>
      <c r="I305" s="10"/>
      <c r="N305" s="257"/>
    </row>
    <row r="306" spans="1:14" s="11" customFormat="1" x14ac:dyDescent="0.25">
      <c r="A306" s="8"/>
      <c r="B306" s="9"/>
      <c r="C306" s="22"/>
      <c r="D306" s="22"/>
      <c r="E306" s="22"/>
      <c r="F306" s="22"/>
      <c r="G306" s="22"/>
      <c r="H306" s="22"/>
      <c r="I306" s="10"/>
      <c r="N306" s="257"/>
    </row>
  </sheetData>
  <mergeCells count="177">
    <mergeCell ref="B3:H3"/>
    <mergeCell ref="A4:A5"/>
    <mergeCell ref="B4:B5"/>
    <mergeCell ref="C4:F4"/>
    <mergeCell ref="G4:G5"/>
    <mergeCell ref="H4:H5"/>
    <mergeCell ref="B1:H1"/>
    <mergeCell ref="B2:H2"/>
    <mergeCell ref="B6:H6"/>
    <mergeCell ref="H7:H19"/>
    <mergeCell ref="A20:A30"/>
    <mergeCell ref="C20:C30"/>
    <mergeCell ref="D20:D30"/>
    <mergeCell ref="E20:E30"/>
    <mergeCell ref="F20:F30"/>
    <mergeCell ref="G20:G30"/>
    <mergeCell ref="H20:H30"/>
    <mergeCell ref="A7:A19"/>
    <mergeCell ref="C7:C19"/>
    <mergeCell ref="D7:D19"/>
    <mergeCell ref="E7:E19"/>
    <mergeCell ref="F7:F19"/>
    <mergeCell ref="G7:G19"/>
    <mergeCell ref="H31:H44"/>
    <mergeCell ref="A45:A57"/>
    <mergeCell ref="C45:C57"/>
    <mergeCell ref="D45:D57"/>
    <mergeCell ref="E45:E57"/>
    <mergeCell ref="F45:F57"/>
    <mergeCell ref="G45:G57"/>
    <mergeCell ref="H45:H57"/>
    <mergeCell ref="A31:A44"/>
    <mergeCell ref="C31:C44"/>
    <mergeCell ref="D31:D44"/>
    <mergeCell ref="E31:E44"/>
    <mergeCell ref="F31:F44"/>
    <mergeCell ref="G31:G44"/>
    <mergeCell ref="H58:H69"/>
    <mergeCell ref="A70:A82"/>
    <mergeCell ref="C70:C82"/>
    <mergeCell ref="D70:D82"/>
    <mergeCell ref="E70:E82"/>
    <mergeCell ref="F70:F82"/>
    <mergeCell ref="G70:G82"/>
    <mergeCell ref="H70:H82"/>
    <mergeCell ref="A58:A69"/>
    <mergeCell ref="C58:C69"/>
    <mergeCell ref="D58:D69"/>
    <mergeCell ref="E58:E69"/>
    <mergeCell ref="F58:F69"/>
    <mergeCell ref="G58:G69"/>
    <mergeCell ref="H83:H95"/>
    <mergeCell ref="A96:A107"/>
    <mergeCell ref="C96:C107"/>
    <mergeCell ref="D96:D107"/>
    <mergeCell ref="E96:E107"/>
    <mergeCell ref="F96:F107"/>
    <mergeCell ref="G96:G107"/>
    <mergeCell ref="H96:H107"/>
    <mergeCell ref="A83:A95"/>
    <mergeCell ref="C83:C95"/>
    <mergeCell ref="D83:D95"/>
    <mergeCell ref="E83:E95"/>
    <mergeCell ref="F83:F95"/>
    <mergeCell ref="G83:G95"/>
    <mergeCell ref="H108:H122"/>
    <mergeCell ref="A123:A133"/>
    <mergeCell ref="C123:C133"/>
    <mergeCell ref="D123:D133"/>
    <mergeCell ref="E123:E133"/>
    <mergeCell ref="F123:F133"/>
    <mergeCell ref="G123:G133"/>
    <mergeCell ref="H123:H133"/>
    <mergeCell ref="A108:A122"/>
    <mergeCell ref="C108:C122"/>
    <mergeCell ref="D108:D122"/>
    <mergeCell ref="E108:E122"/>
    <mergeCell ref="F108:F122"/>
    <mergeCell ref="G108:G122"/>
    <mergeCell ref="H134:H145"/>
    <mergeCell ref="A146:A159"/>
    <mergeCell ref="C146:C159"/>
    <mergeCell ref="D146:D159"/>
    <mergeCell ref="E146:E159"/>
    <mergeCell ref="F146:F159"/>
    <mergeCell ref="G146:G159"/>
    <mergeCell ref="H146:H159"/>
    <mergeCell ref="A134:A145"/>
    <mergeCell ref="C134:C145"/>
    <mergeCell ref="D134:D145"/>
    <mergeCell ref="E134:E145"/>
    <mergeCell ref="F134:F145"/>
    <mergeCell ref="G134:G145"/>
    <mergeCell ref="H160:H165"/>
    <mergeCell ref="A166:A173"/>
    <mergeCell ref="C166:C173"/>
    <mergeCell ref="D166:D173"/>
    <mergeCell ref="E166:E173"/>
    <mergeCell ref="F166:F173"/>
    <mergeCell ref="G166:G173"/>
    <mergeCell ref="H166:H173"/>
    <mergeCell ref="A160:A165"/>
    <mergeCell ref="C160:C165"/>
    <mergeCell ref="D160:D165"/>
    <mergeCell ref="E160:E165"/>
    <mergeCell ref="F160:F165"/>
    <mergeCell ref="G160:G165"/>
    <mergeCell ref="H174:H176"/>
    <mergeCell ref="A177:A182"/>
    <mergeCell ref="C177:C182"/>
    <mergeCell ref="D177:D182"/>
    <mergeCell ref="E177:E182"/>
    <mergeCell ref="F177:F182"/>
    <mergeCell ref="G177:G182"/>
    <mergeCell ref="H177:H182"/>
    <mergeCell ref="A174:A176"/>
    <mergeCell ref="C174:C176"/>
    <mergeCell ref="D174:D176"/>
    <mergeCell ref="E174:E176"/>
    <mergeCell ref="F174:F176"/>
    <mergeCell ref="G174:G176"/>
    <mergeCell ref="H183:H186"/>
    <mergeCell ref="A187:A198"/>
    <mergeCell ref="C187:C198"/>
    <mergeCell ref="D187:D198"/>
    <mergeCell ref="E187:E198"/>
    <mergeCell ref="F187:F198"/>
    <mergeCell ref="G187:G198"/>
    <mergeCell ref="H187:H198"/>
    <mergeCell ref="A183:A186"/>
    <mergeCell ref="C183:C186"/>
    <mergeCell ref="D183:D186"/>
    <mergeCell ref="E183:E186"/>
    <mergeCell ref="F183:F186"/>
    <mergeCell ref="G183:G186"/>
    <mergeCell ref="H199:H211"/>
    <mergeCell ref="A212:A219"/>
    <mergeCell ref="C212:C219"/>
    <mergeCell ref="D212:D219"/>
    <mergeCell ref="E212:E219"/>
    <mergeCell ref="F212:F219"/>
    <mergeCell ref="G212:G219"/>
    <mergeCell ref="H212:H219"/>
    <mergeCell ref="A199:A211"/>
    <mergeCell ref="C199:C211"/>
    <mergeCell ref="D199:D211"/>
    <mergeCell ref="E199:E211"/>
    <mergeCell ref="F199:F211"/>
    <mergeCell ref="G199:G211"/>
    <mergeCell ref="H220:H229"/>
    <mergeCell ref="A230:A240"/>
    <mergeCell ref="C230:C240"/>
    <mergeCell ref="D230:D240"/>
    <mergeCell ref="E230:E240"/>
    <mergeCell ref="F230:F240"/>
    <mergeCell ref="G230:G240"/>
    <mergeCell ref="H230:H240"/>
    <mergeCell ref="A220:A229"/>
    <mergeCell ref="C220:C229"/>
    <mergeCell ref="D220:D229"/>
    <mergeCell ref="E220:E229"/>
    <mergeCell ref="F220:F229"/>
    <mergeCell ref="G220:G229"/>
    <mergeCell ref="H241:H250"/>
    <mergeCell ref="A251:A261"/>
    <mergeCell ref="C251:C261"/>
    <mergeCell ref="D251:D261"/>
    <mergeCell ref="E251:E261"/>
    <mergeCell ref="F251:F261"/>
    <mergeCell ref="G251:G261"/>
    <mergeCell ref="H251:H261"/>
    <mergeCell ref="A241:A250"/>
    <mergeCell ref="C241:C250"/>
    <mergeCell ref="D241:D250"/>
    <mergeCell ref="E241:E250"/>
    <mergeCell ref="F241:F250"/>
    <mergeCell ref="G241:G250"/>
  </mergeCells>
  <pageMargins left="0.23622047244094491" right="0.23622047244094491" top="0.35433070866141736" bottom="0.35433070866141736" header="0.31496062992125984" footer="0.31496062992125984"/>
  <pageSetup paperSize="9" scale="43" fitToWidth="4" fitToHeight="4"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62"/>
  <sheetViews>
    <sheetView zoomScaleNormal="100" zoomScaleSheetLayoutView="100" workbookViewId="0">
      <selection activeCell="H62" sqref="A62:H62"/>
    </sheetView>
  </sheetViews>
  <sheetFormatPr defaultRowHeight="12.5" x14ac:dyDescent="0.25"/>
  <cols>
    <col min="1" max="1" width="4.90625" style="75" customWidth="1"/>
    <col min="2" max="2" width="45.90625" style="179" customWidth="1"/>
    <col min="3" max="3" width="12.36328125" style="26" customWidth="1"/>
    <col min="4" max="4" width="13" style="26" customWidth="1"/>
    <col min="5" max="5" width="10.453125" style="26" customWidth="1"/>
    <col min="6" max="6" width="8.90625" style="26"/>
    <col min="7" max="7" width="13.90625" style="75" customWidth="1"/>
    <col min="8" max="8" width="25.453125" style="75" customWidth="1"/>
    <col min="9" max="255" width="8.90625" style="26"/>
    <col min="256" max="256" width="4.90625" style="26" customWidth="1"/>
    <col min="257" max="257" width="45.90625" style="26" customWidth="1"/>
    <col min="258" max="258" width="12.36328125" style="26" customWidth="1"/>
    <col min="259" max="259" width="10.6328125" style="26" customWidth="1"/>
    <col min="260" max="260" width="10.453125" style="26" customWidth="1"/>
    <col min="261" max="261" width="8.90625" style="26"/>
    <col min="262" max="262" width="13.90625" style="26" customWidth="1"/>
    <col min="263" max="263" width="18.36328125" style="26" customWidth="1"/>
    <col min="264" max="264" width="25.453125" style="26" customWidth="1"/>
    <col min="265" max="511" width="8.90625" style="26"/>
    <col min="512" max="512" width="4.90625" style="26" customWidth="1"/>
    <col min="513" max="513" width="45.90625" style="26" customWidth="1"/>
    <col min="514" max="514" width="12.36328125" style="26" customWidth="1"/>
    <col min="515" max="515" width="10.6328125" style="26" customWidth="1"/>
    <col min="516" max="516" width="10.453125" style="26" customWidth="1"/>
    <col min="517" max="517" width="8.90625" style="26"/>
    <col min="518" max="518" width="13.90625" style="26" customWidth="1"/>
    <col min="519" max="519" width="18.36328125" style="26" customWidth="1"/>
    <col min="520" max="520" width="25.453125" style="26" customWidth="1"/>
    <col min="521" max="767" width="8.90625" style="26"/>
    <col min="768" max="768" width="4.90625" style="26" customWidth="1"/>
    <col min="769" max="769" width="45.90625" style="26" customWidth="1"/>
    <col min="770" max="770" width="12.36328125" style="26" customWidth="1"/>
    <col min="771" max="771" width="10.6328125" style="26" customWidth="1"/>
    <col min="772" max="772" width="10.453125" style="26" customWidth="1"/>
    <col min="773" max="773" width="8.90625" style="26"/>
    <col min="774" max="774" width="13.90625" style="26" customWidth="1"/>
    <col min="775" max="775" width="18.36328125" style="26" customWidth="1"/>
    <col min="776" max="776" width="25.453125" style="26" customWidth="1"/>
    <col min="777" max="1023" width="8.90625" style="26"/>
    <col min="1024" max="1024" width="4.90625" style="26" customWidth="1"/>
    <col min="1025" max="1025" width="45.90625" style="26" customWidth="1"/>
    <col min="1026" max="1026" width="12.36328125" style="26" customWidth="1"/>
    <col min="1027" max="1027" width="10.6328125" style="26" customWidth="1"/>
    <col min="1028" max="1028" width="10.453125" style="26" customWidth="1"/>
    <col min="1029" max="1029" width="8.90625" style="26"/>
    <col min="1030" max="1030" width="13.90625" style="26" customWidth="1"/>
    <col min="1031" max="1031" width="18.36328125" style="26" customWidth="1"/>
    <col min="1032" max="1032" width="25.453125" style="26" customWidth="1"/>
    <col min="1033" max="1279" width="8.90625" style="26"/>
    <col min="1280" max="1280" width="4.90625" style="26" customWidth="1"/>
    <col min="1281" max="1281" width="45.90625" style="26" customWidth="1"/>
    <col min="1282" max="1282" width="12.36328125" style="26" customWidth="1"/>
    <col min="1283" max="1283" width="10.6328125" style="26" customWidth="1"/>
    <col min="1284" max="1284" width="10.453125" style="26" customWidth="1"/>
    <col min="1285" max="1285" width="8.90625" style="26"/>
    <col min="1286" max="1286" width="13.90625" style="26" customWidth="1"/>
    <col min="1287" max="1287" width="18.36328125" style="26" customWidth="1"/>
    <col min="1288" max="1288" width="25.453125" style="26" customWidth="1"/>
    <col min="1289" max="1535" width="8.90625" style="26"/>
    <col min="1536" max="1536" width="4.90625" style="26" customWidth="1"/>
    <col min="1537" max="1537" width="45.90625" style="26" customWidth="1"/>
    <col min="1538" max="1538" width="12.36328125" style="26" customWidth="1"/>
    <col min="1539" max="1539" width="10.6328125" style="26" customWidth="1"/>
    <col min="1540" max="1540" width="10.453125" style="26" customWidth="1"/>
    <col min="1541" max="1541" width="8.90625" style="26"/>
    <col min="1542" max="1542" width="13.90625" style="26" customWidth="1"/>
    <col min="1543" max="1543" width="18.36328125" style="26" customWidth="1"/>
    <col min="1544" max="1544" width="25.453125" style="26" customWidth="1"/>
    <col min="1545" max="1791" width="8.90625" style="26"/>
    <col min="1792" max="1792" width="4.90625" style="26" customWidth="1"/>
    <col min="1793" max="1793" width="45.90625" style="26" customWidth="1"/>
    <col min="1794" max="1794" width="12.36328125" style="26" customWidth="1"/>
    <col min="1795" max="1795" width="10.6328125" style="26" customWidth="1"/>
    <col min="1796" max="1796" width="10.453125" style="26" customWidth="1"/>
    <col min="1797" max="1797" width="8.90625" style="26"/>
    <col min="1798" max="1798" width="13.90625" style="26" customWidth="1"/>
    <col min="1799" max="1799" width="18.36328125" style="26" customWidth="1"/>
    <col min="1800" max="1800" width="25.453125" style="26" customWidth="1"/>
    <col min="1801" max="2047" width="8.90625" style="26"/>
    <col min="2048" max="2048" width="4.90625" style="26" customWidth="1"/>
    <col min="2049" max="2049" width="45.90625" style="26" customWidth="1"/>
    <col min="2050" max="2050" width="12.36328125" style="26" customWidth="1"/>
    <col min="2051" max="2051" width="10.6328125" style="26" customWidth="1"/>
    <col min="2052" max="2052" width="10.453125" style="26" customWidth="1"/>
    <col min="2053" max="2053" width="8.90625" style="26"/>
    <col min="2054" max="2054" width="13.90625" style="26" customWidth="1"/>
    <col min="2055" max="2055" width="18.36328125" style="26" customWidth="1"/>
    <col min="2056" max="2056" width="25.453125" style="26" customWidth="1"/>
    <col min="2057" max="2303" width="8.90625" style="26"/>
    <col min="2304" max="2304" width="4.90625" style="26" customWidth="1"/>
    <col min="2305" max="2305" width="45.90625" style="26" customWidth="1"/>
    <col min="2306" max="2306" width="12.36328125" style="26" customWidth="1"/>
    <col min="2307" max="2307" width="10.6328125" style="26" customWidth="1"/>
    <col min="2308" max="2308" width="10.453125" style="26" customWidth="1"/>
    <col min="2309" max="2309" width="8.90625" style="26"/>
    <col min="2310" max="2310" width="13.90625" style="26" customWidth="1"/>
    <col min="2311" max="2311" width="18.36328125" style="26" customWidth="1"/>
    <col min="2312" max="2312" width="25.453125" style="26" customWidth="1"/>
    <col min="2313" max="2559" width="8.90625" style="26"/>
    <col min="2560" max="2560" width="4.90625" style="26" customWidth="1"/>
    <col min="2561" max="2561" width="45.90625" style="26" customWidth="1"/>
    <col min="2562" max="2562" width="12.36328125" style="26" customWidth="1"/>
    <col min="2563" max="2563" width="10.6328125" style="26" customWidth="1"/>
    <col min="2564" max="2564" width="10.453125" style="26" customWidth="1"/>
    <col min="2565" max="2565" width="8.90625" style="26"/>
    <col min="2566" max="2566" width="13.90625" style="26" customWidth="1"/>
    <col min="2567" max="2567" width="18.36328125" style="26" customWidth="1"/>
    <col min="2568" max="2568" width="25.453125" style="26" customWidth="1"/>
    <col min="2569" max="2815" width="8.90625" style="26"/>
    <col min="2816" max="2816" width="4.90625" style="26" customWidth="1"/>
    <col min="2817" max="2817" width="45.90625" style="26" customWidth="1"/>
    <col min="2818" max="2818" width="12.36328125" style="26" customWidth="1"/>
    <col min="2819" max="2819" width="10.6328125" style="26" customWidth="1"/>
    <col min="2820" max="2820" width="10.453125" style="26" customWidth="1"/>
    <col min="2821" max="2821" width="8.90625" style="26"/>
    <col min="2822" max="2822" width="13.90625" style="26" customWidth="1"/>
    <col min="2823" max="2823" width="18.36328125" style="26" customWidth="1"/>
    <col min="2824" max="2824" width="25.453125" style="26" customWidth="1"/>
    <col min="2825" max="3071" width="8.90625" style="26"/>
    <col min="3072" max="3072" width="4.90625" style="26" customWidth="1"/>
    <col min="3073" max="3073" width="45.90625" style="26" customWidth="1"/>
    <col min="3074" max="3074" width="12.36328125" style="26" customWidth="1"/>
    <col min="3075" max="3075" width="10.6328125" style="26" customWidth="1"/>
    <col min="3076" max="3076" width="10.453125" style="26" customWidth="1"/>
    <col min="3077" max="3077" width="8.90625" style="26"/>
    <col min="3078" max="3078" width="13.90625" style="26" customWidth="1"/>
    <col min="3079" max="3079" width="18.36328125" style="26" customWidth="1"/>
    <col min="3080" max="3080" width="25.453125" style="26" customWidth="1"/>
    <col min="3081" max="3327" width="8.90625" style="26"/>
    <col min="3328" max="3328" width="4.90625" style="26" customWidth="1"/>
    <col min="3329" max="3329" width="45.90625" style="26" customWidth="1"/>
    <col min="3330" max="3330" width="12.36328125" style="26" customWidth="1"/>
    <col min="3331" max="3331" width="10.6328125" style="26" customWidth="1"/>
    <col min="3332" max="3332" width="10.453125" style="26" customWidth="1"/>
    <col min="3333" max="3333" width="8.90625" style="26"/>
    <col min="3334" max="3334" width="13.90625" style="26" customWidth="1"/>
    <col min="3335" max="3335" width="18.36328125" style="26" customWidth="1"/>
    <col min="3336" max="3336" width="25.453125" style="26" customWidth="1"/>
    <col min="3337" max="3583" width="8.90625" style="26"/>
    <col min="3584" max="3584" width="4.90625" style="26" customWidth="1"/>
    <col min="3585" max="3585" width="45.90625" style="26" customWidth="1"/>
    <col min="3586" max="3586" width="12.36328125" style="26" customWidth="1"/>
    <col min="3587" max="3587" width="10.6328125" style="26" customWidth="1"/>
    <col min="3588" max="3588" width="10.453125" style="26" customWidth="1"/>
    <col min="3589" max="3589" width="8.90625" style="26"/>
    <col min="3590" max="3590" width="13.90625" style="26" customWidth="1"/>
    <col min="3591" max="3591" width="18.36328125" style="26" customWidth="1"/>
    <col min="3592" max="3592" width="25.453125" style="26" customWidth="1"/>
    <col min="3593" max="3839" width="8.90625" style="26"/>
    <col min="3840" max="3840" width="4.90625" style="26" customWidth="1"/>
    <col min="3841" max="3841" width="45.90625" style="26" customWidth="1"/>
    <col min="3842" max="3842" width="12.36328125" style="26" customWidth="1"/>
    <col min="3843" max="3843" width="10.6328125" style="26" customWidth="1"/>
    <col min="3844" max="3844" width="10.453125" style="26" customWidth="1"/>
    <col min="3845" max="3845" width="8.90625" style="26"/>
    <col min="3846" max="3846" width="13.90625" style="26" customWidth="1"/>
    <col min="3847" max="3847" width="18.36328125" style="26" customWidth="1"/>
    <col min="3848" max="3848" width="25.453125" style="26" customWidth="1"/>
    <col min="3849" max="4095" width="8.90625" style="26"/>
    <col min="4096" max="4096" width="4.90625" style="26" customWidth="1"/>
    <col min="4097" max="4097" width="45.90625" style="26" customWidth="1"/>
    <col min="4098" max="4098" width="12.36328125" style="26" customWidth="1"/>
    <col min="4099" max="4099" width="10.6328125" style="26" customWidth="1"/>
    <col min="4100" max="4100" width="10.453125" style="26" customWidth="1"/>
    <col min="4101" max="4101" width="8.90625" style="26"/>
    <col min="4102" max="4102" width="13.90625" style="26" customWidth="1"/>
    <col min="4103" max="4103" width="18.36328125" style="26" customWidth="1"/>
    <col min="4104" max="4104" width="25.453125" style="26" customWidth="1"/>
    <col min="4105" max="4351" width="8.90625" style="26"/>
    <col min="4352" max="4352" width="4.90625" style="26" customWidth="1"/>
    <col min="4353" max="4353" width="45.90625" style="26" customWidth="1"/>
    <col min="4354" max="4354" width="12.36328125" style="26" customWidth="1"/>
    <col min="4355" max="4355" width="10.6328125" style="26" customWidth="1"/>
    <col min="4356" max="4356" width="10.453125" style="26" customWidth="1"/>
    <col min="4357" max="4357" width="8.90625" style="26"/>
    <col min="4358" max="4358" width="13.90625" style="26" customWidth="1"/>
    <col min="4359" max="4359" width="18.36328125" style="26" customWidth="1"/>
    <col min="4360" max="4360" width="25.453125" style="26" customWidth="1"/>
    <col min="4361" max="4607" width="8.90625" style="26"/>
    <col min="4608" max="4608" width="4.90625" style="26" customWidth="1"/>
    <col min="4609" max="4609" width="45.90625" style="26" customWidth="1"/>
    <col min="4610" max="4610" width="12.36328125" style="26" customWidth="1"/>
    <col min="4611" max="4611" width="10.6328125" style="26" customWidth="1"/>
    <col min="4612" max="4612" width="10.453125" style="26" customWidth="1"/>
    <col min="4613" max="4613" width="8.90625" style="26"/>
    <col min="4614" max="4614" width="13.90625" style="26" customWidth="1"/>
    <col min="4615" max="4615" width="18.36328125" style="26" customWidth="1"/>
    <col min="4616" max="4616" width="25.453125" style="26" customWidth="1"/>
    <col min="4617" max="4863" width="8.90625" style="26"/>
    <col min="4864" max="4864" width="4.90625" style="26" customWidth="1"/>
    <col min="4865" max="4865" width="45.90625" style="26" customWidth="1"/>
    <col min="4866" max="4866" width="12.36328125" style="26" customWidth="1"/>
    <col min="4867" max="4867" width="10.6328125" style="26" customWidth="1"/>
    <col min="4868" max="4868" width="10.453125" style="26" customWidth="1"/>
    <col min="4869" max="4869" width="8.90625" style="26"/>
    <col min="4870" max="4870" width="13.90625" style="26" customWidth="1"/>
    <col min="4871" max="4871" width="18.36328125" style="26" customWidth="1"/>
    <col min="4872" max="4872" width="25.453125" style="26" customWidth="1"/>
    <col min="4873" max="5119" width="8.90625" style="26"/>
    <col min="5120" max="5120" width="4.90625" style="26" customWidth="1"/>
    <col min="5121" max="5121" width="45.90625" style="26" customWidth="1"/>
    <col min="5122" max="5122" width="12.36328125" style="26" customWidth="1"/>
    <col min="5123" max="5123" width="10.6328125" style="26" customWidth="1"/>
    <col min="5124" max="5124" width="10.453125" style="26" customWidth="1"/>
    <col min="5125" max="5125" width="8.90625" style="26"/>
    <col min="5126" max="5126" width="13.90625" style="26" customWidth="1"/>
    <col min="5127" max="5127" width="18.36328125" style="26" customWidth="1"/>
    <col min="5128" max="5128" width="25.453125" style="26" customWidth="1"/>
    <col min="5129" max="5375" width="8.90625" style="26"/>
    <col min="5376" max="5376" width="4.90625" style="26" customWidth="1"/>
    <col min="5377" max="5377" width="45.90625" style="26" customWidth="1"/>
    <col min="5378" max="5378" width="12.36328125" style="26" customWidth="1"/>
    <col min="5379" max="5379" width="10.6328125" style="26" customWidth="1"/>
    <col min="5380" max="5380" width="10.453125" style="26" customWidth="1"/>
    <col min="5381" max="5381" width="8.90625" style="26"/>
    <col min="5382" max="5382" width="13.90625" style="26" customWidth="1"/>
    <col min="5383" max="5383" width="18.36328125" style="26" customWidth="1"/>
    <col min="5384" max="5384" width="25.453125" style="26" customWidth="1"/>
    <col min="5385" max="5631" width="8.90625" style="26"/>
    <col min="5632" max="5632" width="4.90625" style="26" customWidth="1"/>
    <col min="5633" max="5633" width="45.90625" style="26" customWidth="1"/>
    <col min="5634" max="5634" width="12.36328125" style="26" customWidth="1"/>
    <col min="5635" max="5635" width="10.6328125" style="26" customWidth="1"/>
    <col min="5636" max="5636" width="10.453125" style="26" customWidth="1"/>
    <col min="5637" max="5637" width="8.90625" style="26"/>
    <col min="5638" max="5638" width="13.90625" style="26" customWidth="1"/>
    <col min="5639" max="5639" width="18.36328125" style="26" customWidth="1"/>
    <col min="5640" max="5640" width="25.453125" style="26" customWidth="1"/>
    <col min="5641" max="5887" width="8.90625" style="26"/>
    <col min="5888" max="5888" width="4.90625" style="26" customWidth="1"/>
    <col min="5889" max="5889" width="45.90625" style="26" customWidth="1"/>
    <col min="5890" max="5890" width="12.36328125" style="26" customWidth="1"/>
    <col min="5891" max="5891" width="10.6328125" style="26" customWidth="1"/>
    <col min="5892" max="5892" width="10.453125" style="26" customWidth="1"/>
    <col min="5893" max="5893" width="8.90625" style="26"/>
    <col min="5894" max="5894" width="13.90625" style="26" customWidth="1"/>
    <col min="5895" max="5895" width="18.36328125" style="26" customWidth="1"/>
    <col min="5896" max="5896" width="25.453125" style="26" customWidth="1"/>
    <col min="5897" max="6143" width="8.90625" style="26"/>
    <col min="6144" max="6144" width="4.90625" style="26" customWidth="1"/>
    <col min="6145" max="6145" width="45.90625" style="26" customWidth="1"/>
    <col min="6146" max="6146" width="12.36328125" style="26" customWidth="1"/>
    <col min="6147" max="6147" width="10.6328125" style="26" customWidth="1"/>
    <col min="6148" max="6148" width="10.453125" style="26" customWidth="1"/>
    <col min="6149" max="6149" width="8.90625" style="26"/>
    <col min="6150" max="6150" width="13.90625" style="26" customWidth="1"/>
    <col min="6151" max="6151" width="18.36328125" style="26" customWidth="1"/>
    <col min="6152" max="6152" width="25.453125" style="26" customWidth="1"/>
    <col min="6153" max="6399" width="8.90625" style="26"/>
    <col min="6400" max="6400" width="4.90625" style="26" customWidth="1"/>
    <col min="6401" max="6401" width="45.90625" style="26" customWidth="1"/>
    <col min="6402" max="6402" width="12.36328125" style="26" customWidth="1"/>
    <col min="6403" max="6403" width="10.6328125" style="26" customWidth="1"/>
    <col min="6404" max="6404" width="10.453125" style="26" customWidth="1"/>
    <col min="6405" max="6405" width="8.90625" style="26"/>
    <col min="6406" max="6406" width="13.90625" style="26" customWidth="1"/>
    <col min="6407" max="6407" width="18.36328125" style="26" customWidth="1"/>
    <col min="6408" max="6408" width="25.453125" style="26" customWidth="1"/>
    <col min="6409" max="6655" width="8.90625" style="26"/>
    <col min="6656" max="6656" width="4.90625" style="26" customWidth="1"/>
    <col min="6657" max="6657" width="45.90625" style="26" customWidth="1"/>
    <col min="6658" max="6658" width="12.36328125" style="26" customWidth="1"/>
    <col min="6659" max="6659" width="10.6328125" style="26" customWidth="1"/>
    <col min="6660" max="6660" width="10.453125" style="26" customWidth="1"/>
    <col min="6661" max="6661" width="8.90625" style="26"/>
    <col min="6662" max="6662" width="13.90625" style="26" customWidth="1"/>
    <col min="6663" max="6663" width="18.36328125" style="26" customWidth="1"/>
    <col min="6664" max="6664" width="25.453125" style="26" customWidth="1"/>
    <col min="6665" max="6911" width="8.90625" style="26"/>
    <col min="6912" max="6912" width="4.90625" style="26" customWidth="1"/>
    <col min="6913" max="6913" width="45.90625" style="26" customWidth="1"/>
    <col min="6914" max="6914" width="12.36328125" style="26" customWidth="1"/>
    <col min="6915" max="6915" width="10.6328125" style="26" customWidth="1"/>
    <col min="6916" max="6916" width="10.453125" style="26" customWidth="1"/>
    <col min="6917" max="6917" width="8.90625" style="26"/>
    <col min="6918" max="6918" width="13.90625" style="26" customWidth="1"/>
    <col min="6919" max="6919" width="18.36328125" style="26" customWidth="1"/>
    <col min="6920" max="6920" width="25.453125" style="26" customWidth="1"/>
    <col min="6921" max="7167" width="8.90625" style="26"/>
    <col min="7168" max="7168" width="4.90625" style="26" customWidth="1"/>
    <col min="7169" max="7169" width="45.90625" style="26" customWidth="1"/>
    <col min="7170" max="7170" width="12.36328125" style="26" customWidth="1"/>
    <col min="7171" max="7171" width="10.6328125" style="26" customWidth="1"/>
    <col min="7172" max="7172" width="10.453125" style="26" customWidth="1"/>
    <col min="7173" max="7173" width="8.90625" style="26"/>
    <col min="7174" max="7174" width="13.90625" style="26" customWidth="1"/>
    <col min="7175" max="7175" width="18.36328125" style="26" customWidth="1"/>
    <col min="7176" max="7176" width="25.453125" style="26" customWidth="1"/>
    <col min="7177" max="7423" width="8.90625" style="26"/>
    <col min="7424" max="7424" width="4.90625" style="26" customWidth="1"/>
    <col min="7425" max="7425" width="45.90625" style="26" customWidth="1"/>
    <col min="7426" max="7426" width="12.36328125" style="26" customWidth="1"/>
    <col min="7427" max="7427" width="10.6328125" style="26" customWidth="1"/>
    <col min="7428" max="7428" width="10.453125" style="26" customWidth="1"/>
    <col min="7429" max="7429" width="8.90625" style="26"/>
    <col min="7430" max="7430" width="13.90625" style="26" customWidth="1"/>
    <col min="7431" max="7431" width="18.36328125" style="26" customWidth="1"/>
    <col min="7432" max="7432" width="25.453125" style="26" customWidth="1"/>
    <col min="7433" max="7679" width="8.90625" style="26"/>
    <col min="7680" max="7680" width="4.90625" style="26" customWidth="1"/>
    <col min="7681" max="7681" width="45.90625" style="26" customWidth="1"/>
    <col min="7682" max="7682" width="12.36328125" style="26" customWidth="1"/>
    <col min="7683" max="7683" width="10.6328125" style="26" customWidth="1"/>
    <col min="7684" max="7684" width="10.453125" style="26" customWidth="1"/>
    <col min="7685" max="7685" width="8.90625" style="26"/>
    <col min="7686" max="7686" width="13.90625" style="26" customWidth="1"/>
    <col min="7687" max="7687" width="18.36328125" style="26" customWidth="1"/>
    <col min="7688" max="7688" width="25.453125" style="26" customWidth="1"/>
    <col min="7689" max="7935" width="8.90625" style="26"/>
    <col min="7936" max="7936" width="4.90625" style="26" customWidth="1"/>
    <col min="7937" max="7937" width="45.90625" style="26" customWidth="1"/>
    <col min="7938" max="7938" width="12.36328125" style="26" customWidth="1"/>
    <col min="7939" max="7939" width="10.6328125" style="26" customWidth="1"/>
    <col min="7940" max="7940" width="10.453125" style="26" customWidth="1"/>
    <col min="7941" max="7941" width="8.90625" style="26"/>
    <col min="7942" max="7942" width="13.90625" style="26" customWidth="1"/>
    <col min="7943" max="7943" width="18.36328125" style="26" customWidth="1"/>
    <col min="7944" max="7944" width="25.453125" style="26" customWidth="1"/>
    <col min="7945" max="8191" width="8.90625" style="26"/>
    <col min="8192" max="8192" width="4.90625" style="26" customWidth="1"/>
    <col min="8193" max="8193" width="45.90625" style="26" customWidth="1"/>
    <col min="8194" max="8194" width="12.36328125" style="26" customWidth="1"/>
    <col min="8195" max="8195" width="10.6328125" style="26" customWidth="1"/>
    <col min="8196" max="8196" width="10.453125" style="26" customWidth="1"/>
    <col min="8197" max="8197" width="8.90625" style="26"/>
    <col min="8198" max="8198" width="13.90625" style="26" customWidth="1"/>
    <col min="8199" max="8199" width="18.36328125" style="26" customWidth="1"/>
    <col min="8200" max="8200" width="25.453125" style="26" customWidth="1"/>
    <col min="8201" max="8447" width="8.90625" style="26"/>
    <col min="8448" max="8448" width="4.90625" style="26" customWidth="1"/>
    <col min="8449" max="8449" width="45.90625" style="26" customWidth="1"/>
    <col min="8450" max="8450" width="12.36328125" style="26" customWidth="1"/>
    <col min="8451" max="8451" width="10.6328125" style="26" customWidth="1"/>
    <col min="8452" max="8452" width="10.453125" style="26" customWidth="1"/>
    <col min="8453" max="8453" width="8.90625" style="26"/>
    <col min="8454" max="8454" width="13.90625" style="26" customWidth="1"/>
    <col min="8455" max="8455" width="18.36328125" style="26" customWidth="1"/>
    <col min="8456" max="8456" width="25.453125" style="26" customWidth="1"/>
    <col min="8457" max="8703" width="8.90625" style="26"/>
    <col min="8704" max="8704" width="4.90625" style="26" customWidth="1"/>
    <col min="8705" max="8705" width="45.90625" style="26" customWidth="1"/>
    <col min="8706" max="8706" width="12.36328125" style="26" customWidth="1"/>
    <col min="8707" max="8707" width="10.6328125" style="26" customWidth="1"/>
    <col min="8708" max="8708" width="10.453125" style="26" customWidth="1"/>
    <col min="8709" max="8709" width="8.90625" style="26"/>
    <col min="8710" max="8710" width="13.90625" style="26" customWidth="1"/>
    <col min="8711" max="8711" width="18.36328125" style="26" customWidth="1"/>
    <col min="8712" max="8712" width="25.453125" style="26" customWidth="1"/>
    <col min="8713" max="8959" width="8.90625" style="26"/>
    <col min="8960" max="8960" width="4.90625" style="26" customWidth="1"/>
    <col min="8961" max="8961" width="45.90625" style="26" customWidth="1"/>
    <col min="8962" max="8962" width="12.36328125" style="26" customWidth="1"/>
    <col min="8963" max="8963" width="10.6328125" style="26" customWidth="1"/>
    <col min="8964" max="8964" width="10.453125" style="26" customWidth="1"/>
    <col min="8965" max="8965" width="8.90625" style="26"/>
    <col min="8966" max="8966" width="13.90625" style="26" customWidth="1"/>
    <col min="8967" max="8967" width="18.36328125" style="26" customWidth="1"/>
    <col min="8968" max="8968" width="25.453125" style="26" customWidth="1"/>
    <col min="8969" max="9215" width="8.90625" style="26"/>
    <col min="9216" max="9216" width="4.90625" style="26" customWidth="1"/>
    <col min="9217" max="9217" width="45.90625" style="26" customWidth="1"/>
    <col min="9218" max="9218" width="12.36328125" style="26" customWidth="1"/>
    <col min="9219" max="9219" width="10.6328125" style="26" customWidth="1"/>
    <col min="9220" max="9220" width="10.453125" style="26" customWidth="1"/>
    <col min="9221" max="9221" width="8.90625" style="26"/>
    <col min="9222" max="9222" width="13.90625" style="26" customWidth="1"/>
    <col min="9223" max="9223" width="18.36328125" style="26" customWidth="1"/>
    <col min="9224" max="9224" width="25.453125" style="26" customWidth="1"/>
    <col min="9225" max="9471" width="8.90625" style="26"/>
    <col min="9472" max="9472" width="4.90625" style="26" customWidth="1"/>
    <col min="9473" max="9473" width="45.90625" style="26" customWidth="1"/>
    <col min="9474" max="9474" width="12.36328125" style="26" customWidth="1"/>
    <col min="9475" max="9475" width="10.6328125" style="26" customWidth="1"/>
    <col min="9476" max="9476" width="10.453125" style="26" customWidth="1"/>
    <col min="9477" max="9477" width="8.90625" style="26"/>
    <col min="9478" max="9478" width="13.90625" style="26" customWidth="1"/>
    <col min="9479" max="9479" width="18.36328125" style="26" customWidth="1"/>
    <col min="9480" max="9480" width="25.453125" style="26" customWidth="1"/>
    <col min="9481" max="9727" width="8.90625" style="26"/>
    <col min="9728" max="9728" width="4.90625" style="26" customWidth="1"/>
    <col min="9729" max="9729" width="45.90625" style="26" customWidth="1"/>
    <col min="9730" max="9730" width="12.36328125" style="26" customWidth="1"/>
    <col min="9731" max="9731" width="10.6328125" style="26" customWidth="1"/>
    <col min="9732" max="9732" width="10.453125" style="26" customWidth="1"/>
    <col min="9733" max="9733" width="8.90625" style="26"/>
    <col min="9734" max="9734" width="13.90625" style="26" customWidth="1"/>
    <col min="9735" max="9735" width="18.36328125" style="26" customWidth="1"/>
    <col min="9736" max="9736" width="25.453125" style="26" customWidth="1"/>
    <col min="9737" max="9983" width="8.90625" style="26"/>
    <col min="9984" max="9984" width="4.90625" style="26" customWidth="1"/>
    <col min="9985" max="9985" width="45.90625" style="26" customWidth="1"/>
    <col min="9986" max="9986" width="12.36328125" style="26" customWidth="1"/>
    <col min="9987" max="9987" width="10.6328125" style="26" customWidth="1"/>
    <col min="9988" max="9988" width="10.453125" style="26" customWidth="1"/>
    <col min="9989" max="9989" width="8.90625" style="26"/>
    <col min="9990" max="9990" width="13.90625" style="26" customWidth="1"/>
    <col min="9991" max="9991" width="18.36328125" style="26" customWidth="1"/>
    <col min="9992" max="9992" width="25.453125" style="26" customWidth="1"/>
    <col min="9993" max="10239" width="8.90625" style="26"/>
    <col min="10240" max="10240" width="4.90625" style="26" customWidth="1"/>
    <col min="10241" max="10241" width="45.90625" style="26" customWidth="1"/>
    <col min="10242" max="10242" width="12.36328125" style="26" customWidth="1"/>
    <col min="10243" max="10243" width="10.6328125" style="26" customWidth="1"/>
    <col min="10244" max="10244" width="10.453125" style="26" customWidth="1"/>
    <col min="10245" max="10245" width="8.90625" style="26"/>
    <col min="10246" max="10246" width="13.90625" style="26" customWidth="1"/>
    <col min="10247" max="10247" width="18.36328125" style="26" customWidth="1"/>
    <col min="10248" max="10248" width="25.453125" style="26" customWidth="1"/>
    <col min="10249" max="10495" width="8.90625" style="26"/>
    <col min="10496" max="10496" width="4.90625" style="26" customWidth="1"/>
    <col min="10497" max="10497" width="45.90625" style="26" customWidth="1"/>
    <col min="10498" max="10498" width="12.36328125" style="26" customWidth="1"/>
    <col min="10499" max="10499" width="10.6328125" style="26" customWidth="1"/>
    <col min="10500" max="10500" width="10.453125" style="26" customWidth="1"/>
    <col min="10501" max="10501" width="8.90625" style="26"/>
    <col min="10502" max="10502" width="13.90625" style="26" customWidth="1"/>
    <col min="10503" max="10503" width="18.36328125" style="26" customWidth="1"/>
    <col min="10504" max="10504" width="25.453125" style="26" customWidth="1"/>
    <col min="10505" max="10751" width="8.90625" style="26"/>
    <col min="10752" max="10752" width="4.90625" style="26" customWidth="1"/>
    <col min="10753" max="10753" width="45.90625" style="26" customWidth="1"/>
    <col min="10754" max="10754" width="12.36328125" style="26" customWidth="1"/>
    <col min="10755" max="10755" width="10.6328125" style="26" customWidth="1"/>
    <col min="10756" max="10756" width="10.453125" style="26" customWidth="1"/>
    <col min="10757" max="10757" width="8.90625" style="26"/>
    <col min="10758" max="10758" width="13.90625" style="26" customWidth="1"/>
    <col min="10759" max="10759" width="18.36328125" style="26" customWidth="1"/>
    <col min="10760" max="10760" width="25.453125" style="26" customWidth="1"/>
    <col min="10761" max="11007" width="8.90625" style="26"/>
    <col min="11008" max="11008" width="4.90625" style="26" customWidth="1"/>
    <col min="11009" max="11009" width="45.90625" style="26" customWidth="1"/>
    <col min="11010" max="11010" width="12.36328125" style="26" customWidth="1"/>
    <col min="11011" max="11011" width="10.6328125" style="26" customWidth="1"/>
    <col min="11012" max="11012" width="10.453125" style="26" customWidth="1"/>
    <col min="11013" max="11013" width="8.90625" style="26"/>
    <col min="11014" max="11014" width="13.90625" style="26" customWidth="1"/>
    <col min="11015" max="11015" width="18.36328125" style="26" customWidth="1"/>
    <col min="11016" max="11016" width="25.453125" style="26" customWidth="1"/>
    <col min="11017" max="11263" width="8.90625" style="26"/>
    <col min="11264" max="11264" width="4.90625" style="26" customWidth="1"/>
    <col min="11265" max="11265" width="45.90625" style="26" customWidth="1"/>
    <col min="11266" max="11266" width="12.36328125" style="26" customWidth="1"/>
    <col min="11267" max="11267" width="10.6328125" style="26" customWidth="1"/>
    <col min="11268" max="11268" width="10.453125" style="26" customWidth="1"/>
    <col min="11269" max="11269" width="8.90625" style="26"/>
    <col min="11270" max="11270" width="13.90625" style="26" customWidth="1"/>
    <col min="11271" max="11271" width="18.36328125" style="26" customWidth="1"/>
    <col min="11272" max="11272" width="25.453125" style="26" customWidth="1"/>
    <col min="11273" max="11519" width="8.90625" style="26"/>
    <col min="11520" max="11520" width="4.90625" style="26" customWidth="1"/>
    <col min="11521" max="11521" width="45.90625" style="26" customWidth="1"/>
    <col min="11522" max="11522" width="12.36328125" style="26" customWidth="1"/>
    <col min="11523" max="11523" width="10.6328125" style="26" customWidth="1"/>
    <col min="11524" max="11524" width="10.453125" style="26" customWidth="1"/>
    <col min="11525" max="11525" width="8.90625" style="26"/>
    <col min="11526" max="11526" width="13.90625" style="26" customWidth="1"/>
    <col min="11527" max="11527" width="18.36328125" style="26" customWidth="1"/>
    <col min="11528" max="11528" width="25.453125" style="26" customWidth="1"/>
    <col min="11529" max="11775" width="8.90625" style="26"/>
    <col min="11776" max="11776" width="4.90625" style="26" customWidth="1"/>
    <col min="11777" max="11777" width="45.90625" style="26" customWidth="1"/>
    <col min="11778" max="11778" width="12.36328125" style="26" customWidth="1"/>
    <col min="11779" max="11779" width="10.6328125" style="26" customWidth="1"/>
    <col min="11780" max="11780" width="10.453125" style="26" customWidth="1"/>
    <col min="11781" max="11781" width="8.90625" style="26"/>
    <col min="11782" max="11782" width="13.90625" style="26" customWidth="1"/>
    <col min="11783" max="11783" width="18.36328125" style="26" customWidth="1"/>
    <col min="11784" max="11784" width="25.453125" style="26" customWidth="1"/>
    <col min="11785" max="12031" width="8.90625" style="26"/>
    <col min="12032" max="12032" width="4.90625" style="26" customWidth="1"/>
    <col min="12033" max="12033" width="45.90625" style="26" customWidth="1"/>
    <col min="12034" max="12034" width="12.36328125" style="26" customWidth="1"/>
    <col min="12035" max="12035" width="10.6328125" style="26" customWidth="1"/>
    <col min="12036" max="12036" width="10.453125" style="26" customWidth="1"/>
    <col min="12037" max="12037" width="8.90625" style="26"/>
    <col min="12038" max="12038" width="13.90625" style="26" customWidth="1"/>
    <col min="12039" max="12039" width="18.36328125" style="26" customWidth="1"/>
    <col min="12040" max="12040" width="25.453125" style="26" customWidth="1"/>
    <col min="12041" max="12287" width="8.90625" style="26"/>
    <col min="12288" max="12288" width="4.90625" style="26" customWidth="1"/>
    <col min="12289" max="12289" width="45.90625" style="26" customWidth="1"/>
    <col min="12290" max="12290" width="12.36328125" style="26" customWidth="1"/>
    <col min="12291" max="12291" width="10.6328125" style="26" customWidth="1"/>
    <col min="12292" max="12292" width="10.453125" style="26" customWidth="1"/>
    <col min="12293" max="12293" width="8.90625" style="26"/>
    <col min="12294" max="12294" width="13.90625" style="26" customWidth="1"/>
    <col min="12295" max="12295" width="18.36328125" style="26" customWidth="1"/>
    <col min="12296" max="12296" width="25.453125" style="26" customWidth="1"/>
    <col min="12297" max="12543" width="8.90625" style="26"/>
    <col min="12544" max="12544" width="4.90625" style="26" customWidth="1"/>
    <col min="12545" max="12545" width="45.90625" style="26" customWidth="1"/>
    <col min="12546" max="12546" width="12.36328125" style="26" customWidth="1"/>
    <col min="12547" max="12547" width="10.6328125" style="26" customWidth="1"/>
    <col min="12548" max="12548" width="10.453125" style="26" customWidth="1"/>
    <col min="12549" max="12549" width="8.90625" style="26"/>
    <col min="12550" max="12550" width="13.90625" style="26" customWidth="1"/>
    <col min="12551" max="12551" width="18.36328125" style="26" customWidth="1"/>
    <col min="12552" max="12552" width="25.453125" style="26" customWidth="1"/>
    <col min="12553" max="12799" width="8.90625" style="26"/>
    <col min="12800" max="12800" width="4.90625" style="26" customWidth="1"/>
    <col min="12801" max="12801" width="45.90625" style="26" customWidth="1"/>
    <col min="12802" max="12802" width="12.36328125" style="26" customWidth="1"/>
    <col min="12803" max="12803" width="10.6328125" style="26" customWidth="1"/>
    <col min="12804" max="12804" width="10.453125" style="26" customWidth="1"/>
    <col min="12805" max="12805" width="8.90625" style="26"/>
    <col min="12806" max="12806" width="13.90625" style="26" customWidth="1"/>
    <col min="12807" max="12807" width="18.36328125" style="26" customWidth="1"/>
    <col min="12808" max="12808" width="25.453125" style="26" customWidth="1"/>
    <col min="12809" max="13055" width="8.90625" style="26"/>
    <col min="13056" max="13056" width="4.90625" style="26" customWidth="1"/>
    <col min="13057" max="13057" width="45.90625" style="26" customWidth="1"/>
    <col min="13058" max="13058" width="12.36328125" style="26" customWidth="1"/>
    <col min="13059" max="13059" width="10.6328125" style="26" customWidth="1"/>
    <col min="13060" max="13060" width="10.453125" style="26" customWidth="1"/>
    <col min="13061" max="13061" width="8.90625" style="26"/>
    <col min="13062" max="13062" width="13.90625" style="26" customWidth="1"/>
    <col min="13063" max="13063" width="18.36328125" style="26" customWidth="1"/>
    <col min="13064" max="13064" width="25.453125" style="26" customWidth="1"/>
    <col min="13065" max="13311" width="8.90625" style="26"/>
    <col min="13312" max="13312" width="4.90625" style="26" customWidth="1"/>
    <col min="13313" max="13313" width="45.90625" style="26" customWidth="1"/>
    <col min="13314" max="13314" width="12.36328125" style="26" customWidth="1"/>
    <col min="13315" max="13315" width="10.6328125" style="26" customWidth="1"/>
    <col min="13316" max="13316" width="10.453125" style="26" customWidth="1"/>
    <col min="13317" max="13317" width="8.90625" style="26"/>
    <col min="13318" max="13318" width="13.90625" style="26" customWidth="1"/>
    <col min="13319" max="13319" width="18.36328125" style="26" customWidth="1"/>
    <col min="13320" max="13320" width="25.453125" style="26" customWidth="1"/>
    <col min="13321" max="13567" width="8.90625" style="26"/>
    <col min="13568" max="13568" width="4.90625" style="26" customWidth="1"/>
    <col min="13569" max="13569" width="45.90625" style="26" customWidth="1"/>
    <col min="13570" max="13570" width="12.36328125" style="26" customWidth="1"/>
    <col min="13571" max="13571" width="10.6328125" style="26" customWidth="1"/>
    <col min="13572" max="13572" width="10.453125" style="26" customWidth="1"/>
    <col min="13573" max="13573" width="8.90625" style="26"/>
    <col min="13574" max="13574" width="13.90625" style="26" customWidth="1"/>
    <col min="13575" max="13575" width="18.36328125" style="26" customWidth="1"/>
    <col min="13576" max="13576" width="25.453125" style="26" customWidth="1"/>
    <col min="13577" max="13823" width="8.90625" style="26"/>
    <col min="13824" max="13824" width="4.90625" style="26" customWidth="1"/>
    <col min="13825" max="13825" width="45.90625" style="26" customWidth="1"/>
    <col min="13826" max="13826" width="12.36328125" style="26" customWidth="1"/>
    <col min="13827" max="13827" width="10.6328125" style="26" customWidth="1"/>
    <col min="13828" max="13828" width="10.453125" style="26" customWidth="1"/>
    <col min="13829" max="13829" width="8.90625" style="26"/>
    <col min="13830" max="13830" width="13.90625" style="26" customWidth="1"/>
    <col min="13831" max="13831" width="18.36328125" style="26" customWidth="1"/>
    <col min="13832" max="13832" width="25.453125" style="26" customWidth="1"/>
    <col min="13833" max="14079" width="8.90625" style="26"/>
    <col min="14080" max="14080" width="4.90625" style="26" customWidth="1"/>
    <col min="14081" max="14081" width="45.90625" style="26" customWidth="1"/>
    <col min="14082" max="14082" width="12.36328125" style="26" customWidth="1"/>
    <col min="14083" max="14083" width="10.6328125" style="26" customWidth="1"/>
    <col min="14084" max="14084" width="10.453125" style="26" customWidth="1"/>
    <col min="14085" max="14085" width="8.90625" style="26"/>
    <col min="14086" max="14086" width="13.90625" style="26" customWidth="1"/>
    <col min="14087" max="14087" width="18.36328125" style="26" customWidth="1"/>
    <col min="14088" max="14088" width="25.453125" style="26" customWidth="1"/>
    <col min="14089" max="14335" width="8.90625" style="26"/>
    <col min="14336" max="14336" width="4.90625" style="26" customWidth="1"/>
    <col min="14337" max="14337" width="45.90625" style="26" customWidth="1"/>
    <col min="14338" max="14338" width="12.36328125" style="26" customWidth="1"/>
    <col min="14339" max="14339" width="10.6328125" style="26" customWidth="1"/>
    <col min="14340" max="14340" width="10.453125" style="26" customWidth="1"/>
    <col min="14341" max="14341" width="8.90625" style="26"/>
    <col min="14342" max="14342" width="13.90625" style="26" customWidth="1"/>
    <col min="14343" max="14343" width="18.36328125" style="26" customWidth="1"/>
    <col min="14344" max="14344" width="25.453125" style="26" customWidth="1"/>
    <col min="14345" max="14591" width="8.90625" style="26"/>
    <col min="14592" max="14592" width="4.90625" style="26" customWidth="1"/>
    <col min="14593" max="14593" width="45.90625" style="26" customWidth="1"/>
    <col min="14594" max="14594" width="12.36328125" style="26" customWidth="1"/>
    <col min="14595" max="14595" width="10.6328125" style="26" customWidth="1"/>
    <col min="14596" max="14596" width="10.453125" style="26" customWidth="1"/>
    <col min="14597" max="14597" width="8.90625" style="26"/>
    <col min="14598" max="14598" width="13.90625" style="26" customWidth="1"/>
    <col min="14599" max="14599" width="18.36328125" style="26" customWidth="1"/>
    <col min="14600" max="14600" width="25.453125" style="26" customWidth="1"/>
    <col min="14601" max="14847" width="8.90625" style="26"/>
    <col min="14848" max="14848" width="4.90625" style="26" customWidth="1"/>
    <col min="14849" max="14849" width="45.90625" style="26" customWidth="1"/>
    <col min="14850" max="14850" width="12.36328125" style="26" customWidth="1"/>
    <col min="14851" max="14851" width="10.6328125" style="26" customWidth="1"/>
    <col min="14852" max="14852" width="10.453125" style="26" customWidth="1"/>
    <col min="14853" max="14853" width="8.90625" style="26"/>
    <col min="14854" max="14854" width="13.90625" style="26" customWidth="1"/>
    <col min="14855" max="14855" width="18.36328125" style="26" customWidth="1"/>
    <col min="14856" max="14856" width="25.453125" style="26" customWidth="1"/>
    <col min="14857" max="15103" width="8.90625" style="26"/>
    <col min="15104" max="15104" width="4.90625" style="26" customWidth="1"/>
    <col min="15105" max="15105" width="45.90625" style="26" customWidth="1"/>
    <col min="15106" max="15106" width="12.36328125" style="26" customWidth="1"/>
    <col min="15107" max="15107" width="10.6328125" style="26" customWidth="1"/>
    <col min="15108" max="15108" width="10.453125" style="26" customWidth="1"/>
    <col min="15109" max="15109" width="8.90625" style="26"/>
    <col min="15110" max="15110" width="13.90625" style="26" customWidth="1"/>
    <col min="15111" max="15111" width="18.36328125" style="26" customWidth="1"/>
    <col min="15112" max="15112" width="25.453125" style="26" customWidth="1"/>
    <col min="15113" max="15359" width="8.90625" style="26"/>
    <col min="15360" max="15360" width="4.90625" style="26" customWidth="1"/>
    <col min="15361" max="15361" width="45.90625" style="26" customWidth="1"/>
    <col min="15362" max="15362" width="12.36328125" style="26" customWidth="1"/>
    <col min="15363" max="15363" width="10.6328125" style="26" customWidth="1"/>
    <col min="15364" max="15364" width="10.453125" style="26" customWidth="1"/>
    <col min="15365" max="15365" width="8.90625" style="26"/>
    <col min="15366" max="15366" width="13.90625" style="26" customWidth="1"/>
    <col min="15367" max="15367" width="18.36328125" style="26" customWidth="1"/>
    <col min="15368" max="15368" width="25.453125" style="26" customWidth="1"/>
    <col min="15369" max="15615" width="8.90625" style="26"/>
    <col min="15616" max="15616" width="4.90625" style="26" customWidth="1"/>
    <col min="15617" max="15617" width="45.90625" style="26" customWidth="1"/>
    <col min="15618" max="15618" width="12.36328125" style="26" customWidth="1"/>
    <col min="15619" max="15619" width="10.6328125" style="26" customWidth="1"/>
    <col min="15620" max="15620" width="10.453125" style="26" customWidth="1"/>
    <col min="15621" max="15621" width="8.90625" style="26"/>
    <col min="15622" max="15622" width="13.90625" style="26" customWidth="1"/>
    <col min="15623" max="15623" width="18.36328125" style="26" customWidth="1"/>
    <col min="15624" max="15624" width="25.453125" style="26" customWidth="1"/>
    <col min="15625" max="15871" width="8.90625" style="26"/>
    <col min="15872" max="15872" width="4.90625" style="26" customWidth="1"/>
    <col min="15873" max="15873" width="45.90625" style="26" customWidth="1"/>
    <col min="15874" max="15874" width="12.36328125" style="26" customWidth="1"/>
    <col min="15875" max="15875" width="10.6328125" style="26" customWidth="1"/>
    <col min="15876" max="15876" width="10.453125" style="26" customWidth="1"/>
    <col min="15877" max="15877" width="8.90625" style="26"/>
    <col min="15878" max="15878" width="13.90625" style="26" customWidth="1"/>
    <col min="15879" max="15879" width="18.36328125" style="26" customWidth="1"/>
    <col min="15880" max="15880" width="25.453125" style="26" customWidth="1"/>
    <col min="15881" max="16127" width="8.90625" style="26"/>
    <col min="16128" max="16128" width="4.90625" style="26" customWidth="1"/>
    <col min="16129" max="16129" width="45.90625" style="26" customWidth="1"/>
    <col min="16130" max="16130" width="12.36328125" style="26" customWidth="1"/>
    <col min="16131" max="16131" width="10.6328125" style="26" customWidth="1"/>
    <col min="16132" max="16132" width="10.453125" style="26" customWidth="1"/>
    <col min="16133" max="16133" width="8.90625" style="26"/>
    <col min="16134" max="16134" width="13.90625" style="26" customWidth="1"/>
    <col min="16135" max="16135" width="18.36328125" style="26" customWidth="1"/>
    <col min="16136" max="16136" width="25.453125" style="26" customWidth="1"/>
    <col min="16137" max="16384" width="8.90625" style="26"/>
  </cols>
  <sheetData>
    <row r="1" spans="1:8" ht="15.5" x14ac:dyDescent="0.35">
      <c r="A1" s="6"/>
      <c r="B1" s="177"/>
      <c r="C1" s="7"/>
      <c r="D1" s="7"/>
      <c r="E1" s="7"/>
      <c r="F1" s="7"/>
      <c r="G1" s="173"/>
      <c r="H1" s="173"/>
    </row>
    <row r="2" spans="1:8" ht="15.5" x14ac:dyDescent="0.3">
      <c r="A2" s="6"/>
      <c r="B2" s="389" t="s">
        <v>187</v>
      </c>
      <c r="C2" s="389"/>
      <c r="D2" s="389"/>
      <c r="E2" s="389"/>
      <c r="F2" s="389"/>
      <c r="G2" s="389"/>
      <c r="H2" s="389"/>
    </row>
    <row r="3" spans="1:8" ht="25.25" customHeight="1" x14ac:dyDescent="0.3">
      <c r="A3" s="6"/>
      <c r="B3" s="389" t="s">
        <v>1</v>
      </c>
      <c r="C3" s="389"/>
      <c r="D3" s="389"/>
      <c r="E3" s="389"/>
      <c r="F3" s="389"/>
      <c r="G3" s="389"/>
      <c r="H3" s="389"/>
    </row>
    <row r="4" spans="1:8" ht="13.75" customHeight="1" x14ac:dyDescent="0.3">
      <c r="A4" s="6"/>
      <c r="B4" s="389" t="s">
        <v>546</v>
      </c>
      <c r="C4" s="389"/>
      <c r="D4" s="389"/>
      <c r="E4" s="389"/>
      <c r="F4" s="389"/>
      <c r="G4" s="389"/>
      <c r="H4" s="389"/>
    </row>
    <row r="5" spans="1:8" ht="9.75" customHeight="1" x14ac:dyDescent="0.35">
      <c r="A5" s="6"/>
      <c r="B5" s="177"/>
      <c r="C5" s="7"/>
      <c r="D5" s="7"/>
      <c r="E5" s="7"/>
      <c r="F5" s="7"/>
      <c r="G5" s="173"/>
      <c r="H5" s="173"/>
    </row>
    <row r="6" spans="1:8" x14ac:dyDescent="0.25">
      <c r="A6" s="390" t="s">
        <v>177</v>
      </c>
      <c r="B6" s="391" t="s">
        <v>4</v>
      </c>
      <c r="C6" s="391" t="s">
        <v>793</v>
      </c>
      <c r="D6" s="391"/>
      <c r="E6" s="391"/>
      <c r="F6" s="391"/>
      <c r="G6" s="391" t="s">
        <v>5</v>
      </c>
      <c r="H6" s="392" t="s">
        <v>7</v>
      </c>
    </row>
    <row r="7" spans="1:8" ht="37.25" customHeight="1" x14ac:dyDescent="0.25">
      <c r="A7" s="390"/>
      <c r="B7" s="391"/>
      <c r="C7" s="113" t="s">
        <v>8</v>
      </c>
      <c r="D7" s="113" t="s">
        <v>9</v>
      </c>
      <c r="E7" s="113" t="s">
        <v>10</v>
      </c>
      <c r="F7" s="113" t="s">
        <v>11</v>
      </c>
      <c r="G7" s="391"/>
      <c r="H7" s="392"/>
    </row>
    <row r="8" spans="1:8" ht="17.399999999999999" customHeight="1" x14ac:dyDescent="0.25">
      <c r="A8" s="388" t="s">
        <v>675</v>
      </c>
      <c r="B8" s="388"/>
      <c r="C8" s="388"/>
      <c r="D8" s="388"/>
      <c r="E8" s="388"/>
      <c r="F8" s="388"/>
      <c r="G8" s="388"/>
      <c r="H8" s="388"/>
    </row>
    <row r="9" spans="1:8" ht="12.75" customHeight="1" x14ac:dyDescent="0.25">
      <c r="A9" s="395" t="s">
        <v>515</v>
      </c>
      <c r="B9" s="395"/>
      <c r="C9" s="395"/>
      <c r="D9" s="395"/>
      <c r="E9" s="395"/>
      <c r="F9" s="395"/>
      <c r="G9" s="395"/>
      <c r="H9" s="395"/>
    </row>
    <row r="10" spans="1:8" ht="26.25" customHeight="1" x14ac:dyDescent="0.25">
      <c r="A10" s="46">
        <v>1</v>
      </c>
      <c r="B10" s="27" t="s">
        <v>312</v>
      </c>
      <c r="C10" s="297">
        <v>32000</v>
      </c>
      <c r="D10" s="297"/>
      <c r="E10" s="297"/>
      <c r="F10" s="297">
        <f>C10</f>
        <v>32000</v>
      </c>
      <c r="G10" s="46" t="s">
        <v>313</v>
      </c>
      <c r="H10" s="113" t="s">
        <v>314</v>
      </c>
    </row>
    <row r="11" spans="1:8" ht="15.65" customHeight="1" x14ac:dyDescent="0.25">
      <c r="A11" s="46">
        <v>2</v>
      </c>
      <c r="B11" s="84" t="s">
        <v>315</v>
      </c>
      <c r="C11" s="297">
        <v>12000</v>
      </c>
      <c r="D11" s="297"/>
      <c r="E11" s="297"/>
      <c r="F11" s="297">
        <f>C11</f>
        <v>12000</v>
      </c>
      <c r="G11" s="46" t="s">
        <v>313</v>
      </c>
      <c r="H11" s="113" t="s">
        <v>314</v>
      </c>
    </row>
    <row r="12" spans="1:8" x14ac:dyDescent="0.25">
      <c r="A12" s="396" t="s">
        <v>516</v>
      </c>
      <c r="B12" s="396"/>
      <c r="C12" s="396"/>
      <c r="D12" s="396"/>
      <c r="E12" s="396"/>
      <c r="F12" s="396"/>
      <c r="G12" s="396"/>
      <c r="H12" s="396"/>
    </row>
    <row r="13" spans="1:8" ht="14.25" customHeight="1" x14ac:dyDescent="0.25">
      <c r="A13" s="46">
        <v>1</v>
      </c>
      <c r="B13" s="27" t="s">
        <v>316</v>
      </c>
      <c r="C13" s="297">
        <v>1000</v>
      </c>
      <c r="D13" s="297"/>
      <c r="E13" s="297"/>
      <c r="F13" s="297">
        <f>C13</f>
        <v>1000</v>
      </c>
      <c r="G13" s="46" t="s">
        <v>317</v>
      </c>
      <c r="H13" s="46" t="s">
        <v>318</v>
      </c>
    </row>
    <row r="14" spans="1:8" ht="30" customHeight="1" x14ac:dyDescent="0.25">
      <c r="A14" s="46">
        <v>2</v>
      </c>
      <c r="B14" s="27" t="s">
        <v>319</v>
      </c>
      <c r="C14" s="297">
        <v>1500</v>
      </c>
      <c r="D14" s="297"/>
      <c r="E14" s="297"/>
      <c r="F14" s="297">
        <f t="shared" ref="F14:F16" si="0">C14</f>
        <v>1500</v>
      </c>
      <c r="G14" s="46" t="s">
        <v>313</v>
      </c>
      <c r="H14" s="113" t="s">
        <v>318</v>
      </c>
    </row>
    <row r="15" spans="1:8" ht="15.75" customHeight="1" x14ac:dyDescent="0.25">
      <c r="A15" s="46">
        <v>3</v>
      </c>
      <c r="B15" s="27" t="s">
        <v>320</v>
      </c>
      <c r="C15" s="297">
        <v>12000</v>
      </c>
      <c r="D15" s="297"/>
      <c r="E15" s="297"/>
      <c r="F15" s="297">
        <f t="shared" si="0"/>
        <v>12000</v>
      </c>
      <c r="G15" s="113" t="s">
        <v>313</v>
      </c>
      <c r="H15" s="113" t="s">
        <v>318</v>
      </c>
    </row>
    <row r="16" spans="1:8" ht="15.75" customHeight="1" x14ac:dyDescent="0.25">
      <c r="A16" s="46">
        <v>4</v>
      </c>
      <c r="B16" s="27" t="s">
        <v>321</v>
      </c>
      <c r="C16" s="297">
        <v>1000</v>
      </c>
      <c r="D16" s="297"/>
      <c r="E16" s="297"/>
      <c r="F16" s="297">
        <f t="shared" si="0"/>
        <v>1000</v>
      </c>
      <c r="G16" s="113" t="s">
        <v>313</v>
      </c>
      <c r="H16" s="113" t="s">
        <v>318</v>
      </c>
    </row>
    <row r="17" spans="1:12" x14ac:dyDescent="0.25">
      <c r="A17" s="393" t="s">
        <v>517</v>
      </c>
      <c r="B17" s="393"/>
      <c r="C17" s="393"/>
      <c r="D17" s="393"/>
      <c r="E17" s="393"/>
      <c r="F17" s="393"/>
      <c r="G17" s="393"/>
      <c r="H17" s="393"/>
    </row>
    <row r="18" spans="1:12" ht="23" x14ac:dyDescent="0.25">
      <c r="A18" s="113">
        <v>1</v>
      </c>
      <c r="B18" s="27" t="s">
        <v>322</v>
      </c>
      <c r="C18" s="297">
        <v>2500</v>
      </c>
      <c r="D18" s="297"/>
      <c r="E18" s="297"/>
      <c r="F18" s="297">
        <f>C18</f>
        <v>2500</v>
      </c>
      <c r="G18" s="168" t="s">
        <v>313</v>
      </c>
      <c r="H18" s="113" t="s">
        <v>323</v>
      </c>
    </row>
    <row r="19" spans="1:12" ht="23" x14ac:dyDescent="0.25">
      <c r="A19" s="113">
        <v>2</v>
      </c>
      <c r="B19" s="27" t="s">
        <v>324</v>
      </c>
      <c r="C19" s="297">
        <v>3000</v>
      </c>
      <c r="D19" s="297"/>
      <c r="E19" s="297"/>
      <c r="F19" s="297">
        <f>C19</f>
        <v>3000</v>
      </c>
      <c r="G19" s="168" t="s">
        <v>317</v>
      </c>
      <c r="H19" s="113" t="s">
        <v>325</v>
      </c>
    </row>
    <row r="20" spans="1:12" x14ac:dyDescent="0.25">
      <c r="A20" s="393" t="s">
        <v>518</v>
      </c>
      <c r="B20" s="393"/>
      <c r="C20" s="393"/>
      <c r="D20" s="393"/>
      <c r="E20" s="393"/>
      <c r="F20" s="393"/>
      <c r="G20" s="393"/>
      <c r="H20" s="393"/>
    </row>
    <row r="21" spans="1:12" ht="22.5" customHeight="1" x14ac:dyDescent="0.25">
      <c r="A21" s="113">
        <v>1</v>
      </c>
      <c r="B21" s="27" t="s">
        <v>326</v>
      </c>
      <c r="C21" s="297">
        <v>4680</v>
      </c>
      <c r="D21" s="297"/>
      <c r="E21" s="297"/>
      <c r="F21" s="297">
        <v>4680</v>
      </c>
      <c r="G21" s="113" t="s">
        <v>327</v>
      </c>
      <c r="H21" s="113" t="s">
        <v>328</v>
      </c>
    </row>
    <row r="22" spans="1:12" ht="23.25" customHeight="1" x14ac:dyDescent="0.25">
      <c r="A22" s="113">
        <v>2</v>
      </c>
      <c r="B22" s="27" t="s">
        <v>329</v>
      </c>
      <c r="C22" s="297">
        <v>60000</v>
      </c>
      <c r="D22" s="297"/>
      <c r="E22" s="297"/>
      <c r="F22" s="297">
        <v>60000</v>
      </c>
      <c r="G22" s="113" t="s">
        <v>327</v>
      </c>
      <c r="H22" s="113" t="s">
        <v>328</v>
      </c>
    </row>
    <row r="23" spans="1:12" ht="15" customHeight="1" x14ac:dyDescent="0.25">
      <c r="A23" s="393" t="s">
        <v>519</v>
      </c>
      <c r="B23" s="393"/>
      <c r="C23" s="393"/>
      <c r="D23" s="393"/>
      <c r="E23" s="393"/>
      <c r="F23" s="393"/>
      <c r="G23" s="393"/>
      <c r="H23" s="393"/>
      <c r="L23" s="73"/>
    </row>
    <row r="24" spans="1:12" ht="24.65" customHeight="1" x14ac:dyDescent="0.25">
      <c r="A24" s="113">
        <v>1</v>
      </c>
      <c r="B24" s="27" t="s">
        <v>522</v>
      </c>
      <c r="C24" s="297">
        <v>20800</v>
      </c>
      <c r="D24" s="297"/>
      <c r="E24" s="297"/>
      <c r="F24" s="297">
        <f>C24</f>
        <v>20800</v>
      </c>
      <c r="G24" s="46" t="s">
        <v>327</v>
      </c>
      <c r="H24" s="46" t="s">
        <v>314</v>
      </c>
      <c r="I24" s="74"/>
      <c r="L24" s="32"/>
    </row>
    <row r="25" spans="1:12" ht="31.5" customHeight="1" x14ac:dyDescent="0.25">
      <c r="A25" s="113">
        <v>2</v>
      </c>
      <c r="B25" s="27" t="s">
        <v>326</v>
      </c>
      <c r="C25" s="297">
        <v>8000</v>
      </c>
      <c r="D25" s="297"/>
      <c r="E25" s="297"/>
      <c r="F25" s="297">
        <f>C25</f>
        <v>8000</v>
      </c>
      <c r="G25" s="46" t="s">
        <v>313</v>
      </c>
      <c r="H25" s="113" t="s">
        <v>328</v>
      </c>
    </row>
    <row r="26" spans="1:12" ht="12.65" customHeight="1" x14ac:dyDescent="0.25">
      <c r="A26" s="393" t="s">
        <v>520</v>
      </c>
      <c r="B26" s="393"/>
      <c r="C26" s="393"/>
      <c r="D26" s="393"/>
      <c r="E26" s="393"/>
      <c r="F26" s="393"/>
      <c r="G26" s="393"/>
      <c r="H26" s="393"/>
    </row>
    <row r="27" spans="1:12" ht="31.25" customHeight="1" x14ac:dyDescent="0.25">
      <c r="A27" s="394">
        <v>1</v>
      </c>
      <c r="B27" s="27" t="s">
        <v>319</v>
      </c>
      <c r="C27" s="297">
        <v>8500</v>
      </c>
      <c r="D27" s="297"/>
      <c r="E27" s="297"/>
      <c r="F27" s="297">
        <f>C27</f>
        <v>8500</v>
      </c>
      <c r="G27" s="394" t="s">
        <v>330</v>
      </c>
      <c r="H27" s="391" t="s">
        <v>318</v>
      </c>
    </row>
    <row r="28" spans="1:12" ht="36.75" customHeight="1" x14ac:dyDescent="0.25">
      <c r="A28" s="394"/>
      <c r="B28" s="27" t="s">
        <v>331</v>
      </c>
      <c r="C28" s="297"/>
      <c r="D28" s="297"/>
      <c r="E28" s="297"/>
      <c r="F28" s="297"/>
      <c r="G28" s="394"/>
      <c r="H28" s="391"/>
    </row>
    <row r="29" spans="1:12" ht="31.25" customHeight="1" x14ac:dyDescent="0.25">
      <c r="A29" s="46">
        <v>2</v>
      </c>
      <c r="B29" s="27" t="s">
        <v>332</v>
      </c>
      <c r="C29" s="297">
        <v>35000</v>
      </c>
      <c r="D29" s="297"/>
      <c r="E29" s="297"/>
      <c r="F29" s="297">
        <f>C29</f>
        <v>35000</v>
      </c>
      <c r="G29" s="174" t="s">
        <v>333</v>
      </c>
      <c r="H29" s="113" t="s">
        <v>318</v>
      </c>
    </row>
    <row r="30" spans="1:12" ht="24.65" customHeight="1" x14ac:dyDescent="0.25">
      <c r="A30" s="46">
        <v>3</v>
      </c>
      <c r="B30" s="27" t="s">
        <v>334</v>
      </c>
      <c r="C30" s="297">
        <v>25000</v>
      </c>
      <c r="D30" s="297"/>
      <c r="E30" s="297"/>
      <c r="F30" s="297">
        <f>C30</f>
        <v>25000</v>
      </c>
      <c r="G30" s="174" t="s">
        <v>335</v>
      </c>
      <c r="H30" s="113" t="s">
        <v>318</v>
      </c>
    </row>
    <row r="31" spans="1:12" ht="32.25" customHeight="1" x14ac:dyDescent="0.25">
      <c r="A31" s="46"/>
      <c r="B31" s="76" t="s">
        <v>521</v>
      </c>
      <c r="C31" s="294">
        <f>C10+C11+C13+C14+C15+C16+C18+C19+C21+C22+C24+C25+C27+C29+C30</f>
        <v>226980</v>
      </c>
      <c r="D31" s="294"/>
      <c r="E31" s="298"/>
      <c r="F31" s="294">
        <f>F10+F11+F13+F14+F15+F16+F18+F19+F21+F22+F24+F25+F27+F29+F30</f>
        <v>226980</v>
      </c>
      <c r="G31" s="174"/>
      <c r="H31" s="113"/>
    </row>
    <row r="32" spans="1:12" x14ac:dyDescent="0.25">
      <c r="A32" s="388" t="s">
        <v>676</v>
      </c>
      <c r="B32" s="388"/>
      <c r="C32" s="388"/>
      <c r="D32" s="388"/>
      <c r="E32" s="388"/>
      <c r="F32" s="388"/>
      <c r="G32" s="388"/>
      <c r="H32" s="388"/>
    </row>
    <row r="33" spans="1:8" x14ac:dyDescent="0.25">
      <c r="A33" s="182" t="s">
        <v>236</v>
      </c>
      <c r="B33" s="181" t="s">
        <v>523</v>
      </c>
      <c r="C33" s="299"/>
      <c r="D33" s="299"/>
      <c r="E33" s="299"/>
      <c r="F33" s="299"/>
      <c r="G33" s="175"/>
      <c r="H33" s="170"/>
    </row>
    <row r="34" spans="1:8" ht="24" customHeight="1" x14ac:dyDescent="0.25">
      <c r="A34" s="182" t="s">
        <v>488</v>
      </c>
      <c r="B34" s="167" t="s">
        <v>255</v>
      </c>
      <c r="C34" s="295">
        <v>768506</v>
      </c>
      <c r="D34" s="295"/>
      <c r="E34" s="295"/>
      <c r="F34" s="295">
        <f>C34</f>
        <v>768506</v>
      </c>
      <c r="G34" s="175" t="s">
        <v>184</v>
      </c>
      <c r="H34" s="364" t="s">
        <v>528</v>
      </c>
    </row>
    <row r="35" spans="1:8" x14ac:dyDescent="0.25">
      <c r="A35" s="182" t="s">
        <v>489</v>
      </c>
      <c r="B35" s="167" t="s">
        <v>503</v>
      </c>
      <c r="C35" s="295">
        <v>21352</v>
      </c>
      <c r="D35" s="295"/>
      <c r="E35" s="295"/>
      <c r="F35" s="295">
        <f t="shared" ref="F35:F37" si="1">C35</f>
        <v>21352</v>
      </c>
      <c r="G35" s="175" t="s">
        <v>184</v>
      </c>
      <c r="H35" s="365"/>
    </row>
    <row r="36" spans="1:8" x14ac:dyDescent="0.25">
      <c r="A36" s="182" t="s">
        <v>490</v>
      </c>
      <c r="B36" s="167" t="s">
        <v>529</v>
      </c>
      <c r="C36" s="295">
        <v>99493</v>
      </c>
      <c r="D36" s="295"/>
      <c r="E36" s="295"/>
      <c r="F36" s="295">
        <f t="shared" si="1"/>
        <v>99493</v>
      </c>
      <c r="G36" s="175" t="s">
        <v>184</v>
      </c>
      <c r="H36" s="365"/>
    </row>
    <row r="37" spans="1:8" x14ac:dyDescent="0.25">
      <c r="A37" s="182" t="s">
        <v>527</v>
      </c>
      <c r="B37" s="167" t="s">
        <v>509</v>
      </c>
      <c r="C37" s="295">
        <v>237520</v>
      </c>
      <c r="D37" s="295"/>
      <c r="E37" s="295"/>
      <c r="F37" s="295">
        <f t="shared" si="1"/>
        <v>237520</v>
      </c>
      <c r="G37" s="175" t="s">
        <v>184</v>
      </c>
      <c r="H37" s="366"/>
    </row>
    <row r="38" spans="1:8" x14ac:dyDescent="0.25">
      <c r="A38" s="182"/>
      <c r="B38" s="181" t="s">
        <v>524</v>
      </c>
      <c r="C38" s="295"/>
      <c r="D38" s="295"/>
      <c r="E38" s="295"/>
      <c r="F38" s="295"/>
      <c r="G38" s="175"/>
      <c r="H38" s="170"/>
    </row>
    <row r="39" spans="1:8" ht="18" customHeight="1" x14ac:dyDescent="0.25">
      <c r="A39" s="182" t="s">
        <v>491</v>
      </c>
      <c r="B39" s="167" t="s">
        <v>504</v>
      </c>
      <c r="C39" s="295">
        <f>676524</f>
        <v>676524</v>
      </c>
      <c r="D39" s="295"/>
      <c r="E39" s="295"/>
      <c r="F39" s="295">
        <f>C39</f>
        <v>676524</v>
      </c>
      <c r="G39" s="175" t="s">
        <v>181</v>
      </c>
      <c r="H39" s="364" t="s">
        <v>528</v>
      </c>
    </row>
    <row r="40" spans="1:8" x14ac:dyDescent="0.25">
      <c r="A40" s="182" t="s">
        <v>492</v>
      </c>
      <c r="B40" s="167" t="s">
        <v>529</v>
      </c>
      <c r="C40" s="295">
        <f>172100</f>
        <v>172100</v>
      </c>
      <c r="D40" s="295"/>
      <c r="E40" s="295"/>
      <c r="F40" s="295">
        <f t="shared" ref="F40:F41" si="2">C40</f>
        <v>172100</v>
      </c>
      <c r="G40" s="175" t="s">
        <v>181</v>
      </c>
      <c r="H40" s="365"/>
    </row>
    <row r="41" spans="1:8" x14ac:dyDescent="0.25">
      <c r="A41" s="182" t="s">
        <v>530</v>
      </c>
      <c r="B41" s="167" t="s">
        <v>509</v>
      </c>
      <c r="C41" s="295">
        <f>337715</f>
        <v>337715</v>
      </c>
      <c r="D41" s="295"/>
      <c r="E41" s="295"/>
      <c r="F41" s="295">
        <f t="shared" si="2"/>
        <v>337715</v>
      </c>
      <c r="G41" s="175" t="s">
        <v>184</v>
      </c>
      <c r="H41" s="366"/>
    </row>
    <row r="42" spans="1:8" x14ac:dyDescent="0.25">
      <c r="A42" s="182" t="s">
        <v>532</v>
      </c>
      <c r="B42" s="181" t="s">
        <v>531</v>
      </c>
      <c r="C42" s="295"/>
      <c r="D42" s="295"/>
      <c r="E42" s="295"/>
      <c r="F42" s="295"/>
      <c r="G42" s="175"/>
      <c r="H42" s="170"/>
    </row>
    <row r="43" spans="1:8" ht="23" x14ac:dyDescent="0.25">
      <c r="A43" s="182" t="s">
        <v>493</v>
      </c>
      <c r="B43" s="167" t="s">
        <v>509</v>
      </c>
      <c r="C43" s="295">
        <f>87360</f>
        <v>87360</v>
      </c>
      <c r="D43" s="295"/>
      <c r="E43" s="295"/>
      <c r="F43" s="295">
        <f>C43</f>
        <v>87360</v>
      </c>
      <c r="G43" s="175" t="s">
        <v>181</v>
      </c>
      <c r="H43" s="113" t="s">
        <v>528</v>
      </c>
    </row>
    <row r="44" spans="1:8" x14ac:dyDescent="0.25">
      <c r="A44" s="182" t="s">
        <v>494</v>
      </c>
      <c r="B44" s="181" t="s">
        <v>525</v>
      </c>
      <c r="C44" s="295"/>
      <c r="D44" s="295"/>
      <c r="E44" s="295"/>
      <c r="F44" s="295"/>
      <c r="G44" s="175"/>
      <c r="H44" s="170"/>
    </row>
    <row r="45" spans="1:8" ht="23" x14ac:dyDescent="0.25">
      <c r="A45" s="182" t="s">
        <v>495</v>
      </c>
      <c r="B45" s="167" t="s">
        <v>509</v>
      </c>
      <c r="C45" s="295">
        <f>66752</f>
        <v>66752</v>
      </c>
      <c r="D45" s="295"/>
      <c r="E45" s="295"/>
      <c r="F45" s="295">
        <f>C45</f>
        <v>66752</v>
      </c>
      <c r="G45" s="175" t="s">
        <v>180</v>
      </c>
      <c r="H45" s="113" t="s">
        <v>528</v>
      </c>
    </row>
    <row r="46" spans="1:8" x14ac:dyDescent="0.25">
      <c r="A46" s="176" t="s">
        <v>497</v>
      </c>
      <c r="B46" s="183" t="s">
        <v>526</v>
      </c>
      <c r="C46" s="300"/>
      <c r="D46" s="300"/>
      <c r="E46" s="300"/>
      <c r="F46" s="300"/>
      <c r="G46" s="176"/>
      <c r="H46" s="170"/>
    </row>
    <row r="47" spans="1:8" x14ac:dyDescent="0.25">
      <c r="A47" s="176" t="s">
        <v>498</v>
      </c>
      <c r="B47" s="178" t="s">
        <v>505</v>
      </c>
      <c r="C47" s="300">
        <f>443641</f>
        <v>443641</v>
      </c>
      <c r="D47" s="300"/>
      <c r="E47" s="300"/>
      <c r="F47" s="300">
        <f>C47</f>
        <v>443641</v>
      </c>
      <c r="G47" s="176" t="s">
        <v>181</v>
      </c>
      <c r="H47" s="364" t="s">
        <v>528</v>
      </c>
    </row>
    <row r="48" spans="1:8" x14ac:dyDescent="0.25">
      <c r="A48" s="176" t="s">
        <v>499</v>
      </c>
      <c r="B48" s="178" t="s">
        <v>506</v>
      </c>
      <c r="C48" s="300">
        <f>105334</f>
        <v>105334</v>
      </c>
      <c r="D48" s="300"/>
      <c r="E48" s="300"/>
      <c r="F48" s="300">
        <f t="shared" ref="F48:F49" si="3">C48</f>
        <v>105334</v>
      </c>
      <c r="G48" s="176" t="s">
        <v>181</v>
      </c>
      <c r="H48" s="365"/>
    </row>
    <row r="49" spans="1:8" x14ac:dyDescent="0.25">
      <c r="A49" s="176" t="s">
        <v>533</v>
      </c>
      <c r="B49" s="178" t="s">
        <v>507</v>
      </c>
      <c r="C49" s="300">
        <f>96523</f>
        <v>96523</v>
      </c>
      <c r="D49" s="300"/>
      <c r="E49" s="300"/>
      <c r="F49" s="300">
        <f t="shared" si="3"/>
        <v>96523</v>
      </c>
      <c r="G49" s="176" t="s">
        <v>184</v>
      </c>
      <c r="H49" s="366"/>
    </row>
    <row r="50" spans="1:8" x14ac:dyDescent="0.25">
      <c r="A50" s="176" t="s">
        <v>500</v>
      </c>
      <c r="B50" s="183" t="s">
        <v>534</v>
      </c>
      <c r="C50" s="300" t="s">
        <v>188</v>
      </c>
      <c r="D50" s="300"/>
      <c r="E50" s="300"/>
      <c r="F50" s="300" t="s">
        <v>188</v>
      </c>
      <c r="G50" s="176" t="s">
        <v>188</v>
      </c>
      <c r="H50" s="170"/>
    </row>
    <row r="51" spans="1:8" ht="24" customHeight="1" x14ac:dyDescent="0.25">
      <c r="A51" s="176" t="s">
        <v>501</v>
      </c>
      <c r="B51" s="178" t="s">
        <v>508</v>
      </c>
      <c r="C51" s="300">
        <f>1000722</f>
        <v>1000722</v>
      </c>
      <c r="D51" s="300"/>
      <c r="E51" s="300"/>
      <c r="F51" s="300">
        <f>C51</f>
        <v>1000722</v>
      </c>
      <c r="G51" s="176" t="s">
        <v>184</v>
      </c>
      <c r="H51" s="364" t="s">
        <v>528</v>
      </c>
    </row>
    <row r="52" spans="1:8" x14ac:dyDescent="0.25">
      <c r="A52" s="176" t="s">
        <v>502</v>
      </c>
      <c r="B52" s="178" t="s">
        <v>509</v>
      </c>
      <c r="C52" s="300">
        <f>1000722</f>
        <v>1000722</v>
      </c>
      <c r="D52" s="300"/>
      <c r="E52" s="300"/>
      <c r="F52" s="300">
        <f>C52</f>
        <v>1000722</v>
      </c>
      <c r="G52" s="175" t="s">
        <v>184</v>
      </c>
      <c r="H52" s="366"/>
    </row>
    <row r="53" spans="1:8" x14ac:dyDescent="0.25">
      <c r="A53" s="176" t="s">
        <v>535</v>
      </c>
      <c r="B53" s="178" t="s">
        <v>510</v>
      </c>
      <c r="C53" s="300"/>
      <c r="D53" s="300"/>
      <c r="E53" s="300"/>
      <c r="F53" s="300"/>
      <c r="G53" s="176"/>
      <c r="H53" s="170"/>
    </row>
    <row r="54" spans="1:8" ht="23" x14ac:dyDescent="0.25">
      <c r="A54" s="176" t="s">
        <v>536</v>
      </c>
      <c r="B54" s="178" t="s">
        <v>511</v>
      </c>
      <c r="C54" s="300">
        <f>1793362</f>
        <v>1793362</v>
      </c>
      <c r="D54" s="300"/>
      <c r="E54" s="300"/>
      <c r="F54" s="300">
        <f>C54</f>
        <v>1793362</v>
      </c>
      <c r="G54" s="176" t="s">
        <v>180</v>
      </c>
      <c r="H54" s="113" t="s">
        <v>528</v>
      </c>
    </row>
    <row r="55" spans="1:8" x14ac:dyDescent="0.25">
      <c r="A55" s="176" t="s">
        <v>537</v>
      </c>
      <c r="B55" s="183" t="s">
        <v>512</v>
      </c>
      <c r="C55" s="300"/>
      <c r="D55" s="300"/>
      <c r="E55" s="300"/>
      <c r="F55" s="300"/>
      <c r="G55" s="176"/>
      <c r="H55" s="170"/>
    </row>
    <row r="56" spans="1:8" x14ac:dyDescent="0.25">
      <c r="A56" s="176" t="s">
        <v>538</v>
      </c>
      <c r="B56" s="178" t="s">
        <v>509</v>
      </c>
      <c r="C56" s="300">
        <f>247860</f>
        <v>247860</v>
      </c>
      <c r="D56" s="300"/>
      <c r="E56" s="300"/>
      <c r="F56" s="300">
        <f>C56</f>
        <v>247860</v>
      </c>
      <c r="G56" s="175" t="s">
        <v>184</v>
      </c>
      <c r="H56" s="364" t="s">
        <v>528</v>
      </c>
    </row>
    <row r="57" spans="1:8" x14ac:dyDescent="0.25">
      <c r="A57" s="176" t="s">
        <v>539</v>
      </c>
      <c r="B57" s="178" t="s">
        <v>540</v>
      </c>
      <c r="C57" s="300">
        <f>188338</f>
        <v>188338</v>
      </c>
      <c r="D57" s="300"/>
      <c r="E57" s="300"/>
      <c r="F57" s="300">
        <f>C57</f>
        <v>188338</v>
      </c>
      <c r="G57" s="175" t="s">
        <v>184</v>
      </c>
      <c r="H57" s="366"/>
    </row>
    <row r="58" spans="1:8" x14ac:dyDescent="0.25">
      <c r="A58" s="176" t="s">
        <v>541</v>
      </c>
      <c r="B58" s="183" t="s">
        <v>513</v>
      </c>
      <c r="C58" s="300"/>
      <c r="D58" s="300"/>
      <c r="E58" s="300"/>
      <c r="F58" s="300"/>
      <c r="G58" s="175"/>
      <c r="H58" s="170"/>
    </row>
    <row r="59" spans="1:8" ht="23" x14ac:dyDescent="0.25">
      <c r="A59" s="176" t="s">
        <v>542</v>
      </c>
      <c r="B59" s="178" t="s">
        <v>509</v>
      </c>
      <c r="C59" s="300">
        <f>127355</f>
        <v>127355</v>
      </c>
      <c r="D59" s="300"/>
      <c r="E59" s="300"/>
      <c r="F59" s="300">
        <f>C59</f>
        <v>127355</v>
      </c>
      <c r="G59" s="175" t="s">
        <v>184</v>
      </c>
      <c r="H59" s="113" t="s">
        <v>528</v>
      </c>
    </row>
    <row r="60" spans="1:8" x14ac:dyDescent="0.25">
      <c r="A60" s="176" t="s">
        <v>543</v>
      </c>
      <c r="B60" s="185" t="s">
        <v>514</v>
      </c>
      <c r="C60" s="300"/>
      <c r="D60" s="300"/>
      <c r="E60" s="300"/>
      <c r="F60" s="300"/>
      <c r="G60" s="175"/>
      <c r="H60" s="170"/>
    </row>
    <row r="61" spans="1:8" ht="23" x14ac:dyDescent="0.25">
      <c r="A61" s="184" t="s">
        <v>544</v>
      </c>
      <c r="B61" s="178" t="s">
        <v>509</v>
      </c>
      <c r="C61" s="300">
        <f>230397</f>
        <v>230397</v>
      </c>
      <c r="D61" s="300"/>
      <c r="E61" s="300"/>
      <c r="F61" s="300">
        <f>C61</f>
        <v>230397</v>
      </c>
      <c r="G61" s="176" t="s">
        <v>180</v>
      </c>
      <c r="H61" s="113" t="s">
        <v>528</v>
      </c>
    </row>
    <row r="62" spans="1:8" x14ac:dyDescent="0.25">
      <c r="A62" s="307"/>
      <c r="B62" s="308" t="s">
        <v>545</v>
      </c>
      <c r="C62" s="309">
        <f>C34+C35+C36+C37+C39+C40+C41+C43+C45+C47+C48+C49+C51+C52+C54+C56+C57+C59+C61</f>
        <v>7701576</v>
      </c>
      <c r="D62" s="309"/>
      <c r="E62" s="309"/>
      <c r="F62" s="309">
        <f>C62</f>
        <v>7701576</v>
      </c>
      <c r="G62" s="307"/>
      <c r="H62" s="307"/>
    </row>
  </sheetData>
  <mergeCells count="24">
    <mergeCell ref="A23:H23"/>
    <mergeCell ref="A8:H8"/>
    <mergeCell ref="H27:H28"/>
    <mergeCell ref="A27:A28"/>
    <mergeCell ref="G27:G28"/>
    <mergeCell ref="A26:H26"/>
    <mergeCell ref="A9:H9"/>
    <mergeCell ref="A12:H12"/>
    <mergeCell ref="A17:H17"/>
    <mergeCell ref="A20:H20"/>
    <mergeCell ref="B2:H2"/>
    <mergeCell ref="B3:H3"/>
    <mergeCell ref="B4:H4"/>
    <mergeCell ref="A6:A7"/>
    <mergeCell ref="B6:B7"/>
    <mergeCell ref="C6:F6"/>
    <mergeCell ref="G6:G7"/>
    <mergeCell ref="H6:H7"/>
    <mergeCell ref="H56:H57"/>
    <mergeCell ref="A32:H32"/>
    <mergeCell ref="H34:H37"/>
    <mergeCell ref="H39:H41"/>
    <mergeCell ref="H47:H49"/>
    <mergeCell ref="H51:H52"/>
  </mergeCells>
  <pageMargins left="1.0236220472440944" right="0.19685039370078741" top="0.15748031496062992" bottom="0.15748031496062992" header="0.15748031496062992" footer="0.15748031496062992"/>
  <pageSetup paperSize="9" scale="98" fitToHeight="0" orientation="landscape" r:id="rId1"/>
  <headerFooter alignWithMargins="0"/>
  <rowBreaks count="1" manualBreakCount="1">
    <brk id="31"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1"/>
  <sheetViews>
    <sheetView zoomScale="86" zoomScaleNormal="86" workbookViewId="0">
      <selection activeCell="B9" sqref="B9"/>
    </sheetView>
  </sheetViews>
  <sheetFormatPr defaultColWidth="9.08984375" defaultRowHeight="11.5" x14ac:dyDescent="0.25"/>
  <cols>
    <col min="1" max="1" width="5.54296875" style="154" customWidth="1"/>
    <col min="2" max="2" width="57.08984375" style="218" customWidth="1"/>
    <col min="3" max="3" width="10.54296875" style="166" customWidth="1"/>
    <col min="4" max="4" width="14.08984375" style="166" customWidth="1"/>
    <col min="5" max="5" width="10.08984375" style="166" customWidth="1"/>
    <col min="6" max="6" width="10.453125" style="166" customWidth="1"/>
    <col min="7" max="7" width="25.7265625" style="155" customWidth="1"/>
    <col min="8" max="8" width="51.26953125" style="155" customWidth="1"/>
    <col min="9" max="9" width="8.984375E-2" style="150" customWidth="1"/>
    <col min="10" max="241" width="9.08984375" style="150"/>
    <col min="242" max="242" width="5.54296875" style="150" customWidth="1"/>
    <col min="243" max="243" width="57.08984375" style="150" customWidth="1"/>
    <col min="244" max="244" width="10.54296875" style="150" customWidth="1"/>
    <col min="245" max="245" width="14.08984375" style="150" customWidth="1"/>
    <col min="246" max="246" width="10.08984375" style="150" customWidth="1"/>
    <col min="247" max="247" width="10.453125" style="150" customWidth="1"/>
    <col min="248" max="248" width="14.54296875" style="150" customWidth="1"/>
    <col min="249" max="249" width="9.6328125" style="150" customWidth="1"/>
    <col min="250" max="250" width="29.453125" style="150" customWidth="1"/>
    <col min="251" max="251" width="8.984375E-2" style="150" customWidth="1"/>
    <col min="252" max="256" width="0" style="150" hidden="1" customWidth="1"/>
    <col min="257" max="497" width="9.08984375" style="150"/>
    <col min="498" max="498" width="5.54296875" style="150" customWidth="1"/>
    <col min="499" max="499" width="57.08984375" style="150" customWidth="1"/>
    <col min="500" max="500" width="10.54296875" style="150" customWidth="1"/>
    <col min="501" max="501" width="14.08984375" style="150" customWidth="1"/>
    <col min="502" max="502" width="10.08984375" style="150" customWidth="1"/>
    <col min="503" max="503" width="10.453125" style="150" customWidth="1"/>
    <col min="504" max="504" width="14.54296875" style="150" customWidth="1"/>
    <col min="505" max="505" width="9.6328125" style="150" customWidth="1"/>
    <col min="506" max="506" width="29.453125" style="150" customWidth="1"/>
    <col min="507" max="507" width="8.984375E-2" style="150" customWidth="1"/>
    <col min="508" max="512" width="0" style="150" hidden="1" customWidth="1"/>
    <col min="513" max="753" width="9.08984375" style="150"/>
    <col min="754" max="754" width="5.54296875" style="150" customWidth="1"/>
    <col min="755" max="755" width="57.08984375" style="150" customWidth="1"/>
    <col min="756" max="756" width="10.54296875" style="150" customWidth="1"/>
    <col min="757" max="757" width="14.08984375" style="150" customWidth="1"/>
    <col min="758" max="758" width="10.08984375" style="150" customWidth="1"/>
    <col min="759" max="759" width="10.453125" style="150" customWidth="1"/>
    <col min="760" max="760" width="14.54296875" style="150" customWidth="1"/>
    <col min="761" max="761" width="9.6328125" style="150" customWidth="1"/>
    <col min="762" max="762" width="29.453125" style="150" customWidth="1"/>
    <col min="763" max="763" width="8.984375E-2" style="150" customWidth="1"/>
    <col min="764" max="768" width="0" style="150" hidden="1" customWidth="1"/>
    <col min="769" max="1009" width="9.08984375" style="150"/>
    <col min="1010" max="1010" width="5.54296875" style="150" customWidth="1"/>
    <col min="1011" max="1011" width="57.08984375" style="150" customWidth="1"/>
    <col min="1012" max="1012" width="10.54296875" style="150" customWidth="1"/>
    <col min="1013" max="1013" width="14.08984375" style="150" customWidth="1"/>
    <col min="1014" max="1014" width="10.08984375" style="150" customWidth="1"/>
    <col min="1015" max="1015" width="10.453125" style="150" customWidth="1"/>
    <col min="1016" max="1016" width="14.54296875" style="150" customWidth="1"/>
    <col min="1017" max="1017" width="9.6328125" style="150" customWidth="1"/>
    <col min="1018" max="1018" width="29.453125" style="150" customWidth="1"/>
    <col min="1019" max="1019" width="8.984375E-2" style="150" customWidth="1"/>
    <col min="1020" max="1024" width="0" style="150" hidden="1" customWidth="1"/>
    <col min="1025" max="1265" width="9.08984375" style="150"/>
    <col min="1266" max="1266" width="5.54296875" style="150" customWidth="1"/>
    <col min="1267" max="1267" width="57.08984375" style="150" customWidth="1"/>
    <col min="1268" max="1268" width="10.54296875" style="150" customWidth="1"/>
    <col min="1269" max="1269" width="14.08984375" style="150" customWidth="1"/>
    <col min="1270" max="1270" width="10.08984375" style="150" customWidth="1"/>
    <col min="1271" max="1271" width="10.453125" style="150" customWidth="1"/>
    <col min="1272" max="1272" width="14.54296875" style="150" customWidth="1"/>
    <col min="1273" max="1273" width="9.6328125" style="150" customWidth="1"/>
    <col min="1274" max="1274" width="29.453125" style="150" customWidth="1"/>
    <col min="1275" max="1275" width="8.984375E-2" style="150" customWidth="1"/>
    <col min="1276" max="1280" width="0" style="150" hidden="1" customWidth="1"/>
    <col min="1281" max="1521" width="9.08984375" style="150"/>
    <col min="1522" max="1522" width="5.54296875" style="150" customWidth="1"/>
    <col min="1523" max="1523" width="57.08984375" style="150" customWidth="1"/>
    <col min="1524" max="1524" width="10.54296875" style="150" customWidth="1"/>
    <col min="1525" max="1525" width="14.08984375" style="150" customWidth="1"/>
    <col min="1526" max="1526" width="10.08984375" style="150" customWidth="1"/>
    <col min="1527" max="1527" width="10.453125" style="150" customWidth="1"/>
    <col min="1528" max="1528" width="14.54296875" style="150" customWidth="1"/>
    <col min="1529" max="1529" width="9.6328125" style="150" customWidth="1"/>
    <col min="1530" max="1530" width="29.453125" style="150" customWidth="1"/>
    <col min="1531" max="1531" width="8.984375E-2" style="150" customWidth="1"/>
    <col min="1532" max="1536" width="0" style="150" hidden="1" customWidth="1"/>
    <col min="1537" max="1777" width="9.08984375" style="150"/>
    <col min="1778" max="1778" width="5.54296875" style="150" customWidth="1"/>
    <col min="1779" max="1779" width="57.08984375" style="150" customWidth="1"/>
    <col min="1780" max="1780" width="10.54296875" style="150" customWidth="1"/>
    <col min="1781" max="1781" width="14.08984375" style="150" customWidth="1"/>
    <col min="1782" max="1782" width="10.08984375" style="150" customWidth="1"/>
    <col min="1783" max="1783" width="10.453125" style="150" customWidth="1"/>
    <col min="1784" max="1784" width="14.54296875" style="150" customWidth="1"/>
    <col min="1785" max="1785" width="9.6328125" style="150" customWidth="1"/>
    <col min="1786" max="1786" width="29.453125" style="150" customWidth="1"/>
    <col min="1787" max="1787" width="8.984375E-2" style="150" customWidth="1"/>
    <col min="1788" max="1792" width="0" style="150" hidden="1" customWidth="1"/>
    <col min="1793" max="2033" width="9.08984375" style="150"/>
    <col min="2034" max="2034" width="5.54296875" style="150" customWidth="1"/>
    <col min="2035" max="2035" width="57.08984375" style="150" customWidth="1"/>
    <col min="2036" max="2036" width="10.54296875" style="150" customWidth="1"/>
    <col min="2037" max="2037" width="14.08984375" style="150" customWidth="1"/>
    <col min="2038" max="2038" width="10.08984375" style="150" customWidth="1"/>
    <col min="2039" max="2039" width="10.453125" style="150" customWidth="1"/>
    <col min="2040" max="2040" width="14.54296875" style="150" customWidth="1"/>
    <col min="2041" max="2041" width="9.6328125" style="150" customWidth="1"/>
    <col min="2042" max="2042" width="29.453125" style="150" customWidth="1"/>
    <col min="2043" max="2043" width="8.984375E-2" style="150" customWidth="1"/>
    <col min="2044" max="2048" width="0" style="150" hidden="1" customWidth="1"/>
    <col min="2049" max="2289" width="9.08984375" style="150"/>
    <col min="2290" max="2290" width="5.54296875" style="150" customWidth="1"/>
    <col min="2291" max="2291" width="57.08984375" style="150" customWidth="1"/>
    <col min="2292" max="2292" width="10.54296875" style="150" customWidth="1"/>
    <col min="2293" max="2293" width="14.08984375" style="150" customWidth="1"/>
    <col min="2294" max="2294" width="10.08984375" style="150" customWidth="1"/>
    <col min="2295" max="2295" width="10.453125" style="150" customWidth="1"/>
    <col min="2296" max="2296" width="14.54296875" style="150" customWidth="1"/>
    <col min="2297" max="2297" width="9.6328125" style="150" customWidth="1"/>
    <col min="2298" max="2298" width="29.453125" style="150" customWidth="1"/>
    <col min="2299" max="2299" width="8.984375E-2" style="150" customWidth="1"/>
    <col min="2300" max="2304" width="0" style="150" hidden="1" customWidth="1"/>
    <col min="2305" max="2545" width="9.08984375" style="150"/>
    <col min="2546" max="2546" width="5.54296875" style="150" customWidth="1"/>
    <col min="2547" max="2547" width="57.08984375" style="150" customWidth="1"/>
    <col min="2548" max="2548" width="10.54296875" style="150" customWidth="1"/>
    <col min="2549" max="2549" width="14.08984375" style="150" customWidth="1"/>
    <col min="2550" max="2550" width="10.08984375" style="150" customWidth="1"/>
    <col min="2551" max="2551" width="10.453125" style="150" customWidth="1"/>
    <col min="2552" max="2552" width="14.54296875" style="150" customWidth="1"/>
    <col min="2553" max="2553" width="9.6328125" style="150" customWidth="1"/>
    <col min="2554" max="2554" width="29.453125" style="150" customWidth="1"/>
    <col min="2555" max="2555" width="8.984375E-2" style="150" customWidth="1"/>
    <col min="2556" max="2560" width="0" style="150" hidden="1" customWidth="1"/>
    <col min="2561" max="2801" width="9.08984375" style="150"/>
    <col min="2802" max="2802" width="5.54296875" style="150" customWidth="1"/>
    <col min="2803" max="2803" width="57.08984375" style="150" customWidth="1"/>
    <col min="2804" max="2804" width="10.54296875" style="150" customWidth="1"/>
    <col min="2805" max="2805" width="14.08984375" style="150" customWidth="1"/>
    <col min="2806" max="2806" width="10.08984375" style="150" customWidth="1"/>
    <col min="2807" max="2807" width="10.453125" style="150" customWidth="1"/>
    <col min="2808" max="2808" width="14.54296875" style="150" customWidth="1"/>
    <col min="2809" max="2809" width="9.6328125" style="150" customWidth="1"/>
    <col min="2810" max="2810" width="29.453125" style="150" customWidth="1"/>
    <col min="2811" max="2811" width="8.984375E-2" style="150" customWidth="1"/>
    <col min="2812" max="2816" width="0" style="150" hidden="1" customWidth="1"/>
    <col min="2817" max="3057" width="9.08984375" style="150"/>
    <col min="3058" max="3058" width="5.54296875" style="150" customWidth="1"/>
    <col min="3059" max="3059" width="57.08984375" style="150" customWidth="1"/>
    <col min="3060" max="3060" width="10.54296875" style="150" customWidth="1"/>
    <col min="3061" max="3061" width="14.08984375" style="150" customWidth="1"/>
    <col min="3062" max="3062" width="10.08984375" style="150" customWidth="1"/>
    <col min="3063" max="3063" width="10.453125" style="150" customWidth="1"/>
    <col min="3064" max="3064" width="14.54296875" style="150" customWidth="1"/>
    <col min="3065" max="3065" width="9.6328125" style="150" customWidth="1"/>
    <col min="3066" max="3066" width="29.453125" style="150" customWidth="1"/>
    <col min="3067" max="3067" width="8.984375E-2" style="150" customWidth="1"/>
    <col min="3068" max="3072" width="0" style="150" hidden="1" customWidth="1"/>
    <col min="3073" max="3313" width="9.08984375" style="150"/>
    <col min="3314" max="3314" width="5.54296875" style="150" customWidth="1"/>
    <col min="3315" max="3315" width="57.08984375" style="150" customWidth="1"/>
    <col min="3316" max="3316" width="10.54296875" style="150" customWidth="1"/>
    <col min="3317" max="3317" width="14.08984375" style="150" customWidth="1"/>
    <col min="3318" max="3318" width="10.08984375" style="150" customWidth="1"/>
    <col min="3319" max="3319" width="10.453125" style="150" customWidth="1"/>
    <col min="3320" max="3320" width="14.54296875" style="150" customWidth="1"/>
    <col min="3321" max="3321" width="9.6328125" style="150" customWidth="1"/>
    <col min="3322" max="3322" width="29.453125" style="150" customWidth="1"/>
    <col min="3323" max="3323" width="8.984375E-2" style="150" customWidth="1"/>
    <col min="3324" max="3328" width="0" style="150" hidden="1" customWidth="1"/>
    <col min="3329" max="3569" width="9.08984375" style="150"/>
    <col min="3570" max="3570" width="5.54296875" style="150" customWidth="1"/>
    <col min="3571" max="3571" width="57.08984375" style="150" customWidth="1"/>
    <col min="3572" max="3572" width="10.54296875" style="150" customWidth="1"/>
    <col min="3573" max="3573" width="14.08984375" style="150" customWidth="1"/>
    <col min="3574" max="3574" width="10.08984375" style="150" customWidth="1"/>
    <col min="3575" max="3575" width="10.453125" style="150" customWidth="1"/>
    <col min="3576" max="3576" width="14.54296875" style="150" customWidth="1"/>
    <col min="3577" max="3577" width="9.6328125" style="150" customWidth="1"/>
    <col min="3578" max="3578" width="29.453125" style="150" customWidth="1"/>
    <col min="3579" max="3579" width="8.984375E-2" style="150" customWidth="1"/>
    <col min="3580" max="3584" width="0" style="150" hidden="1" customWidth="1"/>
    <col min="3585" max="3825" width="9.08984375" style="150"/>
    <col min="3826" max="3826" width="5.54296875" style="150" customWidth="1"/>
    <col min="3827" max="3827" width="57.08984375" style="150" customWidth="1"/>
    <col min="3828" max="3828" width="10.54296875" style="150" customWidth="1"/>
    <col min="3829" max="3829" width="14.08984375" style="150" customWidth="1"/>
    <col min="3830" max="3830" width="10.08984375" style="150" customWidth="1"/>
    <col min="3831" max="3831" width="10.453125" style="150" customWidth="1"/>
    <col min="3832" max="3832" width="14.54296875" style="150" customWidth="1"/>
    <col min="3833" max="3833" width="9.6328125" style="150" customWidth="1"/>
    <col min="3834" max="3834" width="29.453125" style="150" customWidth="1"/>
    <col min="3835" max="3835" width="8.984375E-2" style="150" customWidth="1"/>
    <col min="3836" max="3840" width="0" style="150" hidden="1" customWidth="1"/>
    <col min="3841" max="4081" width="9.08984375" style="150"/>
    <col min="4082" max="4082" width="5.54296875" style="150" customWidth="1"/>
    <col min="4083" max="4083" width="57.08984375" style="150" customWidth="1"/>
    <col min="4084" max="4084" width="10.54296875" style="150" customWidth="1"/>
    <col min="4085" max="4085" width="14.08984375" style="150" customWidth="1"/>
    <col min="4086" max="4086" width="10.08984375" style="150" customWidth="1"/>
    <col min="4087" max="4087" width="10.453125" style="150" customWidth="1"/>
    <col min="4088" max="4088" width="14.54296875" style="150" customWidth="1"/>
    <col min="4089" max="4089" width="9.6328125" style="150" customWidth="1"/>
    <col min="4090" max="4090" width="29.453125" style="150" customWidth="1"/>
    <col min="4091" max="4091" width="8.984375E-2" style="150" customWidth="1"/>
    <col min="4092" max="4096" width="0" style="150" hidden="1" customWidth="1"/>
    <col min="4097" max="4337" width="9.08984375" style="150"/>
    <col min="4338" max="4338" width="5.54296875" style="150" customWidth="1"/>
    <col min="4339" max="4339" width="57.08984375" style="150" customWidth="1"/>
    <col min="4340" max="4340" width="10.54296875" style="150" customWidth="1"/>
    <col min="4341" max="4341" width="14.08984375" style="150" customWidth="1"/>
    <col min="4342" max="4342" width="10.08984375" style="150" customWidth="1"/>
    <col min="4343" max="4343" width="10.453125" style="150" customWidth="1"/>
    <col min="4344" max="4344" width="14.54296875" style="150" customWidth="1"/>
    <col min="4345" max="4345" width="9.6328125" style="150" customWidth="1"/>
    <col min="4346" max="4346" width="29.453125" style="150" customWidth="1"/>
    <col min="4347" max="4347" width="8.984375E-2" style="150" customWidth="1"/>
    <col min="4348" max="4352" width="0" style="150" hidden="1" customWidth="1"/>
    <col min="4353" max="4593" width="9.08984375" style="150"/>
    <col min="4594" max="4594" width="5.54296875" style="150" customWidth="1"/>
    <col min="4595" max="4595" width="57.08984375" style="150" customWidth="1"/>
    <col min="4596" max="4596" width="10.54296875" style="150" customWidth="1"/>
    <col min="4597" max="4597" width="14.08984375" style="150" customWidth="1"/>
    <col min="4598" max="4598" width="10.08984375" style="150" customWidth="1"/>
    <col min="4599" max="4599" width="10.453125" style="150" customWidth="1"/>
    <col min="4600" max="4600" width="14.54296875" style="150" customWidth="1"/>
    <col min="4601" max="4601" width="9.6328125" style="150" customWidth="1"/>
    <col min="4602" max="4602" width="29.453125" style="150" customWidth="1"/>
    <col min="4603" max="4603" width="8.984375E-2" style="150" customWidth="1"/>
    <col min="4604" max="4608" width="0" style="150" hidden="1" customWidth="1"/>
    <col min="4609" max="4849" width="9.08984375" style="150"/>
    <col min="4850" max="4850" width="5.54296875" style="150" customWidth="1"/>
    <col min="4851" max="4851" width="57.08984375" style="150" customWidth="1"/>
    <col min="4852" max="4852" width="10.54296875" style="150" customWidth="1"/>
    <col min="4853" max="4853" width="14.08984375" style="150" customWidth="1"/>
    <col min="4854" max="4854" width="10.08984375" style="150" customWidth="1"/>
    <col min="4855" max="4855" width="10.453125" style="150" customWidth="1"/>
    <col min="4856" max="4856" width="14.54296875" style="150" customWidth="1"/>
    <col min="4857" max="4857" width="9.6328125" style="150" customWidth="1"/>
    <col min="4858" max="4858" width="29.453125" style="150" customWidth="1"/>
    <col min="4859" max="4859" width="8.984375E-2" style="150" customWidth="1"/>
    <col min="4860" max="4864" width="0" style="150" hidden="1" customWidth="1"/>
    <col min="4865" max="5105" width="9.08984375" style="150"/>
    <col min="5106" max="5106" width="5.54296875" style="150" customWidth="1"/>
    <col min="5107" max="5107" width="57.08984375" style="150" customWidth="1"/>
    <col min="5108" max="5108" width="10.54296875" style="150" customWidth="1"/>
    <col min="5109" max="5109" width="14.08984375" style="150" customWidth="1"/>
    <col min="5110" max="5110" width="10.08984375" style="150" customWidth="1"/>
    <col min="5111" max="5111" width="10.453125" style="150" customWidth="1"/>
    <col min="5112" max="5112" width="14.54296875" style="150" customWidth="1"/>
    <col min="5113" max="5113" width="9.6328125" style="150" customWidth="1"/>
    <col min="5114" max="5114" width="29.453125" style="150" customWidth="1"/>
    <col min="5115" max="5115" width="8.984375E-2" style="150" customWidth="1"/>
    <col min="5116" max="5120" width="0" style="150" hidden="1" customWidth="1"/>
    <col min="5121" max="5361" width="9.08984375" style="150"/>
    <col min="5362" max="5362" width="5.54296875" style="150" customWidth="1"/>
    <col min="5363" max="5363" width="57.08984375" style="150" customWidth="1"/>
    <col min="5364" max="5364" width="10.54296875" style="150" customWidth="1"/>
    <col min="5365" max="5365" width="14.08984375" style="150" customWidth="1"/>
    <col min="5366" max="5366" width="10.08984375" style="150" customWidth="1"/>
    <col min="5367" max="5367" width="10.453125" style="150" customWidth="1"/>
    <col min="5368" max="5368" width="14.54296875" style="150" customWidth="1"/>
    <col min="5369" max="5369" width="9.6328125" style="150" customWidth="1"/>
    <col min="5370" max="5370" width="29.453125" style="150" customWidth="1"/>
    <col min="5371" max="5371" width="8.984375E-2" style="150" customWidth="1"/>
    <col min="5372" max="5376" width="0" style="150" hidden="1" customWidth="1"/>
    <col min="5377" max="5617" width="9.08984375" style="150"/>
    <col min="5618" max="5618" width="5.54296875" style="150" customWidth="1"/>
    <col min="5619" max="5619" width="57.08984375" style="150" customWidth="1"/>
    <col min="5620" max="5620" width="10.54296875" style="150" customWidth="1"/>
    <col min="5621" max="5621" width="14.08984375" style="150" customWidth="1"/>
    <col min="5622" max="5622" width="10.08984375" style="150" customWidth="1"/>
    <col min="5623" max="5623" width="10.453125" style="150" customWidth="1"/>
    <col min="5624" max="5624" width="14.54296875" style="150" customWidth="1"/>
    <col min="5625" max="5625" width="9.6328125" style="150" customWidth="1"/>
    <col min="5626" max="5626" width="29.453125" style="150" customWidth="1"/>
    <col min="5627" max="5627" width="8.984375E-2" style="150" customWidth="1"/>
    <col min="5628" max="5632" width="0" style="150" hidden="1" customWidth="1"/>
    <col min="5633" max="5873" width="9.08984375" style="150"/>
    <col min="5874" max="5874" width="5.54296875" style="150" customWidth="1"/>
    <col min="5875" max="5875" width="57.08984375" style="150" customWidth="1"/>
    <col min="5876" max="5876" width="10.54296875" style="150" customWidth="1"/>
    <col min="5877" max="5877" width="14.08984375" style="150" customWidth="1"/>
    <col min="5878" max="5878" width="10.08984375" style="150" customWidth="1"/>
    <col min="5879" max="5879" width="10.453125" style="150" customWidth="1"/>
    <col min="5880" max="5880" width="14.54296875" style="150" customWidth="1"/>
    <col min="5881" max="5881" width="9.6328125" style="150" customWidth="1"/>
    <col min="5882" max="5882" width="29.453125" style="150" customWidth="1"/>
    <col min="5883" max="5883" width="8.984375E-2" style="150" customWidth="1"/>
    <col min="5884" max="5888" width="0" style="150" hidden="1" customWidth="1"/>
    <col min="5889" max="6129" width="9.08984375" style="150"/>
    <col min="6130" max="6130" width="5.54296875" style="150" customWidth="1"/>
    <col min="6131" max="6131" width="57.08984375" style="150" customWidth="1"/>
    <col min="6132" max="6132" width="10.54296875" style="150" customWidth="1"/>
    <col min="6133" max="6133" width="14.08984375" style="150" customWidth="1"/>
    <col min="6134" max="6134" width="10.08984375" style="150" customWidth="1"/>
    <col min="6135" max="6135" width="10.453125" style="150" customWidth="1"/>
    <col min="6136" max="6136" width="14.54296875" style="150" customWidth="1"/>
    <col min="6137" max="6137" width="9.6328125" style="150" customWidth="1"/>
    <col min="6138" max="6138" width="29.453125" style="150" customWidth="1"/>
    <col min="6139" max="6139" width="8.984375E-2" style="150" customWidth="1"/>
    <col min="6140" max="6144" width="0" style="150" hidden="1" customWidth="1"/>
    <col min="6145" max="6385" width="9.08984375" style="150"/>
    <col min="6386" max="6386" width="5.54296875" style="150" customWidth="1"/>
    <col min="6387" max="6387" width="57.08984375" style="150" customWidth="1"/>
    <col min="6388" max="6388" width="10.54296875" style="150" customWidth="1"/>
    <col min="6389" max="6389" width="14.08984375" style="150" customWidth="1"/>
    <col min="6390" max="6390" width="10.08984375" style="150" customWidth="1"/>
    <col min="6391" max="6391" width="10.453125" style="150" customWidth="1"/>
    <col min="6392" max="6392" width="14.54296875" style="150" customWidth="1"/>
    <col min="6393" max="6393" width="9.6328125" style="150" customWidth="1"/>
    <col min="6394" max="6394" width="29.453125" style="150" customWidth="1"/>
    <col min="6395" max="6395" width="8.984375E-2" style="150" customWidth="1"/>
    <col min="6396" max="6400" width="0" style="150" hidden="1" customWidth="1"/>
    <col min="6401" max="6641" width="9.08984375" style="150"/>
    <col min="6642" max="6642" width="5.54296875" style="150" customWidth="1"/>
    <col min="6643" max="6643" width="57.08984375" style="150" customWidth="1"/>
    <col min="6644" max="6644" width="10.54296875" style="150" customWidth="1"/>
    <col min="6645" max="6645" width="14.08984375" style="150" customWidth="1"/>
    <col min="6646" max="6646" width="10.08984375" style="150" customWidth="1"/>
    <col min="6647" max="6647" width="10.453125" style="150" customWidth="1"/>
    <col min="6648" max="6648" width="14.54296875" style="150" customWidth="1"/>
    <col min="6649" max="6649" width="9.6328125" style="150" customWidth="1"/>
    <col min="6650" max="6650" width="29.453125" style="150" customWidth="1"/>
    <col min="6651" max="6651" width="8.984375E-2" style="150" customWidth="1"/>
    <col min="6652" max="6656" width="0" style="150" hidden="1" customWidth="1"/>
    <col min="6657" max="6897" width="9.08984375" style="150"/>
    <col min="6898" max="6898" width="5.54296875" style="150" customWidth="1"/>
    <col min="6899" max="6899" width="57.08984375" style="150" customWidth="1"/>
    <col min="6900" max="6900" width="10.54296875" style="150" customWidth="1"/>
    <col min="6901" max="6901" width="14.08984375" style="150" customWidth="1"/>
    <col min="6902" max="6902" width="10.08984375" style="150" customWidth="1"/>
    <col min="6903" max="6903" width="10.453125" style="150" customWidth="1"/>
    <col min="6904" max="6904" width="14.54296875" style="150" customWidth="1"/>
    <col min="6905" max="6905" width="9.6328125" style="150" customWidth="1"/>
    <col min="6906" max="6906" width="29.453125" style="150" customWidth="1"/>
    <col min="6907" max="6907" width="8.984375E-2" style="150" customWidth="1"/>
    <col min="6908" max="6912" width="0" style="150" hidden="1" customWidth="1"/>
    <col min="6913" max="7153" width="9.08984375" style="150"/>
    <col min="7154" max="7154" width="5.54296875" style="150" customWidth="1"/>
    <col min="7155" max="7155" width="57.08984375" style="150" customWidth="1"/>
    <col min="7156" max="7156" width="10.54296875" style="150" customWidth="1"/>
    <col min="7157" max="7157" width="14.08984375" style="150" customWidth="1"/>
    <col min="7158" max="7158" width="10.08984375" style="150" customWidth="1"/>
    <col min="7159" max="7159" width="10.453125" style="150" customWidth="1"/>
    <col min="7160" max="7160" width="14.54296875" style="150" customWidth="1"/>
    <col min="7161" max="7161" width="9.6328125" style="150" customWidth="1"/>
    <col min="7162" max="7162" width="29.453125" style="150" customWidth="1"/>
    <col min="7163" max="7163" width="8.984375E-2" style="150" customWidth="1"/>
    <col min="7164" max="7168" width="0" style="150" hidden="1" customWidth="1"/>
    <col min="7169" max="7409" width="9.08984375" style="150"/>
    <col min="7410" max="7410" width="5.54296875" style="150" customWidth="1"/>
    <col min="7411" max="7411" width="57.08984375" style="150" customWidth="1"/>
    <col min="7412" max="7412" width="10.54296875" style="150" customWidth="1"/>
    <col min="7413" max="7413" width="14.08984375" style="150" customWidth="1"/>
    <col min="7414" max="7414" width="10.08984375" style="150" customWidth="1"/>
    <col min="7415" max="7415" width="10.453125" style="150" customWidth="1"/>
    <col min="7416" max="7416" width="14.54296875" style="150" customWidth="1"/>
    <col min="7417" max="7417" width="9.6328125" style="150" customWidth="1"/>
    <col min="7418" max="7418" width="29.453125" style="150" customWidth="1"/>
    <col min="7419" max="7419" width="8.984375E-2" style="150" customWidth="1"/>
    <col min="7420" max="7424" width="0" style="150" hidden="1" customWidth="1"/>
    <col min="7425" max="7665" width="9.08984375" style="150"/>
    <col min="7666" max="7666" width="5.54296875" style="150" customWidth="1"/>
    <col min="7667" max="7667" width="57.08984375" style="150" customWidth="1"/>
    <col min="7668" max="7668" width="10.54296875" style="150" customWidth="1"/>
    <col min="7669" max="7669" width="14.08984375" style="150" customWidth="1"/>
    <col min="7670" max="7670" width="10.08984375" style="150" customWidth="1"/>
    <col min="7671" max="7671" width="10.453125" style="150" customWidth="1"/>
    <col min="7672" max="7672" width="14.54296875" style="150" customWidth="1"/>
    <col min="7673" max="7673" width="9.6328125" style="150" customWidth="1"/>
    <col min="7674" max="7674" width="29.453125" style="150" customWidth="1"/>
    <col min="7675" max="7675" width="8.984375E-2" style="150" customWidth="1"/>
    <col min="7676" max="7680" width="0" style="150" hidden="1" customWidth="1"/>
    <col min="7681" max="7921" width="9.08984375" style="150"/>
    <col min="7922" max="7922" width="5.54296875" style="150" customWidth="1"/>
    <col min="7923" max="7923" width="57.08984375" style="150" customWidth="1"/>
    <col min="7924" max="7924" width="10.54296875" style="150" customWidth="1"/>
    <col min="7925" max="7925" width="14.08984375" style="150" customWidth="1"/>
    <col min="7926" max="7926" width="10.08984375" style="150" customWidth="1"/>
    <col min="7927" max="7927" width="10.453125" style="150" customWidth="1"/>
    <col min="7928" max="7928" width="14.54296875" style="150" customWidth="1"/>
    <col min="7929" max="7929" width="9.6328125" style="150" customWidth="1"/>
    <col min="7930" max="7930" width="29.453125" style="150" customWidth="1"/>
    <col min="7931" max="7931" width="8.984375E-2" style="150" customWidth="1"/>
    <col min="7932" max="7936" width="0" style="150" hidden="1" customWidth="1"/>
    <col min="7937" max="8177" width="9.08984375" style="150"/>
    <col min="8178" max="8178" width="5.54296875" style="150" customWidth="1"/>
    <col min="8179" max="8179" width="57.08984375" style="150" customWidth="1"/>
    <col min="8180" max="8180" width="10.54296875" style="150" customWidth="1"/>
    <col min="8181" max="8181" width="14.08984375" style="150" customWidth="1"/>
    <col min="8182" max="8182" width="10.08984375" style="150" customWidth="1"/>
    <col min="8183" max="8183" width="10.453125" style="150" customWidth="1"/>
    <col min="8184" max="8184" width="14.54296875" style="150" customWidth="1"/>
    <col min="8185" max="8185" width="9.6328125" style="150" customWidth="1"/>
    <col min="8186" max="8186" width="29.453125" style="150" customWidth="1"/>
    <col min="8187" max="8187" width="8.984375E-2" style="150" customWidth="1"/>
    <col min="8188" max="8192" width="0" style="150" hidden="1" customWidth="1"/>
    <col min="8193" max="8433" width="9.08984375" style="150"/>
    <col min="8434" max="8434" width="5.54296875" style="150" customWidth="1"/>
    <col min="8435" max="8435" width="57.08984375" style="150" customWidth="1"/>
    <col min="8436" max="8436" width="10.54296875" style="150" customWidth="1"/>
    <col min="8437" max="8437" width="14.08984375" style="150" customWidth="1"/>
    <col min="8438" max="8438" width="10.08984375" style="150" customWidth="1"/>
    <col min="8439" max="8439" width="10.453125" style="150" customWidth="1"/>
    <col min="8440" max="8440" width="14.54296875" style="150" customWidth="1"/>
    <col min="8441" max="8441" width="9.6328125" style="150" customWidth="1"/>
    <col min="8442" max="8442" width="29.453125" style="150" customWidth="1"/>
    <col min="8443" max="8443" width="8.984375E-2" style="150" customWidth="1"/>
    <col min="8444" max="8448" width="0" style="150" hidden="1" customWidth="1"/>
    <col min="8449" max="8689" width="9.08984375" style="150"/>
    <col min="8690" max="8690" width="5.54296875" style="150" customWidth="1"/>
    <col min="8691" max="8691" width="57.08984375" style="150" customWidth="1"/>
    <col min="8692" max="8692" width="10.54296875" style="150" customWidth="1"/>
    <col min="8693" max="8693" width="14.08984375" style="150" customWidth="1"/>
    <col min="8694" max="8694" width="10.08984375" style="150" customWidth="1"/>
    <col min="8695" max="8695" width="10.453125" style="150" customWidth="1"/>
    <col min="8696" max="8696" width="14.54296875" style="150" customWidth="1"/>
    <col min="8697" max="8697" width="9.6328125" style="150" customWidth="1"/>
    <col min="8698" max="8698" width="29.453125" style="150" customWidth="1"/>
    <col min="8699" max="8699" width="8.984375E-2" style="150" customWidth="1"/>
    <col min="8700" max="8704" width="0" style="150" hidden="1" customWidth="1"/>
    <col min="8705" max="8945" width="9.08984375" style="150"/>
    <col min="8946" max="8946" width="5.54296875" style="150" customWidth="1"/>
    <col min="8947" max="8947" width="57.08984375" style="150" customWidth="1"/>
    <col min="8948" max="8948" width="10.54296875" style="150" customWidth="1"/>
    <col min="8949" max="8949" width="14.08984375" style="150" customWidth="1"/>
    <col min="8950" max="8950" width="10.08984375" style="150" customWidth="1"/>
    <col min="8951" max="8951" width="10.453125" style="150" customWidth="1"/>
    <col min="8952" max="8952" width="14.54296875" style="150" customWidth="1"/>
    <col min="8953" max="8953" width="9.6328125" style="150" customWidth="1"/>
    <col min="8954" max="8954" width="29.453125" style="150" customWidth="1"/>
    <col min="8955" max="8955" width="8.984375E-2" style="150" customWidth="1"/>
    <col min="8956" max="8960" width="0" style="150" hidden="1" customWidth="1"/>
    <col min="8961" max="9201" width="9.08984375" style="150"/>
    <col min="9202" max="9202" width="5.54296875" style="150" customWidth="1"/>
    <col min="9203" max="9203" width="57.08984375" style="150" customWidth="1"/>
    <col min="9204" max="9204" width="10.54296875" style="150" customWidth="1"/>
    <col min="9205" max="9205" width="14.08984375" style="150" customWidth="1"/>
    <col min="9206" max="9206" width="10.08984375" style="150" customWidth="1"/>
    <col min="9207" max="9207" width="10.453125" style="150" customWidth="1"/>
    <col min="9208" max="9208" width="14.54296875" style="150" customWidth="1"/>
    <col min="9209" max="9209" width="9.6328125" style="150" customWidth="1"/>
    <col min="9210" max="9210" width="29.453125" style="150" customWidth="1"/>
    <col min="9211" max="9211" width="8.984375E-2" style="150" customWidth="1"/>
    <col min="9212" max="9216" width="0" style="150" hidden="1" customWidth="1"/>
    <col min="9217" max="9457" width="9.08984375" style="150"/>
    <col min="9458" max="9458" width="5.54296875" style="150" customWidth="1"/>
    <col min="9459" max="9459" width="57.08984375" style="150" customWidth="1"/>
    <col min="9460" max="9460" width="10.54296875" style="150" customWidth="1"/>
    <col min="9461" max="9461" width="14.08984375" style="150" customWidth="1"/>
    <col min="9462" max="9462" width="10.08984375" style="150" customWidth="1"/>
    <col min="9463" max="9463" width="10.453125" style="150" customWidth="1"/>
    <col min="9464" max="9464" width="14.54296875" style="150" customWidth="1"/>
    <col min="9465" max="9465" width="9.6328125" style="150" customWidth="1"/>
    <col min="9466" max="9466" width="29.453125" style="150" customWidth="1"/>
    <col min="9467" max="9467" width="8.984375E-2" style="150" customWidth="1"/>
    <col min="9468" max="9472" width="0" style="150" hidden="1" customWidth="1"/>
    <col min="9473" max="9713" width="9.08984375" style="150"/>
    <col min="9714" max="9714" width="5.54296875" style="150" customWidth="1"/>
    <col min="9715" max="9715" width="57.08984375" style="150" customWidth="1"/>
    <col min="9716" max="9716" width="10.54296875" style="150" customWidth="1"/>
    <col min="9717" max="9717" width="14.08984375" style="150" customWidth="1"/>
    <col min="9718" max="9718" width="10.08984375" style="150" customWidth="1"/>
    <col min="9719" max="9719" width="10.453125" style="150" customWidth="1"/>
    <col min="9720" max="9720" width="14.54296875" style="150" customWidth="1"/>
    <col min="9721" max="9721" width="9.6328125" style="150" customWidth="1"/>
    <col min="9722" max="9722" width="29.453125" style="150" customWidth="1"/>
    <col min="9723" max="9723" width="8.984375E-2" style="150" customWidth="1"/>
    <col min="9724" max="9728" width="0" style="150" hidden="1" customWidth="1"/>
    <col min="9729" max="9969" width="9.08984375" style="150"/>
    <col min="9970" max="9970" width="5.54296875" style="150" customWidth="1"/>
    <col min="9971" max="9971" width="57.08984375" style="150" customWidth="1"/>
    <col min="9972" max="9972" width="10.54296875" style="150" customWidth="1"/>
    <col min="9973" max="9973" width="14.08984375" style="150" customWidth="1"/>
    <col min="9974" max="9974" width="10.08984375" style="150" customWidth="1"/>
    <col min="9975" max="9975" width="10.453125" style="150" customWidth="1"/>
    <col min="9976" max="9976" width="14.54296875" style="150" customWidth="1"/>
    <col min="9977" max="9977" width="9.6328125" style="150" customWidth="1"/>
    <col min="9978" max="9978" width="29.453125" style="150" customWidth="1"/>
    <col min="9979" max="9979" width="8.984375E-2" style="150" customWidth="1"/>
    <col min="9980" max="9984" width="0" style="150" hidden="1" customWidth="1"/>
    <col min="9985" max="10225" width="9.08984375" style="150"/>
    <col min="10226" max="10226" width="5.54296875" style="150" customWidth="1"/>
    <col min="10227" max="10227" width="57.08984375" style="150" customWidth="1"/>
    <col min="10228" max="10228" width="10.54296875" style="150" customWidth="1"/>
    <col min="10229" max="10229" width="14.08984375" style="150" customWidth="1"/>
    <col min="10230" max="10230" width="10.08984375" style="150" customWidth="1"/>
    <col min="10231" max="10231" width="10.453125" style="150" customWidth="1"/>
    <col min="10232" max="10232" width="14.54296875" style="150" customWidth="1"/>
    <col min="10233" max="10233" width="9.6328125" style="150" customWidth="1"/>
    <col min="10234" max="10234" width="29.453125" style="150" customWidth="1"/>
    <col min="10235" max="10235" width="8.984375E-2" style="150" customWidth="1"/>
    <col min="10236" max="10240" width="0" style="150" hidden="1" customWidth="1"/>
    <col min="10241" max="10481" width="9.08984375" style="150"/>
    <col min="10482" max="10482" width="5.54296875" style="150" customWidth="1"/>
    <col min="10483" max="10483" width="57.08984375" style="150" customWidth="1"/>
    <col min="10484" max="10484" width="10.54296875" style="150" customWidth="1"/>
    <col min="10485" max="10485" width="14.08984375" style="150" customWidth="1"/>
    <col min="10486" max="10486" width="10.08984375" style="150" customWidth="1"/>
    <col min="10487" max="10487" width="10.453125" style="150" customWidth="1"/>
    <col min="10488" max="10488" width="14.54296875" style="150" customWidth="1"/>
    <col min="10489" max="10489" width="9.6328125" style="150" customWidth="1"/>
    <col min="10490" max="10490" width="29.453125" style="150" customWidth="1"/>
    <col min="10491" max="10491" width="8.984375E-2" style="150" customWidth="1"/>
    <col min="10492" max="10496" width="0" style="150" hidden="1" customWidth="1"/>
    <col min="10497" max="10737" width="9.08984375" style="150"/>
    <col min="10738" max="10738" width="5.54296875" style="150" customWidth="1"/>
    <col min="10739" max="10739" width="57.08984375" style="150" customWidth="1"/>
    <col min="10740" max="10740" width="10.54296875" style="150" customWidth="1"/>
    <col min="10741" max="10741" width="14.08984375" style="150" customWidth="1"/>
    <col min="10742" max="10742" width="10.08984375" style="150" customWidth="1"/>
    <col min="10743" max="10743" width="10.453125" style="150" customWidth="1"/>
    <col min="10744" max="10744" width="14.54296875" style="150" customWidth="1"/>
    <col min="10745" max="10745" width="9.6328125" style="150" customWidth="1"/>
    <col min="10746" max="10746" width="29.453125" style="150" customWidth="1"/>
    <col min="10747" max="10747" width="8.984375E-2" style="150" customWidth="1"/>
    <col min="10748" max="10752" width="0" style="150" hidden="1" customWidth="1"/>
    <col min="10753" max="10993" width="9.08984375" style="150"/>
    <col min="10994" max="10994" width="5.54296875" style="150" customWidth="1"/>
    <col min="10995" max="10995" width="57.08984375" style="150" customWidth="1"/>
    <col min="10996" max="10996" width="10.54296875" style="150" customWidth="1"/>
    <col min="10997" max="10997" width="14.08984375" style="150" customWidth="1"/>
    <col min="10998" max="10998" width="10.08984375" style="150" customWidth="1"/>
    <col min="10999" max="10999" width="10.453125" style="150" customWidth="1"/>
    <col min="11000" max="11000" width="14.54296875" style="150" customWidth="1"/>
    <col min="11001" max="11001" width="9.6328125" style="150" customWidth="1"/>
    <col min="11002" max="11002" width="29.453125" style="150" customWidth="1"/>
    <col min="11003" max="11003" width="8.984375E-2" style="150" customWidth="1"/>
    <col min="11004" max="11008" width="0" style="150" hidden="1" customWidth="1"/>
    <col min="11009" max="11249" width="9.08984375" style="150"/>
    <col min="11250" max="11250" width="5.54296875" style="150" customWidth="1"/>
    <col min="11251" max="11251" width="57.08984375" style="150" customWidth="1"/>
    <col min="11252" max="11252" width="10.54296875" style="150" customWidth="1"/>
    <col min="11253" max="11253" width="14.08984375" style="150" customWidth="1"/>
    <col min="11254" max="11254" width="10.08984375" style="150" customWidth="1"/>
    <col min="11255" max="11255" width="10.453125" style="150" customWidth="1"/>
    <col min="11256" max="11256" width="14.54296875" style="150" customWidth="1"/>
    <col min="11257" max="11257" width="9.6328125" style="150" customWidth="1"/>
    <col min="11258" max="11258" width="29.453125" style="150" customWidth="1"/>
    <col min="11259" max="11259" width="8.984375E-2" style="150" customWidth="1"/>
    <col min="11260" max="11264" width="0" style="150" hidden="1" customWidth="1"/>
    <col min="11265" max="11505" width="9.08984375" style="150"/>
    <col min="11506" max="11506" width="5.54296875" style="150" customWidth="1"/>
    <col min="11507" max="11507" width="57.08984375" style="150" customWidth="1"/>
    <col min="11508" max="11508" width="10.54296875" style="150" customWidth="1"/>
    <col min="11509" max="11509" width="14.08984375" style="150" customWidth="1"/>
    <col min="11510" max="11510" width="10.08984375" style="150" customWidth="1"/>
    <col min="11511" max="11511" width="10.453125" style="150" customWidth="1"/>
    <col min="11512" max="11512" width="14.54296875" style="150" customWidth="1"/>
    <col min="11513" max="11513" width="9.6328125" style="150" customWidth="1"/>
    <col min="11514" max="11514" width="29.453125" style="150" customWidth="1"/>
    <col min="11515" max="11515" width="8.984375E-2" style="150" customWidth="1"/>
    <col min="11516" max="11520" width="0" style="150" hidden="1" customWidth="1"/>
    <col min="11521" max="11761" width="9.08984375" style="150"/>
    <col min="11762" max="11762" width="5.54296875" style="150" customWidth="1"/>
    <col min="11763" max="11763" width="57.08984375" style="150" customWidth="1"/>
    <col min="11764" max="11764" width="10.54296875" style="150" customWidth="1"/>
    <col min="11765" max="11765" width="14.08984375" style="150" customWidth="1"/>
    <col min="11766" max="11766" width="10.08984375" style="150" customWidth="1"/>
    <col min="11767" max="11767" width="10.453125" style="150" customWidth="1"/>
    <col min="11768" max="11768" width="14.54296875" style="150" customWidth="1"/>
    <col min="11769" max="11769" width="9.6328125" style="150" customWidth="1"/>
    <col min="11770" max="11770" width="29.453125" style="150" customWidth="1"/>
    <col min="11771" max="11771" width="8.984375E-2" style="150" customWidth="1"/>
    <col min="11772" max="11776" width="0" style="150" hidden="1" customWidth="1"/>
    <col min="11777" max="12017" width="9.08984375" style="150"/>
    <col min="12018" max="12018" width="5.54296875" style="150" customWidth="1"/>
    <col min="12019" max="12019" width="57.08984375" style="150" customWidth="1"/>
    <col min="12020" max="12020" width="10.54296875" style="150" customWidth="1"/>
    <col min="12021" max="12021" width="14.08984375" style="150" customWidth="1"/>
    <col min="12022" max="12022" width="10.08984375" style="150" customWidth="1"/>
    <col min="12023" max="12023" width="10.453125" style="150" customWidth="1"/>
    <col min="12024" max="12024" width="14.54296875" style="150" customWidth="1"/>
    <col min="12025" max="12025" width="9.6328125" style="150" customWidth="1"/>
    <col min="12026" max="12026" width="29.453125" style="150" customWidth="1"/>
    <col min="12027" max="12027" width="8.984375E-2" style="150" customWidth="1"/>
    <col min="12028" max="12032" width="0" style="150" hidden="1" customWidth="1"/>
    <col min="12033" max="12273" width="9.08984375" style="150"/>
    <col min="12274" max="12274" width="5.54296875" style="150" customWidth="1"/>
    <col min="12275" max="12275" width="57.08984375" style="150" customWidth="1"/>
    <col min="12276" max="12276" width="10.54296875" style="150" customWidth="1"/>
    <col min="12277" max="12277" width="14.08984375" style="150" customWidth="1"/>
    <col min="12278" max="12278" width="10.08984375" style="150" customWidth="1"/>
    <col min="12279" max="12279" width="10.453125" style="150" customWidth="1"/>
    <col min="12280" max="12280" width="14.54296875" style="150" customWidth="1"/>
    <col min="12281" max="12281" width="9.6328125" style="150" customWidth="1"/>
    <col min="12282" max="12282" width="29.453125" style="150" customWidth="1"/>
    <col min="12283" max="12283" width="8.984375E-2" style="150" customWidth="1"/>
    <col min="12284" max="12288" width="0" style="150" hidden="1" customWidth="1"/>
    <col min="12289" max="12529" width="9.08984375" style="150"/>
    <col min="12530" max="12530" width="5.54296875" style="150" customWidth="1"/>
    <col min="12531" max="12531" width="57.08984375" style="150" customWidth="1"/>
    <col min="12532" max="12532" width="10.54296875" style="150" customWidth="1"/>
    <col min="12533" max="12533" width="14.08984375" style="150" customWidth="1"/>
    <col min="12534" max="12534" width="10.08984375" style="150" customWidth="1"/>
    <col min="12535" max="12535" width="10.453125" style="150" customWidth="1"/>
    <col min="12536" max="12536" width="14.54296875" style="150" customWidth="1"/>
    <col min="12537" max="12537" width="9.6328125" style="150" customWidth="1"/>
    <col min="12538" max="12538" width="29.453125" style="150" customWidth="1"/>
    <col min="12539" max="12539" width="8.984375E-2" style="150" customWidth="1"/>
    <col min="12540" max="12544" width="0" style="150" hidden="1" customWidth="1"/>
    <col min="12545" max="12785" width="9.08984375" style="150"/>
    <col min="12786" max="12786" width="5.54296875" style="150" customWidth="1"/>
    <col min="12787" max="12787" width="57.08984375" style="150" customWidth="1"/>
    <col min="12788" max="12788" width="10.54296875" style="150" customWidth="1"/>
    <col min="12789" max="12789" width="14.08984375" style="150" customWidth="1"/>
    <col min="12790" max="12790" width="10.08984375" style="150" customWidth="1"/>
    <col min="12791" max="12791" width="10.453125" style="150" customWidth="1"/>
    <col min="12792" max="12792" width="14.54296875" style="150" customWidth="1"/>
    <col min="12793" max="12793" width="9.6328125" style="150" customWidth="1"/>
    <col min="12794" max="12794" width="29.453125" style="150" customWidth="1"/>
    <col min="12795" max="12795" width="8.984375E-2" style="150" customWidth="1"/>
    <col min="12796" max="12800" width="0" style="150" hidden="1" customWidth="1"/>
    <col min="12801" max="13041" width="9.08984375" style="150"/>
    <col min="13042" max="13042" width="5.54296875" style="150" customWidth="1"/>
    <col min="13043" max="13043" width="57.08984375" style="150" customWidth="1"/>
    <col min="13044" max="13044" width="10.54296875" style="150" customWidth="1"/>
    <col min="13045" max="13045" width="14.08984375" style="150" customWidth="1"/>
    <col min="13046" max="13046" width="10.08984375" style="150" customWidth="1"/>
    <col min="13047" max="13047" width="10.453125" style="150" customWidth="1"/>
    <col min="13048" max="13048" width="14.54296875" style="150" customWidth="1"/>
    <col min="13049" max="13049" width="9.6328125" style="150" customWidth="1"/>
    <col min="13050" max="13050" width="29.453125" style="150" customWidth="1"/>
    <col min="13051" max="13051" width="8.984375E-2" style="150" customWidth="1"/>
    <col min="13052" max="13056" width="0" style="150" hidden="1" customWidth="1"/>
    <col min="13057" max="13297" width="9.08984375" style="150"/>
    <col min="13298" max="13298" width="5.54296875" style="150" customWidth="1"/>
    <col min="13299" max="13299" width="57.08984375" style="150" customWidth="1"/>
    <col min="13300" max="13300" width="10.54296875" style="150" customWidth="1"/>
    <col min="13301" max="13301" width="14.08984375" style="150" customWidth="1"/>
    <col min="13302" max="13302" width="10.08984375" style="150" customWidth="1"/>
    <col min="13303" max="13303" width="10.453125" style="150" customWidth="1"/>
    <col min="13304" max="13304" width="14.54296875" style="150" customWidth="1"/>
    <col min="13305" max="13305" width="9.6328125" style="150" customWidth="1"/>
    <col min="13306" max="13306" width="29.453125" style="150" customWidth="1"/>
    <col min="13307" max="13307" width="8.984375E-2" style="150" customWidth="1"/>
    <col min="13308" max="13312" width="0" style="150" hidden="1" customWidth="1"/>
    <col min="13313" max="13553" width="9.08984375" style="150"/>
    <col min="13554" max="13554" width="5.54296875" style="150" customWidth="1"/>
    <col min="13555" max="13555" width="57.08984375" style="150" customWidth="1"/>
    <col min="13556" max="13556" width="10.54296875" style="150" customWidth="1"/>
    <col min="13557" max="13557" width="14.08984375" style="150" customWidth="1"/>
    <col min="13558" max="13558" width="10.08984375" style="150" customWidth="1"/>
    <col min="13559" max="13559" width="10.453125" style="150" customWidth="1"/>
    <col min="13560" max="13560" width="14.54296875" style="150" customWidth="1"/>
    <col min="13561" max="13561" width="9.6328125" style="150" customWidth="1"/>
    <col min="13562" max="13562" width="29.453125" style="150" customWidth="1"/>
    <col min="13563" max="13563" width="8.984375E-2" style="150" customWidth="1"/>
    <col min="13564" max="13568" width="0" style="150" hidden="1" customWidth="1"/>
    <col min="13569" max="13809" width="9.08984375" style="150"/>
    <col min="13810" max="13810" width="5.54296875" style="150" customWidth="1"/>
    <col min="13811" max="13811" width="57.08984375" style="150" customWidth="1"/>
    <col min="13812" max="13812" width="10.54296875" style="150" customWidth="1"/>
    <col min="13813" max="13813" width="14.08984375" style="150" customWidth="1"/>
    <col min="13814" max="13814" width="10.08984375" style="150" customWidth="1"/>
    <col min="13815" max="13815" width="10.453125" style="150" customWidth="1"/>
    <col min="13816" max="13816" width="14.54296875" style="150" customWidth="1"/>
    <col min="13817" max="13817" width="9.6328125" style="150" customWidth="1"/>
    <col min="13818" max="13818" width="29.453125" style="150" customWidth="1"/>
    <col min="13819" max="13819" width="8.984375E-2" style="150" customWidth="1"/>
    <col min="13820" max="13824" width="0" style="150" hidden="1" customWidth="1"/>
    <col min="13825" max="14065" width="9.08984375" style="150"/>
    <col min="14066" max="14066" width="5.54296875" style="150" customWidth="1"/>
    <col min="14067" max="14067" width="57.08984375" style="150" customWidth="1"/>
    <col min="14068" max="14068" width="10.54296875" style="150" customWidth="1"/>
    <col min="14069" max="14069" width="14.08984375" style="150" customWidth="1"/>
    <col min="14070" max="14070" width="10.08984375" style="150" customWidth="1"/>
    <col min="14071" max="14071" width="10.453125" style="150" customWidth="1"/>
    <col min="14072" max="14072" width="14.54296875" style="150" customWidth="1"/>
    <col min="14073" max="14073" width="9.6328125" style="150" customWidth="1"/>
    <col min="14074" max="14074" width="29.453125" style="150" customWidth="1"/>
    <col min="14075" max="14075" width="8.984375E-2" style="150" customWidth="1"/>
    <col min="14076" max="14080" width="0" style="150" hidden="1" customWidth="1"/>
    <col min="14081" max="14321" width="9.08984375" style="150"/>
    <col min="14322" max="14322" width="5.54296875" style="150" customWidth="1"/>
    <col min="14323" max="14323" width="57.08984375" style="150" customWidth="1"/>
    <col min="14324" max="14324" width="10.54296875" style="150" customWidth="1"/>
    <col min="14325" max="14325" width="14.08984375" style="150" customWidth="1"/>
    <col min="14326" max="14326" width="10.08984375" style="150" customWidth="1"/>
    <col min="14327" max="14327" width="10.453125" style="150" customWidth="1"/>
    <col min="14328" max="14328" width="14.54296875" style="150" customWidth="1"/>
    <col min="14329" max="14329" width="9.6328125" style="150" customWidth="1"/>
    <col min="14330" max="14330" width="29.453125" style="150" customWidth="1"/>
    <col min="14331" max="14331" width="8.984375E-2" style="150" customWidth="1"/>
    <col min="14332" max="14336" width="0" style="150" hidden="1" customWidth="1"/>
    <col min="14337" max="14577" width="9.08984375" style="150"/>
    <col min="14578" max="14578" width="5.54296875" style="150" customWidth="1"/>
    <col min="14579" max="14579" width="57.08984375" style="150" customWidth="1"/>
    <col min="14580" max="14580" width="10.54296875" style="150" customWidth="1"/>
    <col min="14581" max="14581" width="14.08984375" style="150" customWidth="1"/>
    <col min="14582" max="14582" width="10.08984375" style="150" customWidth="1"/>
    <col min="14583" max="14583" width="10.453125" style="150" customWidth="1"/>
    <col min="14584" max="14584" width="14.54296875" style="150" customWidth="1"/>
    <col min="14585" max="14585" width="9.6328125" style="150" customWidth="1"/>
    <col min="14586" max="14586" width="29.453125" style="150" customWidth="1"/>
    <col min="14587" max="14587" width="8.984375E-2" style="150" customWidth="1"/>
    <col min="14588" max="14592" width="0" style="150" hidden="1" customWidth="1"/>
    <col min="14593" max="14833" width="9.08984375" style="150"/>
    <col min="14834" max="14834" width="5.54296875" style="150" customWidth="1"/>
    <col min="14835" max="14835" width="57.08984375" style="150" customWidth="1"/>
    <col min="14836" max="14836" width="10.54296875" style="150" customWidth="1"/>
    <col min="14837" max="14837" width="14.08984375" style="150" customWidth="1"/>
    <col min="14838" max="14838" width="10.08984375" style="150" customWidth="1"/>
    <col min="14839" max="14839" width="10.453125" style="150" customWidth="1"/>
    <col min="14840" max="14840" width="14.54296875" style="150" customWidth="1"/>
    <col min="14841" max="14841" width="9.6328125" style="150" customWidth="1"/>
    <col min="14842" max="14842" width="29.453125" style="150" customWidth="1"/>
    <col min="14843" max="14843" width="8.984375E-2" style="150" customWidth="1"/>
    <col min="14844" max="14848" width="0" style="150" hidden="1" customWidth="1"/>
    <col min="14849" max="15089" width="9.08984375" style="150"/>
    <col min="15090" max="15090" width="5.54296875" style="150" customWidth="1"/>
    <col min="15091" max="15091" width="57.08984375" style="150" customWidth="1"/>
    <col min="15092" max="15092" width="10.54296875" style="150" customWidth="1"/>
    <col min="15093" max="15093" width="14.08984375" style="150" customWidth="1"/>
    <col min="15094" max="15094" width="10.08984375" style="150" customWidth="1"/>
    <col min="15095" max="15095" width="10.453125" style="150" customWidth="1"/>
    <col min="15096" max="15096" width="14.54296875" style="150" customWidth="1"/>
    <col min="15097" max="15097" width="9.6328125" style="150" customWidth="1"/>
    <col min="15098" max="15098" width="29.453125" style="150" customWidth="1"/>
    <col min="15099" max="15099" width="8.984375E-2" style="150" customWidth="1"/>
    <col min="15100" max="15104" width="0" style="150" hidden="1" customWidth="1"/>
    <col min="15105" max="15345" width="9.08984375" style="150"/>
    <col min="15346" max="15346" width="5.54296875" style="150" customWidth="1"/>
    <col min="15347" max="15347" width="57.08984375" style="150" customWidth="1"/>
    <col min="15348" max="15348" width="10.54296875" style="150" customWidth="1"/>
    <col min="15349" max="15349" width="14.08984375" style="150" customWidth="1"/>
    <col min="15350" max="15350" width="10.08984375" style="150" customWidth="1"/>
    <col min="15351" max="15351" width="10.453125" style="150" customWidth="1"/>
    <col min="15352" max="15352" width="14.54296875" style="150" customWidth="1"/>
    <col min="15353" max="15353" width="9.6328125" style="150" customWidth="1"/>
    <col min="15354" max="15354" width="29.453125" style="150" customWidth="1"/>
    <col min="15355" max="15355" width="8.984375E-2" style="150" customWidth="1"/>
    <col min="15356" max="15360" width="0" style="150" hidden="1" customWidth="1"/>
    <col min="15361" max="15601" width="9.08984375" style="150"/>
    <col min="15602" max="15602" width="5.54296875" style="150" customWidth="1"/>
    <col min="15603" max="15603" width="57.08984375" style="150" customWidth="1"/>
    <col min="15604" max="15604" width="10.54296875" style="150" customWidth="1"/>
    <col min="15605" max="15605" width="14.08984375" style="150" customWidth="1"/>
    <col min="15606" max="15606" width="10.08984375" style="150" customWidth="1"/>
    <col min="15607" max="15607" width="10.453125" style="150" customWidth="1"/>
    <col min="15608" max="15608" width="14.54296875" style="150" customWidth="1"/>
    <col min="15609" max="15609" width="9.6328125" style="150" customWidth="1"/>
    <col min="15610" max="15610" width="29.453125" style="150" customWidth="1"/>
    <col min="15611" max="15611" width="8.984375E-2" style="150" customWidth="1"/>
    <col min="15612" max="15616" width="0" style="150" hidden="1" customWidth="1"/>
    <col min="15617" max="15857" width="9.08984375" style="150"/>
    <col min="15858" max="15858" width="5.54296875" style="150" customWidth="1"/>
    <col min="15859" max="15859" width="57.08984375" style="150" customWidth="1"/>
    <col min="15860" max="15860" width="10.54296875" style="150" customWidth="1"/>
    <col min="15861" max="15861" width="14.08984375" style="150" customWidth="1"/>
    <col min="15862" max="15862" width="10.08984375" style="150" customWidth="1"/>
    <col min="15863" max="15863" width="10.453125" style="150" customWidth="1"/>
    <col min="15864" max="15864" width="14.54296875" style="150" customWidth="1"/>
    <col min="15865" max="15865" width="9.6328125" style="150" customWidth="1"/>
    <col min="15866" max="15866" width="29.453125" style="150" customWidth="1"/>
    <col min="15867" max="15867" width="8.984375E-2" style="150" customWidth="1"/>
    <col min="15868" max="15872" width="0" style="150" hidden="1" customWidth="1"/>
    <col min="15873" max="16113" width="9.08984375" style="150"/>
    <col min="16114" max="16114" width="5.54296875" style="150" customWidth="1"/>
    <col min="16115" max="16115" width="57.08984375" style="150" customWidth="1"/>
    <col min="16116" max="16116" width="10.54296875" style="150" customWidth="1"/>
    <col min="16117" max="16117" width="14.08984375" style="150" customWidth="1"/>
    <col min="16118" max="16118" width="10.08984375" style="150" customWidth="1"/>
    <col min="16119" max="16119" width="10.453125" style="150" customWidth="1"/>
    <col min="16120" max="16120" width="14.54296875" style="150" customWidth="1"/>
    <col min="16121" max="16121" width="9.6328125" style="150" customWidth="1"/>
    <col min="16122" max="16122" width="29.453125" style="150" customWidth="1"/>
    <col min="16123" max="16123" width="8.984375E-2" style="150" customWidth="1"/>
    <col min="16124" max="16128" width="0" style="150" hidden="1" customWidth="1"/>
    <col min="16129" max="16384" width="9.08984375" style="150"/>
  </cols>
  <sheetData>
    <row r="1" spans="1:9" ht="12" customHeight="1" x14ac:dyDescent="0.25">
      <c r="A1" s="8"/>
      <c r="B1" s="400" t="s">
        <v>187</v>
      </c>
      <c r="C1" s="400"/>
      <c r="D1" s="400"/>
      <c r="E1" s="400"/>
      <c r="F1" s="400"/>
      <c r="G1" s="400"/>
      <c r="H1" s="400"/>
      <c r="I1" s="152"/>
    </row>
    <row r="2" spans="1:9" ht="12.75" customHeight="1" x14ac:dyDescent="0.3">
      <c r="A2" s="8"/>
      <c r="B2" s="389" t="s">
        <v>1</v>
      </c>
      <c r="C2" s="389"/>
      <c r="D2" s="389"/>
      <c r="E2" s="389"/>
      <c r="F2" s="389"/>
      <c r="G2" s="389"/>
      <c r="H2" s="389"/>
      <c r="I2" s="149"/>
    </row>
    <row r="3" spans="1:9" ht="12" customHeight="1" x14ac:dyDescent="0.3">
      <c r="A3" s="8"/>
      <c r="B3" s="389" t="s">
        <v>410</v>
      </c>
      <c r="C3" s="389"/>
      <c r="D3" s="389"/>
      <c r="E3" s="389"/>
      <c r="F3" s="389"/>
      <c r="G3" s="389"/>
      <c r="H3" s="389"/>
      <c r="I3" s="149"/>
    </row>
    <row r="4" spans="1:9" ht="12" customHeight="1" x14ac:dyDescent="0.3">
      <c r="A4" s="8"/>
      <c r="B4" s="286"/>
      <c r="C4" s="286"/>
      <c r="D4" s="286"/>
      <c r="E4" s="286"/>
      <c r="F4" s="286"/>
      <c r="G4" s="329"/>
      <c r="H4" s="329"/>
      <c r="I4" s="149"/>
    </row>
    <row r="5" spans="1:9" ht="17.25" customHeight="1" x14ac:dyDescent="0.25">
      <c r="A5" s="390" t="s">
        <v>177</v>
      </c>
      <c r="B5" s="401" t="s">
        <v>4</v>
      </c>
      <c r="C5" s="402" t="s">
        <v>793</v>
      </c>
      <c r="D5" s="402"/>
      <c r="E5" s="402"/>
      <c r="F5" s="402"/>
      <c r="G5" s="403" t="s">
        <v>5</v>
      </c>
      <c r="H5" s="404" t="s">
        <v>7</v>
      </c>
      <c r="I5" s="149"/>
    </row>
    <row r="6" spans="1:9" ht="35.4" customHeight="1" x14ac:dyDescent="0.25">
      <c r="A6" s="390"/>
      <c r="B6" s="401"/>
      <c r="C6" s="330" t="s">
        <v>8</v>
      </c>
      <c r="D6" s="330" t="s">
        <v>9</v>
      </c>
      <c r="E6" s="330" t="s">
        <v>10</v>
      </c>
      <c r="F6" s="330" t="s">
        <v>11</v>
      </c>
      <c r="G6" s="403"/>
      <c r="H6" s="404"/>
      <c r="I6" s="149"/>
    </row>
    <row r="7" spans="1:9" ht="19.75" customHeight="1" x14ac:dyDescent="0.25">
      <c r="A7" s="251" t="s">
        <v>535</v>
      </c>
      <c r="B7" s="397" t="s">
        <v>605</v>
      </c>
      <c r="C7" s="398"/>
      <c r="D7" s="398"/>
      <c r="E7" s="398"/>
      <c r="F7" s="398"/>
      <c r="G7" s="398"/>
      <c r="H7" s="399"/>
      <c r="I7" s="149"/>
    </row>
    <row r="8" spans="1:9" ht="16.75" customHeight="1" x14ac:dyDescent="0.25">
      <c r="A8" s="169"/>
      <c r="B8" s="331" t="s">
        <v>606</v>
      </c>
      <c r="C8" s="332"/>
      <c r="D8" s="332"/>
      <c r="E8" s="332"/>
      <c r="F8" s="332"/>
      <c r="G8" s="333"/>
      <c r="H8" s="334"/>
      <c r="I8" s="149"/>
    </row>
    <row r="9" spans="1:9" ht="19.75" customHeight="1" x14ac:dyDescent="0.25">
      <c r="A9" s="169">
        <v>1</v>
      </c>
      <c r="B9" s="335" t="s">
        <v>607</v>
      </c>
      <c r="C9" s="332"/>
      <c r="D9" s="332">
        <v>50000</v>
      </c>
      <c r="E9" s="332"/>
      <c r="F9" s="332">
        <f>D9</f>
        <v>50000</v>
      </c>
      <c r="G9" s="333" t="s">
        <v>608</v>
      </c>
      <c r="H9" s="333" t="s">
        <v>609</v>
      </c>
      <c r="I9" s="149"/>
    </row>
    <row r="10" spans="1:9" ht="19.25" customHeight="1" x14ac:dyDescent="0.25">
      <c r="A10" s="220">
        <v>2</v>
      </c>
      <c r="B10" s="335" t="s">
        <v>610</v>
      </c>
      <c r="C10" s="332"/>
      <c r="D10" s="332">
        <v>4000</v>
      </c>
      <c r="E10" s="332"/>
      <c r="F10" s="332">
        <f t="shared" ref="F10:F12" si="0">D10</f>
        <v>4000</v>
      </c>
      <c r="G10" s="333" t="s">
        <v>475</v>
      </c>
      <c r="H10" s="333" t="s">
        <v>623</v>
      </c>
      <c r="I10" s="149"/>
    </row>
    <row r="11" spans="1:9" ht="16.25" customHeight="1" x14ac:dyDescent="0.25">
      <c r="A11" s="220">
        <v>3</v>
      </c>
      <c r="B11" s="335" t="s">
        <v>611</v>
      </c>
      <c r="C11" s="332"/>
      <c r="D11" s="332">
        <v>5000</v>
      </c>
      <c r="E11" s="332"/>
      <c r="F11" s="332">
        <f t="shared" si="0"/>
        <v>5000</v>
      </c>
      <c r="G11" s="333" t="s">
        <v>475</v>
      </c>
      <c r="H11" s="333" t="s">
        <v>623</v>
      </c>
      <c r="I11" s="149"/>
    </row>
    <row r="12" spans="1:9" ht="19.75" customHeight="1" x14ac:dyDescent="0.25">
      <c r="A12" s="220">
        <v>4</v>
      </c>
      <c r="B12" s="335" t="s">
        <v>612</v>
      </c>
      <c r="C12" s="332"/>
      <c r="D12" s="332">
        <v>5000</v>
      </c>
      <c r="E12" s="332"/>
      <c r="F12" s="332">
        <f t="shared" si="0"/>
        <v>5000</v>
      </c>
      <c r="G12" s="333" t="s">
        <v>179</v>
      </c>
      <c r="H12" s="333" t="s">
        <v>623</v>
      </c>
      <c r="I12" s="149"/>
    </row>
    <row r="13" spans="1:9" ht="17.399999999999999" customHeight="1" x14ac:dyDescent="0.25">
      <c r="A13" s="220"/>
      <c r="B13" s="336" t="s">
        <v>613</v>
      </c>
      <c r="C13" s="332"/>
      <c r="D13" s="332"/>
      <c r="E13" s="332"/>
      <c r="F13" s="332"/>
      <c r="G13" s="333"/>
      <c r="H13" s="333"/>
      <c r="I13" s="149"/>
    </row>
    <row r="14" spans="1:9" ht="25.25" customHeight="1" x14ac:dyDescent="0.25">
      <c r="A14" s="220">
        <v>1</v>
      </c>
      <c r="B14" s="335" t="s">
        <v>614</v>
      </c>
      <c r="C14" s="332"/>
      <c r="D14" s="332">
        <v>3000</v>
      </c>
      <c r="E14" s="332"/>
      <c r="F14" s="332">
        <f>D14</f>
        <v>3000</v>
      </c>
      <c r="G14" s="333" t="s">
        <v>615</v>
      </c>
      <c r="H14" s="333" t="s">
        <v>623</v>
      </c>
      <c r="I14" s="149"/>
    </row>
    <row r="15" spans="1:9" ht="30.65" customHeight="1" x14ac:dyDescent="0.25">
      <c r="A15" s="220">
        <v>2</v>
      </c>
      <c r="B15" s="335" t="s">
        <v>616</v>
      </c>
      <c r="C15" s="332"/>
      <c r="D15" s="332">
        <v>3000</v>
      </c>
      <c r="E15" s="332"/>
      <c r="F15" s="332">
        <f t="shared" ref="F15:F20" si="1">D15</f>
        <v>3000</v>
      </c>
      <c r="G15" s="333" t="s">
        <v>615</v>
      </c>
      <c r="H15" s="333" t="s">
        <v>623</v>
      </c>
      <c r="I15" s="149"/>
    </row>
    <row r="16" spans="1:9" ht="34.25" customHeight="1" x14ac:dyDescent="0.25">
      <c r="A16" s="220">
        <v>3</v>
      </c>
      <c r="B16" s="335" t="s">
        <v>617</v>
      </c>
      <c r="C16" s="332"/>
      <c r="D16" s="332">
        <v>3000</v>
      </c>
      <c r="E16" s="332"/>
      <c r="F16" s="332">
        <f t="shared" si="1"/>
        <v>3000</v>
      </c>
      <c r="G16" s="333" t="s">
        <v>615</v>
      </c>
      <c r="H16" s="333" t="s">
        <v>623</v>
      </c>
      <c r="I16" s="149"/>
    </row>
    <row r="17" spans="1:9" ht="28.75" customHeight="1" x14ac:dyDescent="0.25">
      <c r="A17" s="220">
        <v>4</v>
      </c>
      <c r="B17" s="335" t="s">
        <v>618</v>
      </c>
      <c r="C17" s="332"/>
      <c r="D17" s="332">
        <v>3000</v>
      </c>
      <c r="E17" s="332"/>
      <c r="F17" s="332">
        <f t="shared" si="1"/>
        <v>3000</v>
      </c>
      <c r="G17" s="333" t="s">
        <v>615</v>
      </c>
      <c r="H17" s="333" t="s">
        <v>623</v>
      </c>
      <c r="I17" s="149"/>
    </row>
    <row r="18" spans="1:9" ht="29.4" customHeight="1" x14ac:dyDescent="0.25">
      <c r="A18" s="169">
        <v>6</v>
      </c>
      <c r="B18" s="335" t="s">
        <v>619</v>
      </c>
      <c r="C18" s="332"/>
      <c r="D18" s="332">
        <v>40000</v>
      </c>
      <c r="E18" s="332"/>
      <c r="F18" s="332">
        <f t="shared" si="1"/>
        <v>40000</v>
      </c>
      <c r="G18" s="333" t="s">
        <v>620</v>
      </c>
      <c r="H18" s="333" t="s">
        <v>609</v>
      </c>
      <c r="I18" s="149"/>
    </row>
    <row r="19" spans="1:9" ht="15" customHeight="1" x14ac:dyDescent="0.25">
      <c r="A19" s="169">
        <v>7</v>
      </c>
      <c r="B19" s="335" t="s">
        <v>621</v>
      </c>
      <c r="C19" s="332"/>
      <c r="D19" s="332">
        <v>60000</v>
      </c>
      <c r="E19" s="332"/>
      <c r="F19" s="332">
        <f t="shared" si="1"/>
        <v>60000</v>
      </c>
      <c r="G19" s="333" t="s">
        <v>622</v>
      </c>
      <c r="H19" s="333" t="s">
        <v>609</v>
      </c>
      <c r="I19" s="149"/>
    </row>
    <row r="20" spans="1:9" ht="18" customHeight="1" x14ac:dyDescent="0.25">
      <c r="A20" s="169">
        <v>8</v>
      </c>
      <c r="B20" s="335" t="s">
        <v>315</v>
      </c>
      <c r="C20" s="332"/>
      <c r="D20" s="332">
        <v>50000</v>
      </c>
      <c r="E20" s="332"/>
      <c r="F20" s="332">
        <f t="shared" si="1"/>
        <v>50000</v>
      </c>
      <c r="G20" s="333" t="s">
        <v>472</v>
      </c>
      <c r="H20" s="333" t="s">
        <v>609</v>
      </c>
      <c r="I20" s="149"/>
    </row>
    <row r="21" spans="1:9" ht="12" customHeight="1" x14ac:dyDescent="0.25">
      <c r="A21" s="310"/>
      <c r="B21" s="337" t="s">
        <v>794</v>
      </c>
      <c r="C21" s="338"/>
      <c r="D21" s="339">
        <f>D9+D10+D11+D12+D14+D15+D16+D17+D18+D19+D20</f>
        <v>226000</v>
      </c>
      <c r="E21" s="339"/>
      <c r="F21" s="339">
        <f>F9+F10+F11+F12+F14+F15+F16+F17+F18+F19+F20</f>
        <v>226000</v>
      </c>
      <c r="G21" s="340"/>
      <c r="H21" s="340"/>
      <c r="I21" s="157"/>
    </row>
    <row r="22" spans="1:9" x14ac:dyDescent="0.25">
      <c r="A22" s="8"/>
      <c r="B22" s="217"/>
      <c r="C22" s="22"/>
      <c r="D22" s="22"/>
      <c r="E22" s="22"/>
      <c r="F22" s="22"/>
      <c r="G22" s="219"/>
      <c r="H22" s="219"/>
      <c r="I22" s="149"/>
    </row>
    <row r="23" spans="1:9" x14ac:dyDescent="0.25">
      <c r="A23" s="8"/>
      <c r="B23" s="217"/>
      <c r="C23" s="22"/>
      <c r="D23" s="22"/>
      <c r="E23" s="22"/>
      <c r="F23" s="22"/>
      <c r="G23" s="219"/>
      <c r="H23" s="219"/>
      <c r="I23" s="149"/>
    </row>
    <row r="24" spans="1:9" x14ac:dyDescent="0.25">
      <c r="A24" s="8"/>
      <c r="B24" s="217"/>
      <c r="C24" s="22"/>
      <c r="D24" s="22"/>
      <c r="E24" s="22"/>
      <c r="F24" s="22"/>
      <c r="G24" s="219"/>
      <c r="H24" s="219"/>
      <c r="I24" s="149"/>
    </row>
    <row r="25" spans="1:9" x14ac:dyDescent="0.25">
      <c r="A25" s="8"/>
      <c r="B25" s="217"/>
      <c r="C25" s="22"/>
      <c r="D25" s="22"/>
      <c r="E25" s="22"/>
      <c r="F25" s="22"/>
      <c r="G25" s="219"/>
      <c r="H25" s="219"/>
      <c r="I25" s="149"/>
    </row>
    <row r="26" spans="1:9" x14ac:dyDescent="0.25">
      <c r="A26" s="8"/>
      <c r="B26" s="217"/>
      <c r="C26" s="22"/>
      <c r="D26" s="22"/>
      <c r="E26" s="22"/>
      <c r="F26" s="22"/>
      <c r="G26" s="219"/>
      <c r="H26" s="219"/>
      <c r="I26" s="149"/>
    </row>
    <row r="27" spans="1:9" x14ac:dyDescent="0.25">
      <c r="A27" s="8"/>
      <c r="B27" s="217"/>
      <c r="C27" s="22"/>
      <c r="D27" s="22"/>
      <c r="E27" s="22"/>
      <c r="F27" s="22"/>
      <c r="G27" s="219"/>
      <c r="H27" s="219"/>
      <c r="I27" s="149"/>
    </row>
    <row r="28" spans="1:9" x14ac:dyDescent="0.25">
      <c r="A28" s="8"/>
      <c r="B28" s="217"/>
      <c r="C28" s="22"/>
      <c r="D28" s="22"/>
      <c r="E28" s="22"/>
      <c r="F28" s="22"/>
      <c r="G28" s="219"/>
      <c r="H28" s="219"/>
      <c r="I28" s="149"/>
    </row>
    <row r="29" spans="1:9" x14ac:dyDescent="0.25">
      <c r="A29" s="8"/>
      <c r="B29" s="217"/>
      <c r="C29" s="22"/>
      <c r="D29" s="22"/>
      <c r="E29" s="22"/>
      <c r="F29" s="22"/>
      <c r="G29" s="219"/>
      <c r="H29" s="219"/>
      <c r="I29" s="149"/>
    </row>
    <row r="30" spans="1:9" x14ac:dyDescent="0.25">
      <c r="A30" s="8"/>
      <c r="B30" s="217"/>
      <c r="C30" s="22"/>
      <c r="D30" s="22"/>
      <c r="E30" s="22"/>
      <c r="F30" s="22"/>
      <c r="G30" s="219"/>
      <c r="H30" s="219"/>
      <c r="I30" s="149"/>
    </row>
    <row r="31" spans="1:9" x14ac:dyDescent="0.25">
      <c r="A31" s="8"/>
      <c r="B31" s="217"/>
      <c r="C31" s="22"/>
      <c r="D31" s="22"/>
      <c r="E31" s="22"/>
      <c r="F31" s="22"/>
      <c r="G31" s="219"/>
      <c r="H31" s="219"/>
      <c r="I31" s="149"/>
    </row>
    <row r="32" spans="1:9" x14ac:dyDescent="0.25">
      <c r="A32" s="8"/>
      <c r="B32" s="217"/>
      <c r="C32" s="22"/>
      <c r="D32" s="22"/>
      <c r="E32" s="22"/>
      <c r="F32" s="22"/>
      <c r="G32" s="219"/>
      <c r="H32" s="219"/>
      <c r="I32" s="149"/>
    </row>
    <row r="33" spans="1:9" x14ac:dyDescent="0.25">
      <c r="A33" s="8"/>
      <c r="B33" s="217"/>
      <c r="C33" s="22"/>
      <c r="D33" s="22"/>
      <c r="E33" s="22"/>
      <c r="F33" s="22"/>
      <c r="G33" s="219"/>
      <c r="H33" s="219"/>
      <c r="I33" s="149"/>
    </row>
    <row r="34" spans="1:9" x14ac:dyDescent="0.25">
      <c r="A34" s="8"/>
      <c r="B34" s="217"/>
      <c r="C34" s="22"/>
      <c r="D34" s="22"/>
      <c r="E34" s="22"/>
      <c r="F34" s="22"/>
      <c r="G34" s="219"/>
      <c r="H34" s="219"/>
      <c r="I34" s="149"/>
    </row>
    <row r="35" spans="1:9" x14ac:dyDescent="0.25">
      <c r="A35" s="8"/>
      <c r="B35" s="217"/>
      <c r="C35" s="22"/>
      <c r="D35" s="22"/>
      <c r="E35" s="22"/>
      <c r="F35" s="22"/>
      <c r="G35" s="219"/>
      <c r="H35" s="219"/>
      <c r="I35" s="149"/>
    </row>
    <row r="36" spans="1:9" x14ac:dyDescent="0.25">
      <c r="A36" s="8"/>
      <c r="B36" s="217"/>
      <c r="C36" s="22"/>
      <c r="D36" s="22"/>
      <c r="E36" s="22"/>
      <c r="F36" s="22"/>
      <c r="G36" s="219"/>
      <c r="H36" s="219"/>
      <c r="I36" s="149"/>
    </row>
    <row r="37" spans="1:9" x14ac:dyDescent="0.25">
      <c r="A37" s="8"/>
      <c r="B37" s="217"/>
      <c r="C37" s="22"/>
      <c r="D37" s="22"/>
      <c r="E37" s="22"/>
      <c r="F37" s="22"/>
      <c r="G37" s="219"/>
      <c r="H37" s="219"/>
      <c r="I37" s="149"/>
    </row>
    <row r="38" spans="1:9" x14ac:dyDescent="0.25">
      <c r="A38" s="8"/>
      <c r="B38" s="217"/>
      <c r="C38" s="22"/>
      <c r="D38" s="22"/>
      <c r="E38" s="22"/>
      <c r="F38" s="22"/>
      <c r="G38" s="219"/>
      <c r="H38" s="219"/>
      <c r="I38" s="149"/>
    </row>
    <row r="39" spans="1:9" x14ac:dyDescent="0.25">
      <c r="A39" s="8"/>
      <c r="B39" s="217"/>
      <c r="C39" s="22"/>
      <c r="D39" s="22"/>
      <c r="E39" s="22"/>
      <c r="F39" s="22"/>
      <c r="G39" s="219"/>
      <c r="H39" s="219"/>
      <c r="I39" s="149"/>
    </row>
    <row r="40" spans="1:9" x14ac:dyDescent="0.25">
      <c r="A40" s="8"/>
      <c r="B40" s="217"/>
      <c r="C40" s="22"/>
      <c r="D40" s="22"/>
      <c r="E40" s="22"/>
      <c r="F40" s="22"/>
      <c r="G40" s="219"/>
      <c r="H40" s="219"/>
      <c r="I40" s="149"/>
    </row>
    <row r="41" spans="1:9" x14ac:dyDescent="0.25">
      <c r="A41" s="8"/>
      <c r="B41" s="217"/>
      <c r="C41" s="22"/>
      <c r="D41" s="22"/>
      <c r="E41" s="22"/>
      <c r="F41" s="22"/>
      <c r="G41" s="219"/>
      <c r="H41" s="219"/>
      <c r="I41" s="149"/>
    </row>
    <row r="42" spans="1:9" x14ac:dyDescent="0.25">
      <c r="A42" s="8"/>
      <c r="B42" s="217"/>
      <c r="C42" s="22"/>
      <c r="D42" s="22"/>
      <c r="E42" s="22"/>
      <c r="F42" s="22"/>
      <c r="G42" s="219"/>
      <c r="H42" s="219"/>
      <c r="I42" s="149"/>
    </row>
    <row r="43" spans="1:9" x14ac:dyDescent="0.25">
      <c r="A43" s="8"/>
      <c r="B43" s="217"/>
      <c r="C43" s="22"/>
      <c r="D43" s="22"/>
      <c r="E43" s="22"/>
      <c r="F43" s="22"/>
      <c r="G43" s="219"/>
      <c r="H43" s="219"/>
      <c r="I43" s="149"/>
    </row>
    <row r="44" spans="1:9" x14ac:dyDescent="0.25">
      <c r="A44" s="8"/>
      <c r="B44" s="217"/>
      <c r="C44" s="22"/>
      <c r="D44" s="22"/>
      <c r="E44" s="22"/>
      <c r="F44" s="22"/>
      <c r="G44" s="219"/>
      <c r="H44" s="219"/>
      <c r="I44" s="149"/>
    </row>
    <row r="45" spans="1:9" x14ac:dyDescent="0.25">
      <c r="A45" s="8"/>
      <c r="B45" s="217"/>
      <c r="C45" s="22"/>
      <c r="D45" s="22"/>
      <c r="E45" s="22"/>
      <c r="F45" s="22"/>
      <c r="G45" s="219"/>
      <c r="H45" s="219"/>
      <c r="I45" s="149"/>
    </row>
    <row r="46" spans="1:9" x14ac:dyDescent="0.25">
      <c r="A46" s="8"/>
      <c r="B46" s="217"/>
      <c r="C46" s="22"/>
      <c r="D46" s="22"/>
      <c r="E46" s="22"/>
      <c r="F46" s="22"/>
      <c r="G46" s="219"/>
      <c r="H46" s="219"/>
      <c r="I46" s="149"/>
    </row>
    <row r="47" spans="1:9" x14ac:dyDescent="0.25">
      <c r="A47" s="8"/>
      <c r="B47" s="217"/>
      <c r="C47" s="22"/>
      <c r="D47" s="22"/>
      <c r="E47" s="22"/>
      <c r="F47" s="22"/>
      <c r="G47" s="219"/>
      <c r="H47" s="219"/>
      <c r="I47" s="149"/>
    </row>
    <row r="48" spans="1:9" x14ac:dyDescent="0.25">
      <c r="A48" s="8"/>
      <c r="B48" s="217"/>
      <c r="C48" s="22"/>
      <c r="D48" s="22"/>
      <c r="E48" s="22"/>
      <c r="F48" s="22"/>
      <c r="G48" s="219"/>
      <c r="H48" s="219"/>
      <c r="I48" s="149"/>
    </row>
    <row r="49" spans="1:9" x14ac:dyDescent="0.25">
      <c r="A49" s="8"/>
      <c r="B49" s="217"/>
      <c r="C49" s="22"/>
      <c r="D49" s="22"/>
      <c r="E49" s="22"/>
      <c r="F49" s="22"/>
      <c r="G49" s="219"/>
      <c r="H49" s="219"/>
      <c r="I49" s="149"/>
    </row>
    <row r="50" spans="1:9" x14ac:dyDescent="0.25">
      <c r="A50" s="8"/>
      <c r="B50" s="217"/>
      <c r="C50" s="22"/>
      <c r="D50" s="22"/>
      <c r="E50" s="22"/>
      <c r="F50" s="22"/>
      <c r="G50" s="219"/>
      <c r="H50" s="219"/>
      <c r="I50" s="149"/>
    </row>
    <row r="51" spans="1:9" x14ac:dyDescent="0.25">
      <c r="A51" s="8"/>
      <c r="B51" s="217"/>
      <c r="C51" s="22"/>
      <c r="D51" s="22"/>
      <c r="E51" s="22"/>
      <c r="F51" s="22"/>
      <c r="G51" s="219"/>
      <c r="H51" s="219"/>
      <c r="I51" s="149"/>
    </row>
  </sheetData>
  <sheetProtection selectLockedCells="1" selectUnlockedCells="1"/>
  <mergeCells count="9">
    <mergeCell ref="B7:H7"/>
    <mergeCell ref="B1:H1"/>
    <mergeCell ref="B2:H2"/>
    <mergeCell ref="B3:H3"/>
    <mergeCell ref="A5:A6"/>
    <mergeCell ref="B5:B6"/>
    <mergeCell ref="C5:F5"/>
    <mergeCell ref="G5:G6"/>
    <mergeCell ref="H5:H6"/>
  </mergeCells>
  <pageMargins left="1.0236220472440944" right="0.19685039370078741" top="0.15748031496062992" bottom="0.15748031496062992" header="0.51181102362204722" footer="0.51181102362204722"/>
  <pageSetup paperSize="9" scale="70" firstPageNumber="0" fitToHeight="0"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01"/>
  <sheetViews>
    <sheetView view="pageBreakPreview" topLeftCell="A45" zoomScaleNormal="100" zoomScaleSheetLayoutView="100" workbookViewId="0">
      <selection activeCell="G58" sqref="G58"/>
    </sheetView>
  </sheetViews>
  <sheetFormatPr defaultColWidth="9.08984375" defaultRowHeight="11.5" x14ac:dyDescent="0.25"/>
  <cols>
    <col min="1" max="1" width="3.6328125" style="201" customWidth="1"/>
    <col min="2" max="2" width="57.08984375" style="200" customWidth="1"/>
    <col min="3" max="3" width="10.54296875" style="207" customWidth="1"/>
    <col min="4" max="4" width="14.08984375" style="207" customWidth="1"/>
    <col min="5" max="5" width="10.08984375" style="207" customWidth="1"/>
    <col min="6" max="6" width="10.453125" style="207" customWidth="1"/>
    <col min="7" max="7" width="14.54296875" style="207" customWidth="1"/>
    <col min="8" max="8" width="14.54296875" style="207" hidden="1" customWidth="1"/>
    <col min="9" max="9" width="20.1796875" style="207" customWidth="1"/>
    <col min="10" max="10" width="8.984375E-2" style="200" hidden="1" customWidth="1"/>
    <col min="11" max="15" width="9.08984375" style="200" hidden="1" customWidth="1"/>
    <col min="16" max="255" width="9.08984375" style="200"/>
    <col min="256" max="256" width="5.54296875" style="200" customWidth="1"/>
    <col min="257" max="257" width="57.08984375" style="200" customWidth="1"/>
    <col min="258" max="258" width="10.54296875" style="200" customWidth="1"/>
    <col min="259" max="259" width="14.08984375" style="200" customWidth="1"/>
    <col min="260" max="260" width="10.08984375" style="200" customWidth="1"/>
    <col min="261" max="261" width="10.453125" style="200" customWidth="1"/>
    <col min="262" max="263" width="14.54296875" style="200" customWidth="1"/>
    <col min="264" max="264" width="8" style="200" customWidth="1"/>
    <col min="265" max="265" width="29.453125" style="200" customWidth="1"/>
    <col min="266" max="266" width="8.984375E-2" style="200" customWidth="1"/>
    <col min="267" max="271" width="0" style="200" hidden="1" customWidth="1"/>
    <col min="272" max="511" width="9.08984375" style="200"/>
    <col min="512" max="512" width="5.54296875" style="200" customWidth="1"/>
    <col min="513" max="513" width="57.08984375" style="200" customWidth="1"/>
    <col min="514" max="514" width="10.54296875" style="200" customWidth="1"/>
    <col min="515" max="515" width="14.08984375" style="200" customWidth="1"/>
    <col min="516" max="516" width="10.08984375" style="200" customWidth="1"/>
    <col min="517" max="517" width="10.453125" style="200" customWidth="1"/>
    <col min="518" max="519" width="14.54296875" style="200" customWidth="1"/>
    <col min="520" max="520" width="8" style="200" customWidth="1"/>
    <col min="521" max="521" width="29.453125" style="200" customWidth="1"/>
    <col min="522" max="522" width="8.984375E-2" style="200" customWidth="1"/>
    <col min="523" max="527" width="0" style="200" hidden="1" customWidth="1"/>
    <col min="528" max="767" width="9.08984375" style="200"/>
    <col min="768" max="768" width="5.54296875" style="200" customWidth="1"/>
    <col min="769" max="769" width="57.08984375" style="200" customWidth="1"/>
    <col min="770" max="770" width="10.54296875" style="200" customWidth="1"/>
    <col min="771" max="771" width="14.08984375" style="200" customWidth="1"/>
    <col min="772" max="772" width="10.08984375" style="200" customWidth="1"/>
    <col min="773" max="773" width="10.453125" style="200" customWidth="1"/>
    <col min="774" max="775" width="14.54296875" style="200" customWidth="1"/>
    <col min="776" max="776" width="8" style="200" customWidth="1"/>
    <col min="777" max="777" width="29.453125" style="200" customWidth="1"/>
    <col min="778" max="778" width="8.984375E-2" style="200" customWidth="1"/>
    <col min="779" max="783" width="0" style="200" hidden="1" customWidth="1"/>
    <col min="784" max="1023" width="9.08984375" style="200"/>
    <col min="1024" max="1024" width="5.54296875" style="200" customWidth="1"/>
    <col min="1025" max="1025" width="57.08984375" style="200" customWidth="1"/>
    <col min="1026" max="1026" width="10.54296875" style="200" customWidth="1"/>
    <col min="1027" max="1027" width="14.08984375" style="200" customWidth="1"/>
    <col min="1028" max="1028" width="10.08984375" style="200" customWidth="1"/>
    <col min="1029" max="1029" width="10.453125" style="200" customWidth="1"/>
    <col min="1030" max="1031" width="14.54296875" style="200" customWidth="1"/>
    <col min="1032" max="1032" width="8" style="200" customWidth="1"/>
    <col min="1033" max="1033" width="29.453125" style="200" customWidth="1"/>
    <col min="1034" max="1034" width="8.984375E-2" style="200" customWidth="1"/>
    <col min="1035" max="1039" width="0" style="200" hidden="1" customWidth="1"/>
    <col min="1040" max="1279" width="9.08984375" style="200"/>
    <col min="1280" max="1280" width="5.54296875" style="200" customWidth="1"/>
    <col min="1281" max="1281" width="57.08984375" style="200" customWidth="1"/>
    <col min="1282" max="1282" width="10.54296875" style="200" customWidth="1"/>
    <col min="1283" max="1283" width="14.08984375" style="200" customWidth="1"/>
    <col min="1284" max="1284" width="10.08984375" style="200" customWidth="1"/>
    <col min="1285" max="1285" width="10.453125" style="200" customWidth="1"/>
    <col min="1286" max="1287" width="14.54296875" style="200" customWidth="1"/>
    <col min="1288" max="1288" width="8" style="200" customWidth="1"/>
    <col min="1289" max="1289" width="29.453125" style="200" customWidth="1"/>
    <col min="1290" max="1290" width="8.984375E-2" style="200" customWidth="1"/>
    <col min="1291" max="1295" width="0" style="200" hidden="1" customWidth="1"/>
    <col min="1296" max="1535" width="9.08984375" style="200"/>
    <col min="1536" max="1536" width="5.54296875" style="200" customWidth="1"/>
    <col min="1537" max="1537" width="57.08984375" style="200" customWidth="1"/>
    <col min="1538" max="1538" width="10.54296875" style="200" customWidth="1"/>
    <col min="1539" max="1539" width="14.08984375" style="200" customWidth="1"/>
    <col min="1540" max="1540" width="10.08984375" style="200" customWidth="1"/>
    <col min="1541" max="1541" width="10.453125" style="200" customWidth="1"/>
    <col min="1542" max="1543" width="14.54296875" style="200" customWidth="1"/>
    <col min="1544" max="1544" width="8" style="200" customWidth="1"/>
    <col min="1545" max="1545" width="29.453125" style="200" customWidth="1"/>
    <col min="1546" max="1546" width="8.984375E-2" style="200" customWidth="1"/>
    <col min="1547" max="1551" width="0" style="200" hidden="1" customWidth="1"/>
    <col min="1552" max="1791" width="9.08984375" style="200"/>
    <col min="1792" max="1792" width="5.54296875" style="200" customWidth="1"/>
    <col min="1793" max="1793" width="57.08984375" style="200" customWidth="1"/>
    <col min="1794" max="1794" width="10.54296875" style="200" customWidth="1"/>
    <col min="1795" max="1795" width="14.08984375" style="200" customWidth="1"/>
    <col min="1796" max="1796" width="10.08984375" style="200" customWidth="1"/>
    <col min="1797" max="1797" width="10.453125" style="200" customWidth="1"/>
    <col min="1798" max="1799" width="14.54296875" style="200" customWidth="1"/>
    <col min="1800" max="1800" width="8" style="200" customWidth="1"/>
    <col min="1801" max="1801" width="29.453125" style="200" customWidth="1"/>
    <col min="1802" max="1802" width="8.984375E-2" style="200" customWidth="1"/>
    <col min="1803" max="1807" width="0" style="200" hidden="1" customWidth="1"/>
    <col min="1808" max="2047" width="9.08984375" style="200"/>
    <col min="2048" max="2048" width="5.54296875" style="200" customWidth="1"/>
    <col min="2049" max="2049" width="57.08984375" style="200" customWidth="1"/>
    <col min="2050" max="2050" width="10.54296875" style="200" customWidth="1"/>
    <col min="2051" max="2051" width="14.08984375" style="200" customWidth="1"/>
    <col min="2052" max="2052" width="10.08984375" style="200" customWidth="1"/>
    <col min="2053" max="2053" width="10.453125" style="200" customWidth="1"/>
    <col min="2054" max="2055" width="14.54296875" style="200" customWidth="1"/>
    <col min="2056" max="2056" width="8" style="200" customWidth="1"/>
    <col min="2057" max="2057" width="29.453125" style="200" customWidth="1"/>
    <col min="2058" max="2058" width="8.984375E-2" style="200" customWidth="1"/>
    <col min="2059" max="2063" width="0" style="200" hidden="1" customWidth="1"/>
    <col min="2064" max="2303" width="9.08984375" style="200"/>
    <col min="2304" max="2304" width="5.54296875" style="200" customWidth="1"/>
    <col min="2305" max="2305" width="57.08984375" style="200" customWidth="1"/>
    <col min="2306" max="2306" width="10.54296875" style="200" customWidth="1"/>
    <col min="2307" max="2307" width="14.08984375" style="200" customWidth="1"/>
    <col min="2308" max="2308" width="10.08984375" style="200" customWidth="1"/>
    <col min="2309" max="2309" width="10.453125" style="200" customWidth="1"/>
    <col min="2310" max="2311" width="14.54296875" style="200" customWidth="1"/>
    <col min="2312" max="2312" width="8" style="200" customWidth="1"/>
    <col min="2313" max="2313" width="29.453125" style="200" customWidth="1"/>
    <col min="2314" max="2314" width="8.984375E-2" style="200" customWidth="1"/>
    <col min="2315" max="2319" width="0" style="200" hidden="1" customWidth="1"/>
    <col min="2320" max="2559" width="9.08984375" style="200"/>
    <col min="2560" max="2560" width="5.54296875" style="200" customWidth="1"/>
    <col min="2561" max="2561" width="57.08984375" style="200" customWidth="1"/>
    <col min="2562" max="2562" width="10.54296875" style="200" customWidth="1"/>
    <col min="2563" max="2563" width="14.08984375" style="200" customWidth="1"/>
    <col min="2564" max="2564" width="10.08984375" style="200" customWidth="1"/>
    <col min="2565" max="2565" width="10.453125" style="200" customWidth="1"/>
    <col min="2566" max="2567" width="14.54296875" style="200" customWidth="1"/>
    <col min="2568" max="2568" width="8" style="200" customWidth="1"/>
    <col min="2569" max="2569" width="29.453125" style="200" customWidth="1"/>
    <col min="2570" max="2570" width="8.984375E-2" style="200" customWidth="1"/>
    <col min="2571" max="2575" width="0" style="200" hidden="1" customWidth="1"/>
    <col min="2576" max="2815" width="9.08984375" style="200"/>
    <col min="2816" max="2816" width="5.54296875" style="200" customWidth="1"/>
    <col min="2817" max="2817" width="57.08984375" style="200" customWidth="1"/>
    <col min="2818" max="2818" width="10.54296875" style="200" customWidth="1"/>
    <col min="2819" max="2819" width="14.08984375" style="200" customWidth="1"/>
    <col min="2820" max="2820" width="10.08984375" style="200" customWidth="1"/>
    <col min="2821" max="2821" width="10.453125" style="200" customWidth="1"/>
    <col min="2822" max="2823" width="14.54296875" style="200" customWidth="1"/>
    <col min="2824" max="2824" width="8" style="200" customWidth="1"/>
    <col min="2825" max="2825" width="29.453125" style="200" customWidth="1"/>
    <col min="2826" max="2826" width="8.984375E-2" style="200" customWidth="1"/>
    <col min="2827" max="2831" width="0" style="200" hidden="1" customWidth="1"/>
    <col min="2832" max="3071" width="9.08984375" style="200"/>
    <col min="3072" max="3072" width="5.54296875" style="200" customWidth="1"/>
    <col min="3073" max="3073" width="57.08984375" style="200" customWidth="1"/>
    <col min="3074" max="3074" width="10.54296875" style="200" customWidth="1"/>
    <col min="3075" max="3075" width="14.08984375" style="200" customWidth="1"/>
    <col min="3076" max="3076" width="10.08984375" style="200" customWidth="1"/>
    <col min="3077" max="3077" width="10.453125" style="200" customWidth="1"/>
    <col min="3078" max="3079" width="14.54296875" style="200" customWidth="1"/>
    <col min="3080" max="3080" width="8" style="200" customWidth="1"/>
    <col min="3081" max="3081" width="29.453125" style="200" customWidth="1"/>
    <col min="3082" max="3082" width="8.984375E-2" style="200" customWidth="1"/>
    <col min="3083" max="3087" width="0" style="200" hidden="1" customWidth="1"/>
    <col min="3088" max="3327" width="9.08984375" style="200"/>
    <col min="3328" max="3328" width="5.54296875" style="200" customWidth="1"/>
    <col min="3329" max="3329" width="57.08984375" style="200" customWidth="1"/>
    <col min="3330" max="3330" width="10.54296875" style="200" customWidth="1"/>
    <col min="3331" max="3331" width="14.08984375" style="200" customWidth="1"/>
    <col min="3332" max="3332" width="10.08984375" style="200" customWidth="1"/>
    <col min="3333" max="3333" width="10.453125" style="200" customWidth="1"/>
    <col min="3334" max="3335" width="14.54296875" style="200" customWidth="1"/>
    <col min="3336" max="3336" width="8" style="200" customWidth="1"/>
    <col min="3337" max="3337" width="29.453125" style="200" customWidth="1"/>
    <col min="3338" max="3338" width="8.984375E-2" style="200" customWidth="1"/>
    <col min="3339" max="3343" width="0" style="200" hidden="1" customWidth="1"/>
    <col min="3344" max="3583" width="9.08984375" style="200"/>
    <col min="3584" max="3584" width="5.54296875" style="200" customWidth="1"/>
    <col min="3585" max="3585" width="57.08984375" style="200" customWidth="1"/>
    <col min="3586" max="3586" width="10.54296875" style="200" customWidth="1"/>
    <col min="3587" max="3587" width="14.08984375" style="200" customWidth="1"/>
    <col min="3588" max="3588" width="10.08984375" style="200" customWidth="1"/>
    <col min="3589" max="3589" width="10.453125" style="200" customWidth="1"/>
    <col min="3590" max="3591" width="14.54296875" style="200" customWidth="1"/>
    <col min="3592" max="3592" width="8" style="200" customWidth="1"/>
    <col min="3593" max="3593" width="29.453125" style="200" customWidth="1"/>
    <col min="3594" max="3594" width="8.984375E-2" style="200" customWidth="1"/>
    <col min="3595" max="3599" width="0" style="200" hidden="1" customWidth="1"/>
    <col min="3600" max="3839" width="9.08984375" style="200"/>
    <col min="3840" max="3840" width="5.54296875" style="200" customWidth="1"/>
    <col min="3841" max="3841" width="57.08984375" style="200" customWidth="1"/>
    <col min="3842" max="3842" width="10.54296875" style="200" customWidth="1"/>
    <col min="3843" max="3843" width="14.08984375" style="200" customWidth="1"/>
    <col min="3844" max="3844" width="10.08984375" style="200" customWidth="1"/>
    <col min="3845" max="3845" width="10.453125" style="200" customWidth="1"/>
    <col min="3846" max="3847" width="14.54296875" style="200" customWidth="1"/>
    <col min="3848" max="3848" width="8" style="200" customWidth="1"/>
    <col min="3849" max="3849" width="29.453125" style="200" customWidth="1"/>
    <col min="3850" max="3850" width="8.984375E-2" style="200" customWidth="1"/>
    <col min="3851" max="3855" width="0" style="200" hidden="1" customWidth="1"/>
    <col min="3856" max="4095" width="9.08984375" style="200"/>
    <col min="4096" max="4096" width="5.54296875" style="200" customWidth="1"/>
    <col min="4097" max="4097" width="57.08984375" style="200" customWidth="1"/>
    <col min="4098" max="4098" width="10.54296875" style="200" customWidth="1"/>
    <col min="4099" max="4099" width="14.08984375" style="200" customWidth="1"/>
    <col min="4100" max="4100" width="10.08984375" style="200" customWidth="1"/>
    <col min="4101" max="4101" width="10.453125" style="200" customWidth="1"/>
    <col min="4102" max="4103" width="14.54296875" style="200" customWidth="1"/>
    <col min="4104" max="4104" width="8" style="200" customWidth="1"/>
    <col min="4105" max="4105" width="29.453125" style="200" customWidth="1"/>
    <col min="4106" max="4106" width="8.984375E-2" style="200" customWidth="1"/>
    <col min="4107" max="4111" width="0" style="200" hidden="1" customWidth="1"/>
    <col min="4112" max="4351" width="9.08984375" style="200"/>
    <col min="4352" max="4352" width="5.54296875" style="200" customWidth="1"/>
    <col min="4353" max="4353" width="57.08984375" style="200" customWidth="1"/>
    <col min="4354" max="4354" width="10.54296875" style="200" customWidth="1"/>
    <col min="4355" max="4355" width="14.08984375" style="200" customWidth="1"/>
    <col min="4356" max="4356" width="10.08984375" style="200" customWidth="1"/>
    <col min="4357" max="4357" width="10.453125" style="200" customWidth="1"/>
    <col min="4358" max="4359" width="14.54296875" style="200" customWidth="1"/>
    <col min="4360" max="4360" width="8" style="200" customWidth="1"/>
    <col min="4361" max="4361" width="29.453125" style="200" customWidth="1"/>
    <col min="4362" max="4362" width="8.984375E-2" style="200" customWidth="1"/>
    <col min="4363" max="4367" width="0" style="200" hidden="1" customWidth="1"/>
    <col min="4368" max="4607" width="9.08984375" style="200"/>
    <col min="4608" max="4608" width="5.54296875" style="200" customWidth="1"/>
    <col min="4609" max="4609" width="57.08984375" style="200" customWidth="1"/>
    <col min="4610" max="4610" width="10.54296875" style="200" customWidth="1"/>
    <col min="4611" max="4611" width="14.08984375" style="200" customWidth="1"/>
    <col min="4612" max="4612" width="10.08984375" style="200" customWidth="1"/>
    <col min="4613" max="4613" width="10.453125" style="200" customWidth="1"/>
    <col min="4614" max="4615" width="14.54296875" style="200" customWidth="1"/>
    <col min="4616" max="4616" width="8" style="200" customWidth="1"/>
    <col min="4617" max="4617" width="29.453125" style="200" customWidth="1"/>
    <col min="4618" max="4618" width="8.984375E-2" style="200" customWidth="1"/>
    <col min="4619" max="4623" width="0" style="200" hidden="1" customWidth="1"/>
    <col min="4624" max="4863" width="9.08984375" style="200"/>
    <col min="4864" max="4864" width="5.54296875" style="200" customWidth="1"/>
    <col min="4865" max="4865" width="57.08984375" style="200" customWidth="1"/>
    <col min="4866" max="4866" width="10.54296875" style="200" customWidth="1"/>
    <col min="4867" max="4867" width="14.08984375" style="200" customWidth="1"/>
    <col min="4868" max="4868" width="10.08984375" style="200" customWidth="1"/>
    <col min="4869" max="4869" width="10.453125" style="200" customWidth="1"/>
    <col min="4870" max="4871" width="14.54296875" style="200" customWidth="1"/>
    <col min="4872" max="4872" width="8" style="200" customWidth="1"/>
    <col min="4873" max="4873" width="29.453125" style="200" customWidth="1"/>
    <col min="4874" max="4874" width="8.984375E-2" style="200" customWidth="1"/>
    <col min="4875" max="4879" width="0" style="200" hidden="1" customWidth="1"/>
    <col min="4880" max="5119" width="9.08984375" style="200"/>
    <col min="5120" max="5120" width="5.54296875" style="200" customWidth="1"/>
    <col min="5121" max="5121" width="57.08984375" style="200" customWidth="1"/>
    <col min="5122" max="5122" width="10.54296875" style="200" customWidth="1"/>
    <col min="5123" max="5123" width="14.08984375" style="200" customWidth="1"/>
    <col min="5124" max="5124" width="10.08984375" style="200" customWidth="1"/>
    <col min="5125" max="5125" width="10.453125" style="200" customWidth="1"/>
    <col min="5126" max="5127" width="14.54296875" style="200" customWidth="1"/>
    <col min="5128" max="5128" width="8" style="200" customWidth="1"/>
    <col min="5129" max="5129" width="29.453125" style="200" customWidth="1"/>
    <col min="5130" max="5130" width="8.984375E-2" style="200" customWidth="1"/>
    <col min="5131" max="5135" width="0" style="200" hidden="1" customWidth="1"/>
    <col min="5136" max="5375" width="9.08984375" style="200"/>
    <col min="5376" max="5376" width="5.54296875" style="200" customWidth="1"/>
    <col min="5377" max="5377" width="57.08984375" style="200" customWidth="1"/>
    <col min="5378" max="5378" width="10.54296875" style="200" customWidth="1"/>
    <col min="5379" max="5379" width="14.08984375" style="200" customWidth="1"/>
    <col min="5380" max="5380" width="10.08984375" style="200" customWidth="1"/>
    <col min="5381" max="5381" width="10.453125" style="200" customWidth="1"/>
    <col min="5382" max="5383" width="14.54296875" style="200" customWidth="1"/>
    <col min="5384" max="5384" width="8" style="200" customWidth="1"/>
    <col min="5385" max="5385" width="29.453125" style="200" customWidth="1"/>
    <col min="5386" max="5386" width="8.984375E-2" style="200" customWidth="1"/>
    <col min="5387" max="5391" width="0" style="200" hidden="1" customWidth="1"/>
    <col min="5392" max="5631" width="9.08984375" style="200"/>
    <col min="5632" max="5632" width="5.54296875" style="200" customWidth="1"/>
    <col min="5633" max="5633" width="57.08984375" style="200" customWidth="1"/>
    <col min="5634" max="5634" width="10.54296875" style="200" customWidth="1"/>
    <col min="5635" max="5635" width="14.08984375" style="200" customWidth="1"/>
    <col min="5636" max="5636" width="10.08984375" style="200" customWidth="1"/>
    <col min="5637" max="5637" width="10.453125" style="200" customWidth="1"/>
    <col min="5638" max="5639" width="14.54296875" style="200" customWidth="1"/>
    <col min="5640" max="5640" width="8" style="200" customWidth="1"/>
    <col min="5641" max="5641" width="29.453125" style="200" customWidth="1"/>
    <col min="5642" max="5642" width="8.984375E-2" style="200" customWidth="1"/>
    <col min="5643" max="5647" width="0" style="200" hidden="1" customWidth="1"/>
    <col min="5648" max="5887" width="9.08984375" style="200"/>
    <col min="5888" max="5888" width="5.54296875" style="200" customWidth="1"/>
    <col min="5889" max="5889" width="57.08984375" style="200" customWidth="1"/>
    <col min="5890" max="5890" width="10.54296875" style="200" customWidth="1"/>
    <col min="5891" max="5891" width="14.08984375" style="200" customWidth="1"/>
    <col min="5892" max="5892" width="10.08984375" style="200" customWidth="1"/>
    <col min="5893" max="5893" width="10.453125" style="200" customWidth="1"/>
    <col min="5894" max="5895" width="14.54296875" style="200" customWidth="1"/>
    <col min="5896" max="5896" width="8" style="200" customWidth="1"/>
    <col min="5897" max="5897" width="29.453125" style="200" customWidth="1"/>
    <col min="5898" max="5898" width="8.984375E-2" style="200" customWidth="1"/>
    <col min="5899" max="5903" width="0" style="200" hidden="1" customWidth="1"/>
    <col min="5904" max="6143" width="9.08984375" style="200"/>
    <col min="6144" max="6144" width="5.54296875" style="200" customWidth="1"/>
    <col min="6145" max="6145" width="57.08984375" style="200" customWidth="1"/>
    <col min="6146" max="6146" width="10.54296875" style="200" customWidth="1"/>
    <col min="6147" max="6147" width="14.08984375" style="200" customWidth="1"/>
    <col min="6148" max="6148" width="10.08984375" style="200" customWidth="1"/>
    <col min="6149" max="6149" width="10.453125" style="200" customWidth="1"/>
    <col min="6150" max="6151" width="14.54296875" style="200" customWidth="1"/>
    <col min="6152" max="6152" width="8" style="200" customWidth="1"/>
    <col min="6153" max="6153" width="29.453125" style="200" customWidth="1"/>
    <col min="6154" max="6154" width="8.984375E-2" style="200" customWidth="1"/>
    <col min="6155" max="6159" width="0" style="200" hidden="1" customWidth="1"/>
    <col min="6160" max="6399" width="9.08984375" style="200"/>
    <col min="6400" max="6400" width="5.54296875" style="200" customWidth="1"/>
    <col min="6401" max="6401" width="57.08984375" style="200" customWidth="1"/>
    <col min="6402" max="6402" width="10.54296875" style="200" customWidth="1"/>
    <col min="6403" max="6403" width="14.08984375" style="200" customWidth="1"/>
    <col min="6404" max="6404" width="10.08984375" style="200" customWidth="1"/>
    <col min="6405" max="6405" width="10.453125" style="200" customWidth="1"/>
    <col min="6406" max="6407" width="14.54296875" style="200" customWidth="1"/>
    <col min="6408" max="6408" width="8" style="200" customWidth="1"/>
    <col min="6409" max="6409" width="29.453125" style="200" customWidth="1"/>
    <col min="6410" max="6410" width="8.984375E-2" style="200" customWidth="1"/>
    <col min="6411" max="6415" width="0" style="200" hidden="1" customWidth="1"/>
    <col min="6416" max="6655" width="9.08984375" style="200"/>
    <col min="6656" max="6656" width="5.54296875" style="200" customWidth="1"/>
    <col min="6657" max="6657" width="57.08984375" style="200" customWidth="1"/>
    <col min="6658" max="6658" width="10.54296875" style="200" customWidth="1"/>
    <col min="6659" max="6659" width="14.08984375" style="200" customWidth="1"/>
    <col min="6660" max="6660" width="10.08984375" style="200" customWidth="1"/>
    <col min="6661" max="6661" width="10.453125" style="200" customWidth="1"/>
    <col min="6662" max="6663" width="14.54296875" style="200" customWidth="1"/>
    <col min="6664" max="6664" width="8" style="200" customWidth="1"/>
    <col min="6665" max="6665" width="29.453125" style="200" customWidth="1"/>
    <col min="6666" max="6666" width="8.984375E-2" style="200" customWidth="1"/>
    <col min="6667" max="6671" width="0" style="200" hidden="1" customWidth="1"/>
    <col min="6672" max="6911" width="9.08984375" style="200"/>
    <col min="6912" max="6912" width="5.54296875" style="200" customWidth="1"/>
    <col min="6913" max="6913" width="57.08984375" style="200" customWidth="1"/>
    <col min="6914" max="6914" width="10.54296875" style="200" customWidth="1"/>
    <col min="6915" max="6915" width="14.08984375" style="200" customWidth="1"/>
    <col min="6916" max="6916" width="10.08984375" style="200" customWidth="1"/>
    <col min="6917" max="6917" width="10.453125" style="200" customWidth="1"/>
    <col min="6918" max="6919" width="14.54296875" style="200" customWidth="1"/>
    <col min="6920" max="6920" width="8" style="200" customWidth="1"/>
    <col min="6921" max="6921" width="29.453125" style="200" customWidth="1"/>
    <col min="6922" max="6922" width="8.984375E-2" style="200" customWidth="1"/>
    <col min="6923" max="6927" width="0" style="200" hidden="1" customWidth="1"/>
    <col min="6928" max="7167" width="9.08984375" style="200"/>
    <col min="7168" max="7168" width="5.54296875" style="200" customWidth="1"/>
    <col min="7169" max="7169" width="57.08984375" style="200" customWidth="1"/>
    <col min="7170" max="7170" width="10.54296875" style="200" customWidth="1"/>
    <col min="7171" max="7171" width="14.08984375" style="200" customWidth="1"/>
    <col min="7172" max="7172" width="10.08984375" style="200" customWidth="1"/>
    <col min="7173" max="7173" width="10.453125" style="200" customWidth="1"/>
    <col min="7174" max="7175" width="14.54296875" style="200" customWidth="1"/>
    <col min="7176" max="7176" width="8" style="200" customWidth="1"/>
    <col min="7177" max="7177" width="29.453125" style="200" customWidth="1"/>
    <col min="7178" max="7178" width="8.984375E-2" style="200" customWidth="1"/>
    <col min="7179" max="7183" width="0" style="200" hidden="1" customWidth="1"/>
    <col min="7184" max="7423" width="9.08984375" style="200"/>
    <col min="7424" max="7424" width="5.54296875" style="200" customWidth="1"/>
    <col min="7425" max="7425" width="57.08984375" style="200" customWidth="1"/>
    <col min="7426" max="7426" width="10.54296875" style="200" customWidth="1"/>
    <col min="7427" max="7427" width="14.08984375" style="200" customWidth="1"/>
    <col min="7428" max="7428" width="10.08984375" style="200" customWidth="1"/>
    <col min="7429" max="7429" width="10.453125" style="200" customWidth="1"/>
    <col min="7430" max="7431" width="14.54296875" style="200" customWidth="1"/>
    <col min="7432" max="7432" width="8" style="200" customWidth="1"/>
    <col min="7433" max="7433" width="29.453125" style="200" customWidth="1"/>
    <col min="7434" max="7434" width="8.984375E-2" style="200" customWidth="1"/>
    <col min="7435" max="7439" width="0" style="200" hidden="1" customWidth="1"/>
    <col min="7440" max="7679" width="9.08984375" style="200"/>
    <col min="7680" max="7680" width="5.54296875" style="200" customWidth="1"/>
    <col min="7681" max="7681" width="57.08984375" style="200" customWidth="1"/>
    <col min="7682" max="7682" width="10.54296875" style="200" customWidth="1"/>
    <col min="7683" max="7683" width="14.08984375" style="200" customWidth="1"/>
    <col min="7684" max="7684" width="10.08984375" style="200" customWidth="1"/>
    <col min="7685" max="7685" width="10.453125" style="200" customWidth="1"/>
    <col min="7686" max="7687" width="14.54296875" style="200" customWidth="1"/>
    <col min="7688" max="7688" width="8" style="200" customWidth="1"/>
    <col min="7689" max="7689" width="29.453125" style="200" customWidth="1"/>
    <col min="7690" max="7690" width="8.984375E-2" style="200" customWidth="1"/>
    <col min="7691" max="7695" width="0" style="200" hidden="1" customWidth="1"/>
    <col min="7696" max="7935" width="9.08984375" style="200"/>
    <col min="7936" max="7936" width="5.54296875" style="200" customWidth="1"/>
    <col min="7937" max="7937" width="57.08984375" style="200" customWidth="1"/>
    <col min="7938" max="7938" width="10.54296875" style="200" customWidth="1"/>
    <col min="7939" max="7939" width="14.08984375" style="200" customWidth="1"/>
    <col min="7940" max="7940" width="10.08984375" style="200" customWidth="1"/>
    <col min="7941" max="7941" width="10.453125" style="200" customWidth="1"/>
    <col min="7942" max="7943" width="14.54296875" style="200" customWidth="1"/>
    <col min="7944" max="7944" width="8" style="200" customWidth="1"/>
    <col min="7945" max="7945" width="29.453125" style="200" customWidth="1"/>
    <col min="7946" max="7946" width="8.984375E-2" style="200" customWidth="1"/>
    <col min="7947" max="7951" width="0" style="200" hidden="1" customWidth="1"/>
    <col min="7952" max="8191" width="9.08984375" style="200"/>
    <col min="8192" max="8192" width="5.54296875" style="200" customWidth="1"/>
    <col min="8193" max="8193" width="57.08984375" style="200" customWidth="1"/>
    <col min="8194" max="8194" width="10.54296875" style="200" customWidth="1"/>
    <col min="8195" max="8195" width="14.08984375" style="200" customWidth="1"/>
    <col min="8196" max="8196" width="10.08984375" style="200" customWidth="1"/>
    <col min="8197" max="8197" width="10.453125" style="200" customWidth="1"/>
    <col min="8198" max="8199" width="14.54296875" style="200" customWidth="1"/>
    <col min="8200" max="8200" width="8" style="200" customWidth="1"/>
    <col min="8201" max="8201" width="29.453125" style="200" customWidth="1"/>
    <col min="8202" max="8202" width="8.984375E-2" style="200" customWidth="1"/>
    <col min="8203" max="8207" width="0" style="200" hidden="1" customWidth="1"/>
    <col min="8208" max="8447" width="9.08984375" style="200"/>
    <col min="8448" max="8448" width="5.54296875" style="200" customWidth="1"/>
    <col min="8449" max="8449" width="57.08984375" style="200" customWidth="1"/>
    <col min="8450" max="8450" width="10.54296875" style="200" customWidth="1"/>
    <col min="8451" max="8451" width="14.08984375" style="200" customWidth="1"/>
    <col min="8452" max="8452" width="10.08984375" style="200" customWidth="1"/>
    <col min="8453" max="8453" width="10.453125" style="200" customWidth="1"/>
    <col min="8454" max="8455" width="14.54296875" style="200" customWidth="1"/>
    <col min="8456" max="8456" width="8" style="200" customWidth="1"/>
    <col min="8457" max="8457" width="29.453125" style="200" customWidth="1"/>
    <col min="8458" max="8458" width="8.984375E-2" style="200" customWidth="1"/>
    <col min="8459" max="8463" width="0" style="200" hidden="1" customWidth="1"/>
    <col min="8464" max="8703" width="9.08984375" style="200"/>
    <col min="8704" max="8704" width="5.54296875" style="200" customWidth="1"/>
    <col min="8705" max="8705" width="57.08984375" style="200" customWidth="1"/>
    <col min="8706" max="8706" width="10.54296875" style="200" customWidth="1"/>
    <col min="8707" max="8707" width="14.08984375" style="200" customWidth="1"/>
    <col min="8708" max="8708" width="10.08984375" style="200" customWidth="1"/>
    <col min="8709" max="8709" width="10.453125" style="200" customWidth="1"/>
    <col min="8710" max="8711" width="14.54296875" style="200" customWidth="1"/>
    <col min="8712" max="8712" width="8" style="200" customWidth="1"/>
    <col min="8713" max="8713" width="29.453125" style="200" customWidth="1"/>
    <col min="8714" max="8714" width="8.984375E-2" style="200" customWidth="1"/>
    <col min="8715" max="8719" width="0" style="200" hidden="1" customWidth="1"/>
    <col min="8720" max="8959" width="9.08984375" style="200"/>
    <col min="8960" max="8960" width="5.54296875" style="200" customWidth="1"/>
    <col min="8961" max="8961" width="57.08984375" style="200" customWidth="1"/>
    <col min="8962" max="8962" width="10.54296875" style="200" customWidth="1"/>
    <col min="8963" max="8963" width="14.08984375" style="200" customWidth="1"/>
    <col min="8964" max="8964" width="10.08984375" style="200" customWidth="1"/>
    <col min="8965" max="8965" width="10.453125" style="200" customWidth="1"/>
    <col min="8966" max="8967" width="14.54296875" style="200" customWidth="1"/>
    <col min="8968" max="8968" width="8" style="200" customWidth="1"/>
    <col min="8969" max="8969" width="29.453125" style="200" customWidth="1"/>
    <col min="8970" max="8970" width="8.984375E-2" style="200" customWidth="1"/>
    <col min="8971" max="8975" width="0" style="200" hidden="1" customWidth="1"/>
    <col min="8976" max="9215" width="9.08984375" style="200"/>
    <col min="9216" max="9216" width="5.54296875" style="200" customWidth="1"/>
    <col min="9217" max="9217" width="57.08984375" style="200" customWidth="1"/>
    <col min="9218" max="9218" width="10.54296875" style="200" customWidth="1"/>
    <col min="9219" max="9219" width="14.08984375" style="200" customWidth="1"/>
    <col min="9220" max="9220" width="10.08984375" style="200" customWidth="1"/>
    <col min="9221" max="9221" width="10.453125" style="200" customWidth="1"/>
    <col min="9222" max="9223" width="14.54296875" style="200" customWidth="1"/>
    <col min="9224" max="9224" width="8" style="200" customWidth="1"/>
    <col min="9225" max="9225" width="29.453125" style="200" customWidth="1"/>
    <col min="9226" max="9226" width="8.984375E-2" style="200" customWidth="1"/>
    <col min="9227" max="9231" width="0" style="200" hidden="1" customWidth="1"/>
    <col min="9232" max="9471" width="9.08984375" style="200"/>
    <col min="9472" max="9472" width="5.54296875" style="200" customWidth="1"/>
    <col min="9473" max="9473" width="57.08984375" style="200" customWidth="1"/>
    <col min="9474" max="9474" width="10.54296875" style="200" customWidth="1"/>
    <col min="9475" max="9475" width="14.08984375" style="200" customWidth="1"/>
    <col min="9476" max="9476" width="10.08984375" style="200" customWidth="1"/>
    <col min="9477" max="9477" width="10.453125" style="200" customWidth="1"/>
    <col min="9478" max="9479" width="14.54296875" style="200" customWidth="1"/>
    <col min="9480" max="9480" width="8" style="200" customWidth="1"/>
    <col min="9481" max="9481" width="29.453125" style="200" customWidth="1"/>
    <col min="9482" max="9482" width="8.984375E-2" style="200" customWidth="1"/>
    <col min="9483" max="9487" width="0" style="200" hidden="1" customWidth="1"/>
    <col min="9488" max="9727" width="9.08984375" style="200"/>
    <col min="9728" max="9728" width="5.54296875" style="200" customWidth="1"/>
    <col min="9729" max="9729" width="57.08984375" style="200" customWidth="1"/>
    <col min="9730" max="9730" width="10.54296875" style="200" customWidth="1"/>
    <col min="9731" max="9731" width="14.08984375" style="200" customWidth="1"/>
    <col min="9732" max="9732" width="10.08984375" style="200" customWidth="1"/>
    <col min="9733" max="9733" width="10.453125" style="200" customWidth="1"/>
    <col min="9734" max="9735" width="14.54296875" style="200" customWidth="1"/>
    <col min="9736" max="9736" width="8" style="200" customWidth="1"/>
    <col min="9737" max="9737" width="29.453125" style="200" customWidth="1"/>
    <col min="9738" max="9738" width="8.984375E-2" style="200" customWidth="1"/>
    <col min="9739" max="9743" width="0" style="200" hidden="1" customWidth="1"/>
    <col min="9744" max="9983" width="9.08984375" style="200"/>
    <col min="9984" max="9984" width="5.54296875" style="200" customWidth="1"/>
    <col min="9985" max="9985" width="57.08984375" style="200" customWidth="1"/>
    <col min="9986" max="9986" width="10.54296875" style="200" customWidth="1"/>
    <col min="9987" max="9987" width="14.08984375" style="200" customWidth="1"/>
    <col min="9988" max="9988" width="10.08984375" style="200" customWidth="1"/>
    <col min="9989" max="9989" width="10.453125" style="200" customWidth="1"/>
    <col min="9990" max="9991" width="14.54296875" style="200" customWidth="1"/>
    <col min="9992" max="9992" width="8" style="200" customWidth="1"/>
    <col min="9993" max="9993" width="29.453125" style="200" customWidth="1"/>
    <col min="9994" max="9994" width="8.984375E-2" style="200" customWidth="1"/>
    <col min="9995" max="9999" width="0" style="200" hidden="1" customWidth="1"/>
    <col min="10000" max="10239" width="9.08984375" style="200"/>
    <col min="10240" max="10240" width="5.54296875" style="200" customWidth="1"/>
    <col min="10241" max="10241" width="57.08984375" style="200" customWidth="1"/>
    <col min="10242" max="10242" width="10.54296875" style="200" customWidth="1"/>
    <col min="10243" max="10243" width="14.08984375" style="200" customWidth="1"/>
    <col min="10244" max="10244" width="10.08984375" style="200" customWidth="1"/>
    <col min="10245" max="10245" width="10.453125" style="200" customWidth="1"/>
    <col min="10246" max="10247" width="14.54296875" style="200" customWidth="1"/>
    <col min="10248" max="10248" width="8" style="200" customWidth="1"/>
    <col min="10249" max="10249" width="29.453125" style="200" customWidth="1"/>
    <col min="10250" max="10250" width="8.984375E-2" style="200" customWidth="1"/>
    <col min="10251" max="10255" width="0" style="200" hidden="1" customWidth="1"/>
    <col min="10256" max="10495" width="9.08984375" style="200"/>
    <col min="10496" max="10496" width="5.54296875" style="200" customWidth="1"/>
    <col min="10497" max="10497" width="57.08984375" style="200" customWidth="1"/>
    <col min="10498" max="10498" width="10.54296875" style="200" customWidth="1"/>
    <col min="10499" max="10499" width="14.08984375" style="200" customWidth="1"/>
    <col min="10500" max="10500" width="10.08984375" style="200" customWidth="1"/>
    <col min="10501" max="10501" width="10.453125" style="200" customWidth="1"/>
    <col min="10502" max="10503" width="14.54296875" style="200" customWidth="1"/>
    <col min="10504" max="10504" width="8" style="200" customWidth="1"/>
    <col min="10505" max="10505" width="29.453125" style="200" customWidth="1"/>
    <col min="10506" max="10506" width="8.984375E-2" style="200" customWidth="1"/>
    <col min="10507" max="10511" width="0" style="200" hidden="1" customWidth="1"/>
    <col min="10512" max="10751" width="9.08984375" style="200"/>
    <col min="10752" max="10752" width="5.54296875" style="200" customWidth="1"/>
    <col min="10753" max="10753" width="57.08984375" style="200" customWidth="1"/>
    <col min="10754" max="10754" width="10.54296875" style="200" customWidth="1"/>
    <col min="10755" max="10755" width="14.08984375" style="200" customWidth="1"/>
    <col min="10756" max="10756" width="10.08984375" style="200" customWidth="1"/>
    <col min="10757" max="10757" width="10.453125" style="200" customWidth="1"/>
    <col min="10758" max="10759" width="14.54296875" style="200" customWidth="1"/>
    <col min="10760" max="10760" width="8" style="200" customWidth="1"/>
    <col min="10761" max="10761" width="29.453125" style="200" customWidth="1"/>
    <col min="10762" max="10762" width="8.984375E-2" style="200" customWidth="1"/>
    <col min="10763" max="10767" width="0" style="200" hidden="1" customWidth="1"/>
    <col min="10768" max="11007" width="9.08984375" style="200"/>
    <col min="11008" max="11008" width="5.54296875" style="200" customWidth="1"/>
    <col min="11009" max="11009" width="57.08984375" style="200" customWidth="1"/>
    <col min="11010" max="11010" width="10.54296875" style="200" customWidth="1"/>
    <col min="11011" max="11011" width="14.08984375" style="200" customWidth="1"/>
    <col min="11012" max="11012" width="10.08984375" style="200" customWidth="1"/>
    <col min="11013" max="11013" width="10.453125" style="200" customWidth="1"/>
    <col min="11014" max="11015" width="14.54296875" style="200" customWidth="1"/>
    <col min="11016" max="11016" width="8" style="200" customWidth="1"/>
    <col min="11017" max="11017" width="29.453125" style="200" customWidth="1"/>
    <col min="11018" max="11018" width="8.984375E-2" style="200" customWidth="1"/>
    <col min="11019" max="11023" width="0" style="200" hidden="1" customWidth="1"/>
    <col min="11024" max="11263" width="9.08984375" style="200"/>
    <col min="11264" max="11264" width="5.54296875" style="200" customWidth="1"/>
    <col min="11265" max="11265" width="57.08984375" style="200" customWidth="1"/>
    <col min="11266" max="11266" width="10.54296875" style="200" customWidth="1"/>
    <col min="11267" max="11267" width="14.08984375" style="200" customWidth="1"/>
    <col min="11268" max="11268" width="10.08984375" style="200" customWidth="1"/>
    <col min="11269" max="11269" width="10.453125" style="200" customWidth="1"/>
    <col min="11270" max="11271" width="14.54296875" style="200" customWidth="1"/>
    <col min="11272" max="11272" width="8" style="200" customWidth="1"/>
    <col min="11273" max="11273" width="29.453125" style="200" customWidth="1"/>
    <col min="11274" max="11274" width="8.984375E-2" style="200" customWidth="1"/>
    <col min="11275" max="11279" width="0" style="200" hidden="1" customWidth="1"/>
    <col min="11280" max="11519" width="9.08984375" style="200"/>
    <col min="11520" max="11520" width="5.54296875" style="200" customWidth="1"/>
    <col min="11521" max="11521" width="57.08984375" style="200" customWidth="1"/>
    <col min="11522" max="11522" width="10.54296875" style="200" customWidth="1"/>
    <col min="11523" max="11523" width="14.08984375" style="200" customWidth="1"/>
    <col min="11524" max="11524" width="10.08984375" style="200" customWidth="1"/>
    <col min="11525" max="11525" width="10.453125" style="200" customWidth="1"/>
    <col min="11526" max="11527" width="14.54296875" style="200" customWidth="1"/>
    <col min="11528" max="11528" width="8" style="200" customWidth="1"/>
    <col min="11529" max="11529" width="29.453125" style="200" customWidth="1"/>
    <col min="11530" max="11530" width="8.984375E-2" style="200" customWidth="1"/>
    <col min="11531" max="11535" width="0" style="200" hidden="1" customWidth="1"/>
    <col min="11536" max="11775" width="9.08984375" style="200"/>
    <col min="11776" max="11776" width="5.54296875" style="200" customWidth="1"/>
    <col min="11777" max="11777" width="57.08984375" style="200" customWidth="1"/>
    <col min="11778" max="11778" width="10.54296875" style="200" customWidth="1"/>
    <col min="11779" max="11779" width="14.08984375" style="200" customWidth="1"/>
    <col min="11780" max="11780" width="10.08984375" style="200" customWidth="1"/>
    <col min="11781" max="11781" width="10.453125" style="200" customWidth="1"/>
    <col min="11782" max="11783" width="14.54296875" style="200" customWidth="1"/>
    <col min="11784" max="11784" width="8" style="200" customWidth="1"/>
    <col min="11785" max="11785" width="29.453125" style="200" customWidth="1"/>
    <col min="11786" max="11786" width="8.984375E-2" style="200" customWidth="1"/>
    <col min="11787" max="11791" width="0" style="200" hidden="1" customWidth="1"/>
    <col min="11792" max="12031" width="9.08984375" style="200"/>
    <col min="12032" max="12032" width="5.54296875" style="200" customWidth="1"/>
    <col min="12033" max="12033" width="57.08984375" style="200" customWidth="1"/>
    <col min="12034" max="12034" width="10.54296875" style="200" customWidth="1"/>
    <col min="12035" max="12035" width="14.08984375" style="200" customWidth="1"/>
    <col min="12036" max="12036" width="10.08984375" style="200" customWidth="1"/>
    <col min="12037" max="12037" width="10.453125" style="200" customWidth="1"/>
    <col min="12038" max="12039" width="14.54296875" style="200" customWidth="1"/>
    <col min="12040" max="12040" width="8" style="200" customWidth="1"/>
    <col min="12041" max="12041" width="29.453125" style="200" customWidth="1"/>
    <col min="12042" max="12042" width="8.984375E-2" style="200" customWidth="1"/>
    <col min="12043" max="12047" width="0" style="200" hidden="1" customWidth="1"/>
    <col min="12048" max="12287" width="9.08984375" style="200"/>
    <col min="12288" max="12288" width="5.54296875" style="200" customWidth="1"/>
    <col min="12289" max="12289" width="57.08984375" style="200" customWidth="1"/>
    <col min="12290" max="12290" width="10.54296875" style="200" customWidth="1"/>
    <col min="12291" max="12291" width="14.08984375" style="200" customWidth="1"/>
    <col min="12292" max="12292" width="10.08984375" style="200" customWidth="1"/>
    <col min="12293" max="12293" width="10.453125" style="200" customWidth="1"/>
    <col min="12294" max="12295" width="14.54296875" style="200" customWidth="1"/>
    <col min="12296" max="12296" width="8" style="200" customWidth="1"/>
    <col min="12297" max="12297" width="29.453125" style="200" customWidth="1"/>
    <col min="12298" max="12298" width="8.984375E-2" style="200" customWidth="1"/>
    <col min="12299" max="12303" width="0" style="200" hidden="1" customWidth="1"/>
    <col min="12304" max="12543" width="9.08984375" style="200"/>
    <col min="12544" max="12544" width="5.54296875" style="200" customWidth="1"/>
    <col min="12545" max="12545" width="57.08984375" style="200" customWidth="1"/>
    <col min="12546" max="12546" width="10.54296875" style="200" customWidth="1"/>
    <col min="12547" max="12547" width="14.08984375" style="200" customWidth="1"/>
    <col min="12548" max="12548" width="10.08984375" style="200" customWidth="1"/>
    <col min="12549" max="12549" width="10.453125" style="200" customWidth="1"/>
    <col min="12550" max="12551" width="14.54296875" style="200" customWidth="1"/>
    <col min="12552" max="12552" width="8" style="200" customWidth="1"/>
    <col min="12553" max="12553" width="29.453125" style="200" customWidth="1"/>
    <col min="12554" max="12554" width="8.984375E-2" style="200" customWidth="1"/>
    <col min="12555" max="12559" width="0" style="200" hidden="1" customWidth="1"/>
    <col min="12560" max="12799" width="9.08984375" style="200"/>
    <col min="12800" max="12800" width="5.54296875" style="200" customWidth="1"/>
    <col min="12801" max="12801" width="57.08984375" style="200" customWidth="1"/>
    <col min="12802" max="12802" width="10.54296875" style="200" customWidth="1"/>
    <col min="12803" max="12803" width="14.08984375" style="200" customWidth="1"/>
    <col min="12804" max="12804" width="10.08984375" style="200" customWidth="1"/>
    <col min="12805" max="12805" width="10.453125" style="200" customWidth="1"/>
    <col min="12806" max="12807" width="14.54296875" style="200" customWidth="1"/>
    <col min="12808" max="12808" width="8" style="200" customWidth="1"/>
    <col min="12809" max="12809" width="29.453125" style="200" customWidth="1"/>
    <col min="12810" max="12810" width="8.984375E-2" style="200" customWidth="1"/>
    <col min="12811" max="12815" width="0" style="200" hidden="1" customWidth="1"/>
    <col min="12816" max="13055" width="9.08984375" style="200"/>
    <col min="13056" max="13056" width="5.54296875" style="200" customWidth="1"/>
    <col min="13057" max="13057" width="57.08984375" style="200" customWidth="1"/>
    <col min="13058" max="13058" width="10.54296875" style="200" customWidth="1"/>
    <col min="13059" max="13059" width="14.08984375" style="200" customWidth="1"/>
    <col min="13060" max="13060" width="10.08984375" style="200" customWidth="1"/>
    <col min="13061" max="13061" width="10.453125" style="200" customWidth="1"/>
    <col min="13062" max="13063" width="14.54296875" style="200" customWidth="1"/>
    <col min="13064" max="13064" width="8" style="200" customWidth="1"/>
    <col min="13065" max="13065" width="29.453125" style="200" customWidth="1"/>
    <col min="13066" max="13066" width="8.984375E-2" style="200" customWidth="1"/>
    <col min="13067" max="13071" width="0" style="200" hidden="1" customWidth="1"/>
    <col min="13072" max="13311" width="9.08984375" style="200"/>
    <col min="13312" max="13312" width="5.54296875" style="200" customWidth="1"/>
    <col min="13313" max="13313" width="57.08984375" style="200" customWidth="1"/>
    <col min="13314" max="13314" width="10.54296875" style="200" customWidth="1"/>
    <col min="13315" max="13315" width="14.08984375" style="200" customWidth="1"/>
    <col min="13316" max="13316" width="10.08984375" style="200" customWidth="1"/>
    <col min="13317" max="13317" width="10.453125" style="200" customWidth="1"/>
    <col min="13318" max="13319" width="14.54296875" style="200" customWidth="1"/>
    <col min="13320" max="13320" width="8" style="200" customWidth="1"/>
    <col min="13321" max="13321" width="29.453125" style="200" customWidth="1"/>
    <col min="13322" max="13322" width="8.984375E-2" style="200" customWidth="1"/>
    <col min="13323" max="13327" width="0" style="200" hidden="1" customWidth="1"/>
    <col min="13328" max="13567" width="9.08984375" style="200"/>
    <col min="13568" max="13568" width="5.54296875" style="200" customWidth="1"/>
    <col min="13569" max="13569" width="57.08984375" style="200" customWidth="1"/>
    <col min="13570" max="13570" width="10.54296875" style="200" customWidth="1"/>
    <col min="13571" max="13571" width="14.08984375" style="200" customWidth="1"/>
    <col min="13572" max="13572" width="10.08984375" style="200" customWidth="1"/>
    <col min="13573" max="13573" width="10.453125" style="200" customWidth="1"/>
    <col min="13574" max="13575" width="14.54296875" style="200" customWidth="1"/>
    <col min="13576" max="13576" width="8" style="200" customWidth="1"/>
    <col min="13577" max="13577" width="29.453125" style="200" customWidth="1"/>
    <col min="13578" max="13578" width="8.984375E-2" style="200" customWidth="1"/>
    <col min="13579" max="13583" width="0" style="200" hidden="1" customWidth="1"/>
    <col min="13584" max="13823" width="9.08984375" style="200"/>
    <col min="13824" max="13824" width="5.54296875" style="200" customWidth="1"/>
    <col min="13825" max="13825" width="57.08984375" style="200" customWidth="1"/>
    <col min="13826" max="13826" width="10.54296875" style="200" customWidth="1"/>
    <col min="13827" max="13827" width="14.08984375" style="200" customWidth="1"/>
    <col min="13828" max="13828" width="10.08984375" style="200" customWidth="1"/>
    <col min="13829" max="13829" width="10.453125" style="200" customWidth="1"/>
    <col min="13830" max="13831" width="14.54296875" style="200" customWidth="1"/>
    <col min="13832" max="13832" width="8" style="200" customWidth="1"/>
    <col min="13833" max="13833" width="29.453125" style="200" customWidth="1"/>
    <col min="13834" max="13834" width="8.984375E-2" style="200" customWidth="1"/>
    <col min="13835" max="13839" width="0" style="200" hidden="1" customWidth="1"/>
    <col min="13840" max="14079" width="9.08984375" style="200"/>
    <col min="14080" max="14080" width="5.54296875" style="200" customWidth="1"/>
    <col min="14081" max="14081" width="57.08984375" style="200" customWidth="1"/>
    <col min="14082" max="14082" width="10.54296875" style="200" customWidth="1"/>
    <col min="14083" max="14083" width="14.08984375" style="200" customWidth="1"/>
    <col min="14084" max="14084" width="10.08984375" style="200" customWidth="1"/>
    <col min="14085" max="14085" width="10.453125" style="200" customWidth="1"/>
    <col min="14086" max="14087" width="14.54296875" style="200" customWidth="1"/>
    <col min="14088" max="14088" width="8" style="200" customWidth="1"/>
    <col min="14089" max="14089" width="29.453125" style="200" customWidth="1"/>
    <col min="14090" max="14090" width="8.984375E-2" style="200" customWidth="1"/>
    <col min="14091" max="14095" width="0" style="200" hidden="1" customWidth="1"/>
    <col min="14096" max="14335" width="9.08984375" style="200"/>
    <col min="14336" max="14336" width="5.54296875" style="200" customWidth="1"/>
    <col min="14337" max="14337" width="57.08984375" style="200" customWidth="1"/>
    <col min="14338" max="14338" width="10.54296875" style="200" customWidth="1"/>
    <col min="14339" max="14339" width="14.08984375" style="200" customWidth="1"/>
    <col min="14340" max="14340" width="10.08984375" style="200" customWidth="1"/>
    <col min="14341" max="14341" width="10.453125" style="200" customWidth="1"/>
    <col min="14342" max="14343" width="14.54296875" style="200" customWidth="1"/>
    <col min="14344" max="14344" width="8" style="200" customWidth="1"/>
    <col min="14345" max="14345" width="29.453125" style="200" customWidth="1"/>
    <col min="14346" max="14346" width="8.984375E-2" style="200" customWidth="1"/>
    <col min="14347" max="14351" width="0" style="200" hidden="1" customWidth="1"/>
    <col min="14352" max="14591" width="9.08984375" style="200"/>
    <col min="14592" max="14592" width="5.54296875" style="200" customWidth="1"/>
    <col min="14593" max="14593" width="57.08984375" style="200" customWidth="1"/>
    <col min="14594" max="14594" width="10.54296875" style="200" customWidth="1"/>
    <col min="14595" max="14595" width="14.08984375" style="200" customWidth="1"/>
    <col min="14596" max="14596" width="10.08984375" style="200" customWidth="1"/>
    <col min="14597" max="14597" width="10.453125" style="200" customWidth="1"/>
    <col min="14598" max="14599" width="14.54296875" style="200" customWidth="1"/>
    <col min="14600" max="14600" width="8" style="200" customWidth="1"/>
    <col min="14601" max="14601" width="29.453125" style="200" customWidth="1"/>
    <col min="14602" max="14602" width="8.984375E-2" style="200" customWidth="1"/>
    <col min="14603" max="14607" width="0" style="200" hidden="1" customWidth="1"/>
    <col min="14608" max="14847" width="9.08984375" style="200"/>
    <col min="14848" max="14848" width="5.54296875" style="200" customWidth="1"/>
    <col min="14849" max="14849" width="57.08984375" style="200" customWidth="1"/>
    <col min="14850" max="14850" width="10.54296875" style="200" customWidth="1"/>
    <col min="14851" max="14851" width="14.08984375" style="200" customWidth="1"/>
    <col min="14852" max="14852" width="10.08984375" style="200" customWidth="1"/>
    <col min="14853" max="14853" width="10.453125" style="200" customWidth="1"/>
    <col min="14854" max="14855" width="14.54296875" style="200" customWidth="1"/>
    <col min="14856" max="14856" width="8" style="200" customWidth="1"/>
    <col min="14857" max="14857" width="29.453125" style="200" customWidth="1"/>
    <col min="14858" max="14858" width="8.984375E-2" style="200" customWidth="1"/>
    <col min="14859" max="14863" width="0" style="200" hidden="1" customWidth="1"/>
    <col min="14864" max="15103" width="9.08984375" style="200"/>
    <col min="15104" max="15104" width="5.54296875" style="200" customWidth="1"/>
    <col min="15105" max="15105" width="57.08984375" style="200" customWidth="1"/>
    <col min="15106" max="15106" width="10.54296875" style="200" customWidth="1"/>
    <col min="15107" max="15107" width="14.08984375" style="200" customWidth="1"/>
    <col min="15108" max="15108" width="10.08984375" style="200" customWidth="1"/>
    <col min="15109" max="15109" width="10.453125" style="200" customWidth="1"/>
    <col min="15110" max="15111" width="14.54296875" style="200" customWidth="1"/>
    <col min="15112" max="15112" width="8" style="200" customWidth="1"/>
    <col min="15113" max="15113" width="29.453125" style="200" customWidth="1"/>
    <col min="15114" max="15114" width="8.984375E-2" style="200" customWidth="1"/>
    <col min="15115" max="15119" width="0" style="200" hidden="1" customWidth="1"/>
    <col min="15120" max="15359" width="9.08984375" style="200"/>
    <col min="15360" max="15360" width="5.54296875" style="200" customWidth="1"/>
    <col min="15361" max="15361" width="57.08984375" style="200" customWidth="1"/>
    <col min="15362" max="15362" width="10.54296875" style="200" customWidth="1"/>
    <col min="15363" max="15363" width="14.08984375" style="200" customWidth="1"/>
    <col min="15364" max="15364" width="10.08984375" style="200" customWidth="1"/>
    <col min="15365" max="15365" width="10.453125" style="200" customWidth="1"/>
    <col min="15366" max="15367" width="14.54296875" style="200" customWidth="1"/>
    <col min="15368" max="15368" width="8" style="200" customWidth="1"/>
    <col min="15369" max="15369" width="29.453125" style="200" customWidth="1"/>
    <col min="15370" max="15370" width="8.984375E-2" style="200" customWidth="1"/>
    <col min="15371" max="15375" width="0" style="200" hidden="1" customWidth="1"/>
    <col min="15376" max="15615" width="9.08984375" style="200"/>
    <col min="15616" max="15616" width="5.54296875" style="200" customWidth="1"/>
    <col min="15617" max="15617" width="57.08984375" style="200" customWidth="1"/>
    <col min="15618" max="15618" width="10.54296875" style="200" customWidth="1"/>
    <col min="15619" max="15619" width="14.08984375" style="200" customWidth="1"/>
    <col min="15620" max="15620" width="10.08984375" style="200" customWidth="1"/>
    <col min="15621" max="15621" width="10.453125" style="200" customWidth="1"/>
    <col min="15622" max="15623" width="14.54296875" style="200" customWidth="1"/>
    <col min="15624" max="15624" width="8" style="200" customWidth="1"/>
    <col min="15625" max="15625" width="29.453125" style="200" customWidth="1"/>
    <col min="15626" max="15626" width="8.984375E-2" style="200" customWidth="1"/>
    <col min="15627" max="15631" width="0" style="200" hidden="1" customWidth="1"/>
    <col min="15632" max="15871" width="9.08984375" style="200"/>
    <col min="15872" max="15872" width="5.54296875" style="200" customWidth="1"/>
    <col min="15873" max="15873" width="57.08984375" style="200" customWidth="1"/>
    <col min="15874" max="15874" width="10.54296875" style="200" customWidth="1"/>
    <col min="15875" max="15875" width="14.08984375" style="200" customWidth="1"/>
    <col min="15876" max="15876" width="10.08984375" style="200" customWidth="1"/>
    <col min="15877" max="15877" width="10.453125" style="200" customWidth="1"/>
    <col min="15878" max="15879" width="14.54296875" style="200" customWidth="1"/>
    <col min="15880" max="15880" width="8" style="200" customWidth="1"/>
    <col min="15881" max="15881" width="29.453125" style="200" customWidth="1"/>
    <col min="15882" max="15882" width="8.984375E-2" style="200" customWidth="1"/>
    <col min="15883" max="15887" width="0" style="200" hidden="1" customWidth="1"/>
    <col min="15888" max="16127" width="9.08984375" style="200"/>
    <col min="16128" max="16128" width="5.54296875" style="200" customWidth="1"/>
    <col min="16129" max="16129" width="57.08984375" style="200" customWidth="1"/>
    <col min="16130" max="16130" width="10.54296875" style="200" customWidth="1"/>
    <col min="16131" max="16131" width="14.08984375" style="200" customWidth="1"/>
    <col min="16132" max="16132" width="10.08984375" style="200" customWidth="1"/>
    <col min="16133" max="16133" width="10.453125" style="200" customWidth="1"/>
    <col min="16134" max="16135" width="14.54296875" style="200" customWidth="1"/>
    <col min="16136" max="16136" width="8" style="200" customWidth="1"/>
    <col min="16137" max="16137" width="29.453125" style="200" customWidth="1"/>
    <col min="16138" max="16138" width="8.984375E-2" style="200" customWidth="1"/>
    <col min="16139" max="16143" width="0" style="200" hidden="1" customWidth="1"/>
    <col min="16144" max="16384" width="9.08984375" style="200"/>
  </cols>
  <sheetData>
    <row r="1" spans="1:16" ht="27.75" customHeight="1" x14ac:dyDescent="0.25">
      <c r="A1" s="197"/>
      <c r="B1" s="408" t="s">
        <v>187</v>
      </c>
      <c r="C1" s="408"/>
      <c r="D1" s="408"/>
      <c r="E1" s="408"/>
      <c r="F1" s="408"/>
      <c r="G1" s="408"/>
      <c r="H1" s="408"/>
      <c r="I1" s="408"/>
      <c r="J1" s="202"/>
      <c r="K1" s="203"/>
    </row>
    <row r="2" spans="1:16" ht="12.75" customHeight="1" x14ac:dyDescent="0.25">
      <c r="A2" s="197"/>
      <c r="B2" s="408" t="s">
        <v>1</v>
      </c>
      <c r="C2" s="408"/>
      <c r="D2" s="408"/>
      <c r="E2" s="408"/>
      <c r="F2" s="408"/>
      <c r="G2" s="408"/>
      <c r="H2" s="408"/>
      <c r="I2" s="408"/>
      <c r="J2" s="199"/>
    </row>
    <row r="3" spans="1:16" ht="12" customHeight="1" x14ac:dyDescent="0.25">
      <c r="A3" s="197"/>
      <c r="B3" s="408" t="s">
        <v>546</v>
      </c>
      <c r="C3" s="408"/>
      <c r="D3" s="408"/>
      <c r="E3" s="408"/>
      <c r="F3" s="408"/>
      <c r="G3" s="408"/>
      <c r="H3" s="408"/>
      <c r="I3" s="408"/>
      <c r="J3" s="199"/>
    </row>
    <row r="4" spans="1:16" ht="17.25" customHeight="1" x14ac:dyDescent="0.25">
      <c r="A4" s="409" t="s">
        <v>177</v>
      </c>
      <c r="B4" s="410" t="s">
        <v>4</v>
      </c>
      <c r="C4" s="410" t="s">
        <v>178</v>
      </c>
      <c r="D4" s="410"/>
      <c r="E4" s="410"/>
      <c r="F4" s="410"/>
      <c r="G4" s="410" t="s">
        <v>5</v>
      </c>
      <c r="H4" s="207" t="s">
        <v>551</v>
      </c>
      <c r="I4" s="411" t="s">
        <v>7</v>
      </c>
    </row>
    <row r="5" spans="1:16" ht="52.5" customHeight="1" x14ac:dyDescent="0.25">
      <c r="A5" s="409"/>
      <c r="B5" s="410"/>
      <c r="C5" s="207" t="s">
        <v>8</v>
      </c>
      <c r="D5" s="207" t="s">
        <v>9</v>
      </c>
      <c r="E5" s="207" t="s">
        <v>10</v>
      </c>
      <c r="F5" s="207" t="s">
        <v>11</v>
      </c>
      <c r="G5" s="410"/>
      <c r="I5" s="411"/>
    </row>
    <row r="6" spans="1:16" ht="19.75" customHeight="1" x14ac:dyDescent="0.25">
      <c r="A6" s="250" t="s">
        <v>537</v>
      </c>
      <c r="B6" s="405" t="s">
        <v>677</v>
      </c>
      <c r="C6" s="406"/>
      <c r="D6" s="406"/>
      <c r="E6" s="406"/>
      <c r="F6" s="406"/>
      <c r="G6" s="406"/>
      <c r="H6" s="406"/>
      <c r="I6" s="407"/>
    </row>
    <row r="7" spans="1:16" ht="15.75" customHeight="1" x14ac:dyDescent="0.25">
      <c r="A7" s="207">
        <v>1</v>
      </c>
      <c r="B7" s="205" t="s">
        <v>552</v>
      </c>
      <c r="C7" s="301"/>
      <c r="D7" s="301"/>
      <c r="E7" s="301"/>
      <c r="F7" s="301"/>
      <c r="G7" s="209"/>
      <c r="H7" s="209"/>
      <c r="I7" s="209"/>
    </row>
    <row r="8" spans="1:16" ht="15" customHeight="1" x14ac:dyDescent="0.25">
      <c r="A8" s="207"/>
      <c r="B8" s="206" t="s">
        <v>553</v>
      </c>
      <c r="C8" s="301"/>
      <c r="D8" s="302">
        <v>6000</v>
      </c>
      <c r="E8" s="301"/>
      <c r="F8" s="302">
        <f>D8</f>
        <v>6000</v>
      </c>
      <c r="G8" s="207" t="s">
        <v>554</v>
      </c>
      <c r="H8" s="207" t="s">
        <v>555</v>
      </c>
      <c r="I8" s="207" t="s">
        <v>556</v>
      </c>
    </row>
    <row r="9" spans="1:16" ht="15.75" customHeight="1" x14ac:dyDescent="0.25">
      <c r="A9" s="207">
        <v>2</v>
      </c>
      <c r="B9" s="205" t="s">
        <v>557</v>
      </c>
      <c r="C9" s="301"/>
      <c r="D9" s="302"/>
      <c r="E9" s="301"/>
      <c r="F9" s="302"/>
      <c r="P9" s="199"/>
    </row>
    <row r="10" spans="1:16" ht="16.75" customHeight="1" x14ac:dyDescent="0.25">
      <c r="A10" s="207"/>
      <c r="B10" s="206" t="s">
        <v>553</v>
      </c>
      <c r="C10" s="301"/>
      <c r="D10" s="302">
        <v>6000</v>
      </c>
      <c r="E10" s="301"/>
      <c r="F10" s="302">
        <f>D10</f>
        <v>6000</v>
      </c>
      <c r="G10" s="207" t="s">
        <v>558</v>
      </c>
      <c r="H10" s="207" t="s">
        <v>559</v>
      </c>
      <c r="I10" s="207" t="s">
        <v>556</v>
      </c>
      <c r="P10" s="199"/>
    </row>
    <row r="11" spans="1:16" ht="15.75" customHeight="1" x14ac:dyDescent="0.25">
      <c r="A11" s="207">
        <v>3</v>
      </c>
      <c r="B11" s="205" t="s">
        <v>560</v>
      </c>
      <c r="C11" s="301"/>
      <c r="D11" s="302"/>
      <c r="E11" s="301"/>
      <c r="F11" s="302"/>
      <c r="P11" s="199"/>
    </row>
    <row r="12" spans="1:16" ht="15.65" customHeight="1" x14ac:dyDescent="0.25">
      <c r="A12" s="207"/>
      <c r="B12" s="206" t="s">
        <v>553</v>
      </c>
      <c r="C12" s="301"/>
      <c r="D12" s="302">
        <v>6000</v>
      </c>
      <c r="E12" s="301"/>
      <c r="F12" s="302">
        <f>D12</f>
        <v>6000</v>
      </c>
      <c r="G12" s="207" t="s">
        <v>554</v>
      </c>
      <c r="H12" s="207" t="s">
        <v>561</v>
      </c>
      <c r="I12" s="207" t="s">
        <v>556</v>
      </c>
      <c r="P12" s="199"/>
    </row>
    <row r="13" spans="1:16" ht="15.75" customHeight="1" x14ac:dyDescent="0.25">
      <c r="A13" s="207">
        <v>4</v>
      </c>
      <c r="B13" s="205" t="s">
        <v>562</v>
      </c>
      <c r="C13" s="301"/>
      <c r="D13" s="302"/>
      <c r="E13" s="301"/>
      <c r="F13" s="302"/>
      <c r="P13" s="199"/>
    </row>
    <row r="14" spans="1:16" ht="16.25" customHeight="1" x14ac:dyDescent="0.25">
      <c r="A14" s="207"/>
      <c r="B14" s="206" t="s">
        <v>553</v>
      </c>
      <c r="C14" s="301"/>
      <c r="D14" s="302">
        <v>6000</v>
      </c>
      <c r="E14" s="301"/>
      <c r="F14" s="302">
        <f>D14</f>
        <v>6000</v>
      </c>
      <c r="G14" s="207" t="s">
        <v>558</v>
      </c>
      <c r="H14" s="207" t="s">
        <v>555</v>
      </c>
      <c r="I14" s="207" t="s">
        <v>556</v>
      </c>
      <c r="P14" s="199"/>
    </row>
    <row r="15" spans="1:16" ht="15.75" customHeight="1" x14ac:dyDescent="0.25">
      <c r="A15" s="207">
        <v>5</v>
      </c>
      <c r="B15" s="205" t="s">
        <v>563</v>
      </c>
      <c r="C15" s="301"/>
      <c r="D15" s="302"/>
      <c r="E15" s="301"/>
      <c r="F15" s="302"/>
      <c r="P15" s="199"/>
    </row>
    <row r="16" spans="1:16" ht="13.25" customHeight="1" x14ac:dyDescent="0.25">
      <c r="A16" s="207"/>
      <c r="B16" s="206" t="s">
        <v>553</v>
      </c>
      <c r="C16" s="301"/>
      <c r="D16" s="302">
        <v>6000</v>
      </c>
      <c r="E16" s="301"/>
      <c r="F16" s="302">
        <f>D16</f>
        <v>6000</v>
      </c>
      <c r="G16" s="207" t="s">
        <v>554</v>
      </c>
      <c r="H16" s="207" t="s">
        <v>559</v>
      </c>
      <c r="I16" s="207" t="s">
        <v>556</v>
      </c>
      <c r="P16" s="199"/>
    </row>
    <row r="17" spans="1:16" ht="15.75" customHeight="1" x14ac:dyDescent="0.25">
      <c r="A17" s="207">
        <v>6</v>
      </c>
      <c r="B17" s="205" t="s">
        <v>564</v>
      </c>
      <c r="C17" s="301"/>
      <c r="D17" s="302"/>
      <c r="E17" s="301"/>
      <c r="F17" s="302"/>
      <c r="P17" s="199"/>
    </row>
    <row r="18" spans="1:16" ht="23.25" customHeight="1" x14ac:dyDescent="0.25">
      <c r="A18" s="207"/>
      <c r="B18" s="206" t="s">
        <v>565</v>
      </c>
      <c r="C18" s="301"/>
      <c r="D18" s="302">
        <v>3000</v>
      </c>
      <c r="E18" s="301"/>
      <c r="F18" s="302">
        <f>D18</f>
        <v>3000</v>
      </c>
      <c r="G18" s="207" t="s">
        <v>566</v>
      </c>
      <c r="I18" s="207" t="s">
        <v>556</v>
      </c>
      <c r="P18" s="199"/>
    </row>
    <row r="19" spans="1:16" ht="18" customHeight="1" x14ac:dyDescent="0.25">
      <c r="A19" s="207">
        <v>7</v>
      </c>
      <c r="B19" s="205" t="s">
        <v>567</v>
      </c>
      <c r="C19" s="301"/>
      <c r="D19" s="302"/>
      <c r="E19" s="301"/>
      <c r="F19" s="302"/>
      <c r="P19" s="199"/>
    </row>
    <row r="20" spans="1:16" ht="23.25" customHeight="1" x14ac:dyDescent="0.25">
      <c r="A20" s="207"/>
      <c r="B20" s="206" t="s">
        <v>565</v>
      </c>
      <c r="C20" s="301"/>
      <c r="D20" s="302">
        <v>3000</v>
      </c>
      <c r="E20" s="301"/>
      <c r="F20" s="302">
        <f>D20</f>
        <v>3000</v>
      </c>
      <c r="G20" s="207" t="s">
        <v>566</v>
      </c>
      <c r="I20" s="207" t="s">
        <v>556</v>
      </c>
      <c r="P20" s="199"/>
    </row>
    <row r="21" spans="1:16" ht="18.649999999999999" customHeight="1" x14ac:dyDescent="0.25">
      <c r="A21" s="207">
        <v>8</v>
      </c>
      <c r="B21" s="205" t="s">
        <v>557</v>
      </c>
      <c r="C21" s="301"/>
      <c r="D21" s="302"/>
      <c r="E21" s="301"/>
      <c r="F21" s="302"/>
      <c r="P21" s="199"/>
    </row>
    <row r="22" spans="1:16" ht="23.25" customHeight="1" x14ac:dyDescent="0.25">
      <c r="A22" s="207"/>
      <c r="B22" s="206" t="s">
        <v>565</v>
      </c>
      <c r="C22" s="301"/>
      <c r="D22" s="302">
        <v>3000</v>
      </c>
      <c r="E22" s="301"/>
      <c r="F22" s="302">
        <f>D22</f>
        <v>3000</v>
      </c>
      <c r="G22" s="207" t="s">
        <v>566</v>
      </c>
      <c r="I22" s="207" t="s">
        <v>556</v>
      </c>
      <c r="P22" s="199"/>
    </row>
    <row r="23" spans="1:16" ht="17.399999999999999" customHeight="1" x14ac:dyDescent="0.25">
      <c r="A23" s="207">
        <v>9</v>
      </c>
      <c r="B23" s="205" t="s">
        <v>560</v>
      </c>
      <c r="C23" s="301"/>
      <c r="D23" s="302"/>
      <c r="E23" s="301"/>
      <c r="F23" s="302"/>
      <c r="P23" s="199"/>
    </row>
    <row r="24" spans="1:16" ht="23.25" customHeight="1" x14ac:dyDescent="0.25">
      <c r="A24" s="207"/>
      <c r="B24" s="206" t="s">
        <v>565</v>
      </c>
      <c r="C24" s="301"/>
      <c r="D24" s="302">
        <v>3000</v>
      </c>
      <c r="E24" s="301"/>
      <c r="F24" s="302">
        <f>D24</f>
        <v>3000</v>
      </c>
      <c r="G24" s="207" t="s">
        <v>566</v>
      </c>
      <c r="I24" s="207" t="s">
        <v>556</v>
      </c>
      <c r="P24" s="199"/>
    </row>
    <row r="25" spans="1:16" ht="19.25" customHeight="1" x14ac:dyDescent="0.25">
      <c r="A25" s="207">
        <v>10</v>
      </c>
      <c r="B25" s="205" t="s">
        <v>568</v>
      </c>
      <c r="C25" s="301"/>
      <c r="D25" s="302"/>
      <c r="E25" s="301"/>
      <c r="F25" s="302"/>
      <c r="P25" s="199"/>
    </row>
    <row r="26" spans="1:16" ht="23.25" customHeight="1" x14ac:dyDescent="0.25">
      <c r="A26" s="207"/>
      <c r="B26" s="206" t="s">
        <v>565</v>
      </c>
      <c r="C26" s="301"/>
      <c r="D26" s="302">
        <v>3000</v>
      </c>
      <c r="E26" s="301"/>
      <c r="F26" s="302">
        <f>D26</f>
        <v>3000</v>
      </c>
      <c r="G26" s="207" t="s">
        <v>566</v>
      </c>
      <c r="I26" s="207" t="s">
        <v>556</v>
      </c>
      <c r="P26" s="199"/>
    </row>
    <row r="27" spans="1:16" ht="19.25" customHeight="1" x14ac:dyDescent="0.25">
      <c r="A27" s="207">
        <v>11</v>
      </c>
      <c r="B27" s="205" t="s">
        <v>562</v>
      </c>
      <c r="C27" s="301"/>
      <c r="D27" s="302"/>
      <c r="E27" s="301"/>
      <c r="F27" s="302"/>
      <c r="P27" s="199"/>
    </row>
    <row r="28" spans="1:16" ht="23.25" customHeight="1" x14ac:dyDescent="0.25">
      <c r="A28" s="207"/>
      <c r="B28" s="206" t="s">
        <v>565</v>
      </c>
      <c r="C28" s="301"/>
      <c r="D28" s="302">
        <v>3000</v>
      </c>
      <c r="E28" s="301"/>
      <c r="F28" s="302">
        <f>D28</f>
        <v>3000</v>
      </c>
      <c r="G28" s="207" t="s">
        <v>566</v>
      </c>
      <c r="I28" s="207" t="s">
        <v>556</v>
      </c>
      <c r="P28" s="199"/>
    </row>
    <row r="29" spans="1:16" ht="18.649999999999999" customHeight="1" x14ac:dyDescent="0.25">
      <c r="A29" s="207">
        <v>12</v>
      </c>
      <c r="B29" s="205" t="s">
        <v>563</v>
      </c>
      <c r="C29" s="301"/>
      <c r="D29" s="302"/>
      <c r="E29" s="301"/>
      <c r="F29" s="302"/>
      <c r="P29" s="199"/>
    </row>
    <row r="30" spans="1:16" ht="23.25" customHeight="1" x14ac:dyDescent="0.25">
      <c r="A30" s="207"/>
      <c r="B30" s="206" t="s">
        <v>565</v>
      </c>
      <c r="C30" s="301"/>
      <c r="D30" s="302">
        <v>3000</v>
      </c>
      <c r="E30" s="301"/>
      <c r="F30" s="302">
        <f>D30</f>
        <v>3000</v>
      </c>
      <c r="G30" s="207" t="s">
        <v>566</v>
      </c>
      <c r="I30" s="207" t="s">
        <v>556</v>
      </c>
      <c r="P30" s="199"/>
    </row>
    <row r="31" spans="1:16" ht="16.25" customHeight="1" x14ac:dyDescent="0.25">
      <c r="A31" s="207">
        <v>13</v>
      </c>
      <c r="B31" s="205" t="s">
        <v>564</v>
      </c>
      <c r="C31" s="301"/>
      <c r="D31" s="302"/>
      <c r="E31" s="301"/>
      <c r="F31" s="302"/>
      <c r="P31" s="199"/>
    </row>
    <row r="32" spans="1:16" ht="25.5" customHeight="1" x14ac:dyDescent="0.25">
      <c r="A32" s="207"/>
      <c r="B32" s="206" t="s">
        <v>569</v>
      </c>
      <c r="C32" s="301"/>
      <c r="D32" s="302">
        <v>3000</v>
      </c>
      <c r="E32" s="301"/>
      <c r="F32" s="302">
        <f>D32</f>
        <v>3000</v>
      </c>
      <c r="G32" s="207" t="s">
        <v>566</v>
      </c>
      <c r="I32" s="207" t="s">
        <v>556</v>
      </c>
      <c r="P32" s="199"/>
    </row>
    <row r="33" spans="1:16" ht="21" customHeight="1" x14ac:dyDescent="0.25">
      <c r="A33" s="207">
        <v>14</v>
      </c>
      <c r="B33" s="205" t="s">
        <v>567</v>
      </c>
      <c r="C33" s="301"/>
      <c r="D33" s="302"/>
      <c r="E33" s="301"/>
      <c r="F33" s="302"/>
      <c r="P33" s="199"/>
    </row>
    <row r="34" spans="1:16" ht="25.5" customHeight="1" x14ac:dyDescent="0.25">
      <c r="A34" s="207"/>
      <c r="B34" s="206" t="s">
        <v>569</v>
      </c>
      <c r="C34" s="301"/>
      <c r="D34" s="302">
        <v>3000</v>
      </c>
      <c r="E34" s="301"/>
      <c r="F34" s="302">
        <f>D34</f>
        <v>3000</v>
      </c>
      <c r="G34" s="207" t="s">
        <v>566</v>
      </c>
      <c r="I34" s="207" t="s">
        <v>556</v>
      </c>
      <c r="P34" s="199"/>
    </row>
    <row r="35" spans="1:16" ht="15.65" customHeight="1" x14ac:dyDescent="0.25">
      <c r="A35" s="207">
        <v>15</v>
      </c>
      <c r="B35" s="205" t="s">
        <v>557</v>
      </c>
      <c r="C35" s="301"/>
      <c r="D35" s="302"/>
      <c r="E35" s="301"/>
      <c r="F35" s="302"/>
      <c r="P35" s="199"/>
    </row>
    <row r="36" spans="1:16" ht="25.5" customHeight="1" x14ac:dyDescent="0.25">
      <c r="A36" s="207"/>
      <c r="B36" s="206" t="s">
        <v>569</v>
      </c>
      <c r="C36" s="301"/>
      <c r="D36" s="302">
        <v>3000</v>
      </c>
      <c r="E36" s="301"/>
      <c r="F36" s="302">
        <f>D36</f>
        <v>3000</v>
      </c>
      <c r="G36" s="207" t="s">
        <v>566</v>
      </c>
      <c r="I36" s="207" t="s">
        <v>556</v>
      </c>
      <c r="P36" s="199"/>
    </row>
    <row r="37" spans="1:16" ht="18" customHeight="1" x14ac:dyDescent="0.25">
      <c r="A37" s="207">
        <v>16</v>
      </c>
      <c r="B37" s="205" t="s">
        <v>560</v>
      </c>
      <c r="C37" s="301"/>
      <c r="D37" s="302"/>
      <c r="E37" s="301"/>
      <c r="F37" s="302"/>
      <c r="P37" s="199"/>
    </row>
    <row r="38" spans="1:16" ht="25.5" customHeight="1" x14ac:dyDescent="0.25">
      <c r="A38" s="207"/>
      <c r="B38" s="206" t="s">
        <v>569</v>
      </c>
      <c r="C38" s="301"/>
      <c r="D38" s="302">
        <v>3000</v>
      </c>
      <c r="E38" s="301"/>
      <c r="F38" s="302">
        <f>D38</f>
        <v>3000</v>
      </c>
      <c r="G38" s="207" t="s">
        <v>566</v>
      </c>
      <c r="I38" s="207" t="s">
        <v>556</v>
      </c>
      <c r="P38" s="199"/>
    </row>
    <row r="39" spans="1:16" ht="15.65" customHeight="1" x14ac:dyDescent="0.25">
      <c r="A39" s="207">
        <v>17</v>
      </c>
      <c r="B39" s="205" t="s">
        <v>568</v>
      </c>
      <c r="C39" s="301"/>
      <c r="D39" s="302"/>
      <c r="E39" s="301"/>
      <c r="F39" s="302"/>
      <c r="P39" s="199"/>
    </row>
    <row r="40" spans="1:16" ht="25.5" customHeight="1" x14ac:dyDescent="0.25">
      <c r="A40" s="207"/>
      <c r="B40" s="206" t="s">
        <v>569</v>
      </c>
      <c r="C40" s="301"/>
      <c r="D40" s="302">
        <v>3000</v>
      </c>
      <c r="E40" s="301"/>
      <c r="F40" s="302">
        <f>D40</f>
        <v>3000</v>
      </c>
      <c r="G40" s="207" t="s">
        <v>566</v>
      </c>
      <c r="I40" s="207" t="s">
        <v>556</v>
      </c>
      <c r="P40" s="199"/>
    </row>
    <row r="41" spans="1:16" ht="18" customHeight="1" x14ac:dyDescent="0.25">
      <c r="A41" s="207">
        <v>18</v>
      </c>
      <c r="B41" s="205" t="s">
        <v>562</v>
      </c>
      <c r="C41" s="301"/>
      <c r="D41" s="302"/>
      <c r="E41" s="301"/>
      <c r="F41" s="302"/>
      <c r="P41" s="199"/>
    </row>
    <row r="42" spans="1:16" ht="25.5" customHeight="1" x14ac:dyDescent="0.25">
      <c r="A42" s="207"/>
      <c r="B42" s="206" t="s">
        <v>569</v>
      </c>
      <c r="C42" s="301"/>
      <c r="D42" s="302">
        <v>3000</v>
      </c>
      <c r="E42" s="301"/>
      <c r="F42" s="302">
        <f>D42</f>
        <v>3000</v>
      </c>
      <c r="G42" s="207" t="s">
        <v>566</v>
      </c>
      <c r="I42" s="207" t="s">
        <v>556</v>
      </c>
      <c r="P42" s="199"/>
    </row>
    <row r="43" spans="1:16" ht="18" customHeight="1" x14ac:dyDescent="0.25">
      <c r="A43" s="207">
        <v>19</v>
      </c>
      <c r="B43" s="205" t="s">
        <v>563</v>
      </c>
      <c r="C43" s="301"/>
      <c r="D43" s="302"/>
      <c r="E43" s="301"/>
      <c r="F43" s="302"/>
      <c r="P43" s="199"/>
    </row>
    <row r="44" spans="1:16" ht="25.5" customHeight="1" x14ac:dyDescent="0.25">
      <c r="A44" s="207"/>
      <c r="B44" s="206" t="s">
        <v>569</v>
      </c>
      <c r="C44" s="301"/>
      <c r="D44" s="302">
        <v>3000</v>
      </c>
      <c r="E44" s="301"/>
      <c r="F44" s="302">
        <f>D44</f>
        <v>3000</v>
      </c>
      <c r="G44" s="207" t="s">
        <v>566</v>
      </c>
      <c r="I44" s="207" t="s">
        <v>556</v>
      </c>
      <c r="P44" s="199"/>
    </row>
    <row r="45" spans="1:16" ht="18" customHeight="1" x14ac:dyDescent="0.25">
      <c r="A45" s="207">
        <v>20</v>
      </c>
      <c r="B45" s="205" t="s">
        <v>564</v>
      </c>
      <c r="C45" s="301"/>
      <c r="D45" s="302"/>
      <c r="E45" s="301"/>
      <c r="F45" s="302"/>
      <c r="P45" s="199"/>
    </row>
    <row r="46" spans="1:16" ht="27.65" customHeight="1" x14ac:dyDescent="0.25">
      <c r="A46" s="207"/>
      <c r="B46" s="206" t="s">
        <v>570</v>
      </c>
      <c r="C46" s="301"/>
      <c r="D46" s="302">
        <v>90000</v>
      </c>
      <c r="E46" s="301"/>
      <c r="F46" s="302">
        <f>D46</f>
        <v>90000</v>
      </c>
      <c r="G46" s="212" t="s">
        <v>571</v>
      </c>
      <c r="I46" s="207" t="s">
        <v>572</v>
      </c>
      <c r="P46" s="199"/>
    </row>
    <row r="47" spans="1:16" ht="16.75" customHeight="1" x14ac:dyDescent="0.25">
      <c r="A47" s="207">
        <v>21</v>
      </c>
      <c r="B47" s="205" t="s">
        <v>567</v>
      </c>
      <c r="C47" s="301"/>
      <c r="D47" s="302"/>
      <c r="E47" s="301"/>
      <c r="F47" s="302"/>
      <c r="P47" s="199"/>
    </row>
    <row r="48" spans="1:16" ht="22.25" customHeight="1" x14ac:dyDescent="0.25">
      <c r="A48" s="207"/>
      <c r="B48" s="206" t="s">
        <v>573</v>
      </c>
      <c r="C48" s="301"/>
      <c r="D48" s="302">
        <v>530000</v>
      </c>
      <c r="E48" s="301"/>
      <c r="F48" s="302">
        <f>D48</f>
        <v>530000</v>
      </c>
      <c r="G48" s="212" t="s">
        <v>571</v>
      </c>
      <c r="I48" s="207" t="s">
        <v>572</v>
      </c>
      <c r="P48" s="199"/>
    </row>
    <row r="49" spans="1:16" ht="16.25" customHeight="1" x14ac:dyDescent="0.25">
      <c r="A49" s="207">
        <v>22</v>
      </c>
      <c r="B49" s="205" t="s">
        <v>557</v>
      </c>
      <c r="C49" s="301"/>
      <c r="D49" s="302"/>
      <c r="E49" s="301"/>
      <c r="F49" s="302"/>
      <c r="P49" s="199"/>
    </row>
    <row r="50" spans="1:16" ht="26.4" customHeight="1" x14ac:dyDescent="0.25">
      <c r="A50" s="207"/>
      <c r="B50" s="206" t="s">
        <v>574</v>
      </c>
      <c r="C50" s="301"/>
      <c r="D50" s="302">
        <v>1060000</v>
      </c>
      <c r="E50" s="301"/>
      <c r="F50" s="302">
        <f>D50</f>
        <v>1060000</v>
      </c>
      <c r="G50" s="212" t="s">
        <v>575</v>
      </c>
      <c r="H50" s="212"/>
      <c r="I50" s="207" t="s">
        <v>572</v>
      </c>
      <c r="P50" s="199"/>
    </row>
    <row r="51" spans="1:16" ht="18.649999999999999" customHeight="1" x14ac:dyDescent="0.25">
      <c r="A51" s="207">
        <v>23</v>
      </c>
      <c r="B51" s="205" t="s">
        <v>560</v>
      </c>
      <c r="C51" s="301"/>
      <c r="D51" s="302"/>
      <c r="E51" s="301"/>
      <c r="F51" s="302"/>
      <c r="P51" s="199"/>
    </row>
    <row r="52" spans="1:16" ht="26.4" customHeight="1" x14ac:dyDescent="0.25">
      <c r="A52" s="207"/>
      <c r="B52" s="206" t="s">
        <v>573</v>
      </c>
      <c r="C52" s="301"/>
      <c r="D52" s="302">
        <v>530000</v>
      </c>
      <c r="E52" s="301"/>
      <c r="F52" s="302">
        <f>D52</f>
        <v>530000</v>
      </c>
      <c r="G52" s="212" t="s">
        <v>575</v>
      </c>
      <c r="H52" s="212"/>
      <c r="I52" s="207" t="s">
        <v>572</v>
      </c>
      <c r="P52" s="199"/>
    </row>
    <row r="53" spans="1:16" ht="19.75" customHeight="1" x14ac:dyDescent="0.25">
      <c r="A53" s="207">
        <v>24</v>
      </c>
      <c r="B53" s="205" t="s">
        <v>562</v>
      </c>
      <c r="C53" s="301"/>
      <c r="D53" s="302"/>
      <c r="E53" s="301"/>
      <c r="F53" s="302"/>
      <c r="G53" s="212"/>
      <c r="H53" s="212"/>
      <c r="P53" s="199"/>
    </row>
    <row r="54" spans="1:16" ht="24.65" customHeight="1" x14ac:dyDescent="0.25">
      <c r="A54" s="207"/>
      <c r="B54" s="206" t="s">
        <v>576</v>
      </c>
      <c r="C54" s="301"/>
      <c r="D54" s="302">
        <v>372000</v>
      </c>
      <c r="E54" s="301"/>
      <c r="F54" s="302">
        <f>D54</f>
        <v>372000</v>
      </c>
      <c r="G54" s="212" t="s">
        <v>566</v>
      </c>
      <c r="H54" s="212"/>
      <c r="I54" s="207" t="s">
        <v>572</v>
      </c>
      <c r="P54" s="199"/>
    </row>
    <row r="55" spans="1:16" ht="25.5" customHeight="1" x14ac:dyDescent="0.25">
      <c r="A55" s="207">
        <v>25</v>
      </c>
      <c r="B55" s="205" t="s">
        <v>563</v>
      </c>
      <c r="C55" s="301"/>
      <c r="D55" s="302"/>
      <c r="E55" s="301"/>
      <c r="F55" s="302"/>
      <c r="G55" s="212"/>
      <c r="H55" s="212"/>
      <c r="P55" s="199"/>
    </row>
    <row r="56" spans="1:16" ht="25.25" customHeight="1" x14ac:dyDescent="0.25">
      <c r="A56" s="207"/>
      <c r="B56" s="206" t="s">
        <v>577</v>
      </c>
      <c r="C56" s="301"/>
      <c r="D56" s="302">
        <v>250000</v>
      </c>
      <c r="E56" s="301"/>
      <c r="F56" s="302">
        <f>D56</f>
        <v>250000</v>
      </c>
      <c r="G56" s="212" t="s">
        <v>578</v>
      </c>
      <c r="H56" s="212"/>
      <c r="I56" s="207" t="s">
        <v>572</v>
      </c>
      <c r="P56" s="199"/>
    </row>
    <row r="57" spans="1:16" ht="15.75" customHeight="1" x14ac:dyDescent="0.25">
      <c r="A57" s="207"/>
      <c r="B57" s="206"/>
      <c r="C57" s="301"/>
      <c r="D57" s="302"/>
      <c r="E57" s="301"/>
      <c r="F57" s="302"/>
      <c r="P57" s="199"/>
    </row>
    <row r="58" spans="1:16" ht="12" customHeight="1" x14ac:dyDescent="0.25">
      <c r="A58" s="204"/>
      <c r="B58" s="208" t="s">
        <v>678</v>
      </c>
      <c r="C58" s="302"/>
      <c r="D58" s="301">
        <f>SUM(D7:D57)</f>
        <v>2904000</v>
      </c>
      <c r="E58" s="301"/>
      <c r="F58" s="301">
        <f>D58</f>
        <v>2904000</v>
      </c>
      <c r="G58" s="209"/>
      <c r="H58" s="209"/>
      <c r="I58" s="209"/>
      <c r="J58" s="208"/>
      <c r="K58" s="208"/>
      <c r="L58" s="208"/>
      <c r="M58" s="208"/>
      <c r="N58" s="208"/>
      <c r="O58" s="208"/>
      <c r="P58" s="199"/>
    </row>
    <row r="59" spans="1:16" x14ac:dyDescent="0.25">
      <c r="A59" s="197"/>
      <c r="B59" s="198"/>
      <c r="C59" s="210"/>
      <c r="D59" s="210"/>
      <c r="E59" s="210"/>
      <c r="F59" s="210"/>
      <c r="G59" s="210"/>
      <c r="H59" s="210"/>
      <c r="I59" s="210"/>
      <c r="J59" s="199"/>
    </row>
    <row r="60" spans="1:16" x14ac:dyDescent="0.25">
      <c r="A60" s="197"/>
      <c r="B60" s="198"/>
      <c r="C60" s="210"/>
      <c r="D60" s="210"/>
      <c r="E60" s="210"/>
      <c r="F60" s="210"/>
      <c r="G60" s="210"/>
      <c r="H60" s="210"/>
      <c r="I60" s="210"/>
      <c r="J60" s="199"/>
    </row>
    <row r="61" spans="1:16" x14ac:dyDescent="0.25">
      <c r="A61" s="197"/>
      <c r="B61" s="198"/>
      <c r="C61" s="210"/>
      <c r="D61" s="210"/>
      <c r="E61" s="210"/>
      <c r="F61" s="210"/>
      <c r="G61" s="210"/>
      <c r="H61" s="210"/>
      <c r="I61" s="210"/>
      <c r="J61" s="199"/>
    </row>
    <row r="62" spans="1:16" x14ac:dyDescent="0.25">
      <c r="A62" s="197"/>
      <c r="B62" s="198"/>
      <c r="C62" s="210"/>
      <c r="D62" s="210"/>
      <c r="E62" s="210"/>
      <c r="F62" s="211"/>
      <c r="G62" s="210"/>
      <c r="H62" s="210"/>
      <c r="I62" s="210"/>
      <c r="J62" s="199"/>
    </row>
    <row r="63" spans="1:16" x14ac:dyDescent="0.25">
      <c r="A63" s="197"/>
      <c r="B63" s="198"/>
      <c r="C63" s="210"/>
      <c r="D63" s="210"/>
      <c r="E63" s="210"/>
      <c r="F63" s="210"/>
      <c r="G63" s="210"/>
      <c r="H63" s="210"/>
      <c r="I63" s="210"/>
      <c r="J63" s="199"/>
    </row>
    <row r="64" spans="1:16" x14ac:dyDescent="0.25">
      <c r="A64" s="197"/>
      <c r="B64" s="198"/>
      <c r="C64" s="210"/>
      <c r="D64" s="210"/>
      <c r="E64" s="210"/>
      <c r="F64" s="210"/>
      <c r="G64" s="210"/>
      <c r="H64" s="210"/>
      <c r="I64" s="210"/>
      <c r="J64" s="199"/>
    </row>
    <row r="65" spans="1:10" x14ac:dyDescent="0.25">
      <c r="A65" s="197"/>
      <c r="B65" s="198"/>
      <c r="C65" s="210"/>
      <c r="D65" s="210"/>
      <c r="E65" s="210"/>
      <c r="F65" s="210"/>
      <c r="G65" s="210"/>
      <c r="H65" s="210"/>
      <c r="I65" s="210"/>
      <c r="J65" s="199"/>
    </row>
    <row r="66" spans="1:10" x14ac:dyDescent="0.25">
      <c r="A66" s="197"/>
      <c r="B66" s="198"/>
      <c r="C66" s="210"/>
      <c r="D66" s="210"/>
      <c r="E66" s="210"/>
      <c r="F66" s="210"/>
      <c r="G66" s="210"/>
      <c r="H66" s="210"/>
      <c r="I66" s="210"/>
      <c r="J66" s="199"/>
    </row>
    <row r="67" spans="1:10" x14ac:dyDescent="0.25">
      <c r="A67" s="197"/>
      <c r="B67" s="198"/>
      <c r="C67" s="210"/>
      <c r="D67" s="210"/>
      <c r="E67" s="210"/>
      <c r="F67" s="210"/>
      <c r="G67" s="210"/>
      <c r="H67" s="210"/>
      <c r="I67" s="210"/>
      <c r="J67" s="199"/>
    </row>
    <row r="68" spans="1:10" x14ac:dyDescent="0.25">
      <c r="A68" s="197"/>
      <c r="B68" s="198"/>
      <c r="C68" s="210"/>
      <c r="D68" s="210"/>
      <c r="E68" s="210"/>
      <c r="F68" s="210"/>
      <c r="G68" s="210"/>
      <c r="H68" s="210"/>
      <c r="I68" s="210"/>
      <c r="J68" s="199"/>
    </row>
    <row r="69" spans="1:10" x14ac:dyDescent="0.25">
      <c r="A69" s="197"/>
      <c r="B69" s="198"/>
      <c r="C69" s="210"/>
      <c r="D69" s="210"/>
      <c r="E69" s="210"/>
      <c r="F69" s="210"/>
      <c r="G69" s="210"/>
      <c r="H69" s="210"/>
      <c r="I69" s="210"/>
      <c r="J69" s="199"/>
    </row>
    <row r="70" spans="1:10" x14ac:dyDescent="0.25">
      <c r="A70" s="197"/>
      <c r="B70" s="198"/>
      <c r="C70" s="210"/>
      <c r="D70" s="210"/>
      <c r="E70" s="210"/>
      <c r="F70" s="210"/>
      <c r="G70" s="210"/>
      <c r="H70" s="210"/>
      <c r="I70" s="210"/>
      <c r="J70" s="199"/>
    </row>
    <row r="71" spans="1:10" x14ac:dyDescent="0.25">
      <c r="A71" s="197"/>
      <c r="B71" s="198"/>
      <c r="C71" s="210"/>
      <c r="D71" s="210"/>
      <c r="E71" s="210"/>
      <c r="F71" s="210"/>
      <c r="G71" s="210"/>
      <c r="H71" s="210"/>
      <c r="I71" s="210"/>
      <c r="J71" s="199"/>
    </row>
    <row r="72" spans="1:10" x14ac:dyDescent="0.25">
      <c r="A72" s="197"/>
      <c r="B72" s="198"/>
      <c r="C72" s="210"/>
      <c r="D72" s="210"/>
      <c r="E72" s="210"/>
      <c r="F72" s="210"/>
      <c r="G72" s="210"/>
      <c r="H72" s="210"/>
      <c r="I72" s="210"/>
      <c r="J72" s="199"/>
    </row>
    <row r="73" spans="1:10" x14ac:dyDescent="0.25">
      <c r="A73" s="197"/>
      <c r="B73" s="198"/>
      <c r="C73" s="210"/>
      <c r="D73" s="210"/>
      <c r="E73" s="210"/>
      <c r="F73" s="210"/>
      <c r="G73" s="210"/>
      <c r="H73" s="210"/>
      <c r="I73" s="210"/>
      <c r="J73" s="199"/>
    </row>
    <row r="74" spans="1:10" x14ac:dyDescent="0.25">
      <c r="A74" s="197"/>
      <c r="B74" s="198"/>
      <c r="C74" s="210"/>
      <c r="D74" s="210"/>
      <c r="E74" s="210"/>
      <c r="F74" s="210"/>
      <c r="G74" s="210"/>
      <c r="H74" s="210"/>
      <c r="I74" s="210"/>
      <c r="J74" s="199"/>
    </row>
    <row r="75" spans="1:10" x14ac:dyDescent="0.25">
      <c r="A75" s="197"/>
      <c r="B75" s="198"/>
      <c r="C75" s="210"/>
      <c r="D75" s="210"/>
      <c r="E75" s="210"/>
      <c r="F75" s="210"/>
      <c r="G75" s="210"/>
      <c r="H75" s="210"/>
      <c r="I75" s="210"/>
      <c r="J75" s="199"/>
    </row>
    <row r="76" spans="1:10" x14ac:dyDescent="0.25">
      <c r="A76" s="197"/>
      <c r="B76" s="198"/>
      <c r="C76" s="210"/>
      <c r="D76" s="210"/>
      <c r="E76" s="210"/>
      <c r="F76" s="210"/>
      <c r="G76" s="210"/>
      <c r="H76" s="210"/>
      <c r="I76" s="210"/>
      <c r="J76" s="199"/>
    </row>
    <row r="77" spans="1:10" x14ac:dyDescent="0.25">
      <c r="A77" s="197"/>
      <c r="B77" s="198"/>
      <c r="C77" s="210"/>
      <c r="D77" s="210"/>
      <c r="E77" s="210"/>
      <c r="F77" s="210"/>
      <c r="G77" s="210"/>
      <c r="H77" s="210"/>
      <c r="I77" s="210"/>
      <c r="J77" s="199"/>
    </row>
    <row r="78" spans="1:10" x14ac:dyDescent="0.25">
      <c r="A78" s="197"/>
      <c r="B78" s="198"/>
      <c r="C78" s="210"/>
      <c r="D78" s="210"/>
      <c r="E78" s="210"/>
      <c r="F78" s="210"/>
      <c r="G78" s="210"/>
      <c r="H78" s="210"/>
      <c r="I78" s="210"/>
      <c r="J78" s="199"/>
    </row>
    <row r="79" spans="1:10" x14ac:dyDescent="0.25">
      <c r="A79" s="197"/>
      <c r="B79" s="198"/>
      <c r="C79" s="210"/>
      <c r="D79" s="210"/>
      <c r="E79" s="210"/>
      <c r="F79" s="210"/>
      <c r="G79" s="210"/>
      <c r="H79" s="210"/>
      <c r="I79" s="210"/>
      <c r="J79" s="199"/>
    </row>
    <row r="80" spans="1:10" x14ac:dyDescent="0.25">
      <c r="A80" s="197"/>
      <c r="B80" s="198"/>
      <c r="C80" s="210"/>
      <c r="D80" s="210"/>
      <c r="E80" s="210"/>
      <c r="F80" s="210"/>
      <c r="G80" s="210"/>
      <c r="H80" s="210"/>
      <c r="I80" s="210"/>
      <c r="J80" s="199"/>
    </row>
    <row r="81" spans="1:10" x14ac:dyDescent="0.25">
      <c r="A81" s="197"/>
      <c r="B81" s="198"/>
      <c r="C81" s="210"/>
      <c r="D81" s="210"/>
      <c r="E81" s="210"/>
      <c r="F81" s="210"/>
      <c r="G81" s="210"/>
      <c r="H81" s="210"/>
      <c r="I81" s="210"/>
      <c r="J81" s="199"/>
    </row>
    <row r="82" spans="1:10" x14ac:dyDescent="0.25">
      <c r="A82" s="197"/>
      <c r="B82" s="198"/>
      <c r="C82" s="210"/>
      <c r="D82" s="210"/>
      <c r="E82" s="210"/>
      <c r="F82" s="210"/>
      <c r="G82" s="210"/>
      <c r="H82" s="210"/>
      <c r="I82" s="210"/>
      <c r="J82" s="199"/>
    </row>
    <row r="83" spans="1:10" x14ac:dyDescent="0.25">
      <c r="A83" s="197"/>
      <c r="B83" s="198"/>
      <c r="C83" s="210"/>
      <c r="D83" s="210"/>
      <c r="E83" s="210"/>
      <c r="F83" s="210"/>
      <c r="G83" s="210"/>
      <c r="H83" s="210"/>
      <c r="I83" s="210"/>
      <c r="J83" s="199"/>
    </row>
    <row r="84" spans="1:10" x14ac:dyDescent="0.25">
      <c r="A84" s="197"/>
      <c r="B84" s="198"/>
      <c r="C84" s="210"/>
      <c r="D84" s="210"/>
      <c r="E84" s="210"/>
      <c r="F84" s="210"/>
      <c r="G84" s="210"/>
      <c r="H84" s="210"/>
      <c r="I84" s="210"/>
      <c r="J84" s="199"/>
    </row>
    <row r="85" spans="1:10" x14ac:dyDescent="0.25">
      <c r="A85" s="197"/>
      <c r="B85" s="198"/>
      <c r="C85" s="210"/>
      <c r="D85" s="210"/>
      <c r="E85" s="210"/>
      <c r="F85" s="210"/>
      <c r="G85" s="210"/>
      <c r="H85" s="210"/>
      <c r="I85" s="210"/>
      <c r="J85" s="199"/>
    </row>
    <row r="86" spans="1:10" x14ac:dyDescent="0.25">
      <c r="A86" s="197"/>
      <c r="B86" s="198"/>
      <c r="C86" s="210"/>
      <c r="D86" s="210"/>
      <c r="E86" s="210"/>
      <c r="F86" s="210"/>
      <c r="G86" s="210"/>
      <c r="H86" s="210"/>
      <c r="I86" s="210"/>
      <c r="J86" s="199"/>
    </row>
    <row r="87" spans="1:10" x14ac:dyDescent="0.25">
      <c r="A87" s="197"/>
      <c r="B87" s="198"/>
      <c r="C87" s="210"/>
      <c r="D87" s="210"/>
      <c r="E87" s="210"/>
      <c r="F87" s="210"/>
      <c r="G87" s="210"/>
      <c r="H87" s="210"/>
      <c r="I87" s="210"/>
      <c r="J87" s="199"/>
    </row>
    <row r="88" spans="1:10" x14ac:dyDescent="0.25">
      <c r="A88" s="197"/>
      <c r="B88" s="198"/>
      <c r="C88" s="210"/>
      <c r="D88" s="210"/>
      <c r="E88" s="210"/>
      <c r="F88" s="210"/>
      <c r="G88" s="210"/>
      <c r="H88" s="210"/>
      <c r="I88" s="210"/>
      <c r="J88" s="199"/>
    </row>
    <row r="89" spans="1:10" x14ac:dyDescent="0.25">
      <c r="A89" s="197"/>
      <c r="B89" s="198"/>
      <c r="C89" s="210"/>
      <c r="D89" s="210"/>
      <c r="E89" s="210"/>
      <c r="F89" s="210"/>
      <c r="G89" s="210"/>
      <c r="H89" s="210"/>
      <c r="I89" s="210"/>
      <c r="J89" s="199"/>
    </row>
    <row r="90" spans="1:10" x14ac:dyDescent="0.25">
      <c r="A90" s="197"/>
      <c r="B90" s="198"/>
      <c r="C90" s="210"/>
      <c r="D90" s="210"/>
      <c r="E90" s="210"/>
      <c r="F90" s="210"/>
      <c r="G90" s="210"/>
      <c r="H90" s="210"/>
      <c r="I90" s="210"/>
      <c r="J90" s="199"/>
    </row>
    <row r="91" spans="1:10" x14ac:dyDescent="0.25">
      <c r="A91" s="197"/>
      <c r="B91" s="198"/>
      <c r="C91" s="210"/>
      <c r="D91" s="210"/>
      <c r="E91" s="210"/>
      <c r="F91" s="210"/>
      <c r="G91" s="210"/>
      <c r="H91" s="210"/>
      <c r="I91" s="210"/>
      <c r="J91" s="199"/>
    </row>
    <row r="92" spans="1:10" x14ac:dyDescent="0.25">
      <c r="A92" s="197"/>
      <c r="B92" s="198"/>
      <c r="C92" s="210"/>
      <c r="D92" s="210"/>
      <c r="E92" s="210"/>
      <c r="F92" s="210"/>
      <c r="G92" s="210"/>
      <c r="H92" s="210"/>
      <c r="I92" s="210"/>
      <c r="J92" s="199"/>
    </row>
    <row r="93" spans="1:10" x14ac:dyDescent="0.25">
      <c r="A93" s="197"/>
      <c r="B93" s="198"/>
      <c r="C93" s="210"/>
      <c r="D93" s="210"/>
      <c r="E93" s="210"/>
      <c r="F93" s="210"/>
      <c r="G93" s="210"/>
      <c r="H93" s="210"/>
      <c r="I93" s="210"/>
      <c r="J93" s="199"/>
    </row>
    <row r="94" spans="1:10" x14ac:dyDescent="0.25">
      <c r="A94" s="197"/>
      <c r="B94" s="198"/>
      <c r="C94" s="210"/>
      <c r="D94" s="210"/>
      <c r="E94" s="210"/>
      <c r="F94" s="210"/>
      <c r="G94" s="210"/>
      <c r="H94" s="210"/>
      <c r="I94" s="210"/>
      <c r="J94" s="199"/>
    </row>
    <row r="95" spans="1:10" x14ac:dyDescent="0.25">
      <c r="A95" s="197"/>
      <c r="B95" s="198"/>
      <c r="C95" s="210"/>
      <c r="D95" s="210"/>
      <c r="E95" s="210"/>
      <c r="F95" s="210"/>
      <c r="G95" s="210"/>
      <c r="H95" s="210"/>
      <c r="I95" s="210"/>
      <c r="J95" s="199"/>
    </row>
    <row r="96" spans="1:10" x14ac:dyDescent="0.25">
      <c r="A96" s="197"/>
      <c r="B96" s="198"/>
      <c r="C96" s="210"/>
      <c r="D96" s="210"/>
      <c r="E96" s="210"/>
      <c r="F96" s="210"/>
      <c r="G96" s="210"/>
      <c r="H96" s="210"/>
      <c r="I96" s="210"/>
      <c r="J96" s="199"/>
    </row>
    <row r="97" spans="1:10" x14ac:dyDescent="0.25">
      <c r="A97" s="197"/>
      <c r="B97" s="198"/>
      <c r="C97" s="210"/>
      <c r="D97" s="210"/>
      <c r="E97" s="210"/>
      <c r="F97" s="210"/>
      <c r="G97" s="210"/>
      <c r="H97" s="210"/>
      <c r="I97" s="210"/>
      <c r="J97" s="199"/>
    </row>
    <row r="98" spans="1:10" x14ac:dyDescent="0.25">
      <c r="A98" s="197"/>
      <c r="B98" s="198"/>
      <c r="C98" s="210"/>
      <c r="D98" s="210"/>
      <c r="E98" s="210"/>
      <c r="F98" s="210"/>
      <c r="G98" s="210"/>
      <c r="H98" s="210"/>
      <c r="I98" s="210"/>
      <c r="J98" s="199"/>
    </row>
    <row r="99" spans="1:10" x14ac:dyDescent="0.25">
      <c r="A99" s="197"/>
      <c r="B99" s="198"/>
      <c r="C99" s="210"/>
      <c r="D99" s="210"/>
      <c r="E99" s="210"/>
      <c r="F99" s="210"/>
      <c r="G99" s="210"/>
      <c r="H99" s="210"/>
      <c r="I99" s="210"/>
      <c r="J99" s="199"/>
    </row>
    <row r="100" spans="1:10" x14ac:dyDescent="0.25">
      <c r="A100" s="197"/>
      <c r="B100" s="198"/>
      <c r="C100" s="210"/>
      <c r="D100" s="210"/>
      <c r="E100" s="210"/>
      <c r="F100" s="210"/>
      <c r="G100" s="210"/>
      <c r="H100" s="210"/>
      <c r="I100" s="210"/>
      <c r="J100" s="199"/>
    </row>
    <row r="101" spans="1:10" x14ac:dyDescent="0.25">
      <c r="A101" s="197"/>
      <c r="B101" s="198"/>
      <c r="C101" s="210"/>
      <c r="D101" s="210"/>
      <c r="E101" s="210"/>
      <c r="F101" s="210"/>
      <c r="G101" s="210"/>
      <c r="H101" s="210"/>
      <c r="I101" s="210"/>
      <c r="J101" s="199"/>
    </row>
  </sheetData>
  <mergeCells count="9">
    <mergeCell ref="B6:I6"/>
    <mergeCell ref="B1:I1"/>
    <mergeCell ref="B2:I2"/>
    <mergeCell ref="B3:I3"/>
    <mergeCell ref="A4:A5"/>
    <mergeCell ref="B4:B5"/>
    <mergeCell ref="C4:F4"/>
    <mergeCell ref="G4:G5"/>
    <mergeCell ref="I4:I5"/>
  </mergeCells>
  <pageMargins left="1.03" right="0.19" top="0.17" bottom="0.15" header="0.15" footer="0.15"/>
  <pageSetup paperSize="9" scale="84" orientation="landscape" r:id="rId1"/>
  <headerFooter alignWithMargins="0"/>
  <rowBreaks count="1" manualBreakCount="1">
    <brk id="67" max="8"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V910"/>
  <sheetViews>
    <sheetView workbookViewId="0">
      <pane xSplit="2" ySplit="6" topLeftCell="C895" activePane="bottomRight" state="frozen"/>
      <selection activeCell="C49" sqref="C49"/>
      <selection pane="topRight" activeCell="C49" sqref="C49"/>
      <selection pane="bottomLeft" activeCell="C49" sqref="C49"/>
      <selection pane="bottomRight" activeCell="D6" sqref="D6"/>
    </sheetView>
  </sheetViews>
  <sheetFormatPr defaultColWidth="7.1796875" defaultRowHeight="10.5" x14ac:dyDescent="0.25"/>
  <cols>
    <col min="1" max="1" width="4.81640625" style="94" customWidth="1"/>
    <col min="2" max="2" width="20.90625" style="94" customWidth="1"/>
    <col min="3" max="3" width="46.1796875" style="92" bestFit="1" customWidth="1"/>
    <col min="4" max="4" width="8.90625" style="92" customWidth="1"/>
    <col min="5" max="5" width="13.08984375" style="92" customWidth="1"/>
    <col min="6" max="6" width="8.81640625" style="92" customWidth="1"/>
    <col min="7" max="7" width="24.6328125" style="95" customWidth="1"/>
    <col min="8" max="8" width="12.36328125" style="89" customWidth="1"/>
    <col min="9" max="9" width="11.54296875" style="89" customWidth="1"/>
    <col min="10" max="10" width="16.54296875" style="92" bestFit="1" customWidth="1"/>
    <col min="11" max="256" width="7.1796875" style="89"/>
    <col min="257" max="257" width="4.81640625" style="89" customWidth="1"/>
    <col min="258" max="258" width="20.90625" style="89" customWidth="1"/>
    <col min="259" max="259" width="46.1796875" style="89" bestFit="1" customWidth="1"/>
    <col min="260" max="260" width="8.90625" style="89" customWidth="1"/>
    <col min="261" max="261" width="13.08984375" style="89" customWidth="1"/>
    <col min="262" max="262" width="8.81640625" style="89" customWidth="1"/>
    <col min="263" max="263" width="24.6328125" style="89" customWidth="1"/>
    <col min="264" max="264" width="12.36328125" style="89" customWidth="1"/>
    <col min="265" max="265" width="11.54296875" style="89" customWidth="1"/>
    <col min="266" max="266" width="16.54296875" style="89" bestFit="1" customWidth="1"/>
    <col min="267" max="512" width="7.1796875" style="89"/>
    <col min="513" max="513" width="4.81640625" style="89" customWidth="1"/>
    <col min="514" max="514" width="20.90625" style="89" customWidth="1"/>
    <col min="515" max="515" width="46.1796875" style="89" bestFit="1" customWidth="1"/>
    <col min="516" max="516" width="8.90625" style="89" customWidth="1"/>
    <col min="517" max="517" width="13.08984375" style="89" customWidth="1"/>
    <col min="518" max="518" width="8.81640625" style="89" customWidth="1"/>
    <col min="519" max="519" width="24.6328125" style="89" customWidth="1"/>
    <col min="520" max="520" width="12.36328125" style="89" customWidth="1"/>
    <col min="521" max="521" width="11.54296875" style="89" customWidth="1"/>
    <col min="522" max="522" width="16.54296875" style="89" bestFit="1" customWidth="1"/>
    <col min="523" max="768" width="7.1796875" style="89"/>
    <col min="769" max="769" width="4.81640625" style="89" customWidth="1"/>
    <col min="770" max="770" width="20.90625" style="89" customWidth="1"/>
    <col min="771" max="771" width="46.1796875" style="89" bestFit="1" customWidth="1"/>
    <col min="772" max="772" width="8.90625" style="89" customWidth="1"/>
    <col min="773" max="773" width="13.08984375" style="89" customWidth="1"/>
    <col min="774" max="774" width="8.81640625" style="89" customWidth="1"/>
    <col min="775" max="775" width="24.6328125" style="89" customWidth="1"/>
    <col min="776" max="776" width="12.36328125" style="89" customWidth="1"/>
    <col min="777" max="777" width="11.54296875" style="89" customWidth="1"/>
    <col min="778" max="778" width="16.54296875" style="89" bestFit="1" customWidth="1"/>
    <col min="779" max="1024" width="7.1796875" style="89"/>
    <col min="1025" max="1025" width="4.81640625" style="89" customWidth="1"/>
    <col min="1026" max="1026" width="20.90625" style="89" customWidth="1"/>
    <col min="1027" max="1027" width="46.1796875" style="89" bestFit="1" customWidth="1"/>
    <col min="1028" max="1028" width="8.90625" style="89" customWidth="1"/>
    <col min="1029" max="1029" width="13.08984375" style="89" customWidth="1"/>
    <col min="1030" max="1030" width="8.81640625" style="89" customWidth="1"/>
    <col min="1031" max="1031" width="24.6328125" style="89" customWidth="1"/>
    <col min="1032" max="1032" width="12.36328125" style="89" customWidth="1"/>
    <col min="1033" max="1033" width="11.54296875" style="89" customWidth="1"/>
    <col min="1034" max="1034" width="16.54296875" style="89" bestFit="1" customWidth="1"/>
    <col min="1035" max="1280" width="7.1796875" style="89"/>
    <col min="1281" max="1281" width="4.81640625" style="89" customWidth="1"/>
    <col min="1282" max="1282" width="20.90625" style="89" customWidth="1"/>
    <col min="1283" max="1283" width="46.1796875" style="89" bestFit="1" customWidth="1"/>
    <col min="1284" max="1284" width="8.90625" style="89" customWidth="1"/>
    <col min="1285" max="1285" width="13.08984375" style="89" customWidth="1"/>
    <col min="1286" max="1286" width="8.81640625" style="89" customWidth="1"/>
    <col min="1287" max="1287" width="24.6328125" style="89" customWidth="1"/>
    <col min="1288" max="1288" width="12.36328125" style="89" customWidth="1"/>
    <col min="1289" max="1289" width="11.54296875" style="89" customWidth="1"/>
    <col min="1290" max="1290" width="16.54296875" style="89" bestFit="1" customWidth="1"/>
    <col min="1291" max="1536" width="7.1796875" style="89"/>
    <col min="1537" max="1537" width="4.81640625" style="89" customWidth="1"/>
    <col min="1538" max="1538" width="20.90625" style="89" customWidth="1"/>
    <col min="1539" max="1539" width="46.1796875" style="89" bestFit="1" customWidth="1"/>
    <col min="1540" max="1540" width="8.90625" style="89" customWidth="1"/>
    <col min="1541" max="1541" width="13.08984375" style="89" customWidth="1"/>
    <col min="1542" max="1542" width="8.81640625" style="89" customWidth="1"/>
    <col min="1543" max="1543" width="24.6328125" style="89" customWidth="1"/>
    <col min="1544" max="1544" width="12.36328125" style="89" customWidth="1"/>
    <col min="1545" max="1545" width="11.54296875" style="89" customWidth="1"/>
    <col min="1546" max="1546" width="16.54296875" style="89" bestFit="1" customWidth="1"/>
    <col min="1547" max="1792" width="7.1796875" style="89"/>
    <col min="1793" max="1793" width="4.81640625" style="89" customWidth="1"/>
    <col min="1794" max="1794" width="20.90625" style="89" customWidth="1"/>
    <col min="1795" max="1795" width="46.1796875" style="89" bestFit="1" customWidth="1"/>
    <col min="1796" max="1796" width="8.90625" style="89" customWidth="1"/>
    <col min="1797" max="1797" width="13.08984375" style="89" customWidth="1"/>
    <col min="1798" max="1798" width="8.81640625" style="89" customWidth="1"/>
    <col min="1799" max="1799" width="24.6328125" style="89" customWidth="1"/>
    <col min="1800" max="1800" width="12.36328125" style="89" customWidth="1"/>
    <col min="1801" max="1801" width="11.54296875" style="89" customWidth="1"/>
    <col min="1802" max="1802" width="16.54296875" style="89" bestFit="1" customWidth="1"/>
    <col min="1803" max="2048" width="7.1796875" style="89"/>
    <col min="2049" max="2049" width="4.81640625" style="89" customWidth="1"/>
    <col min="2050" max="2050" width="20.90625" style="89" customWidth="1"/>
    <col min="2051" max="2051" width="46.1796875" style="89" bestFit="1" customWidth="1"/>
    <col min="2052" max="2052" width="8.90625" style="89" customWidth="1"/>
    <col min="2053" max="2053" width="13.08984375" style="89" customWidth="1"/>
    <col min="2054" max="2054" width="8.81640625" style="89" customWidth="1"/>
    <col min="2055" max="2055" width="24.6328125" style="89" customWidth="1"/>
    <col min="2056" max="2056" width="12.36328125" style="89" customWidth="1"/>
    <col min="2057" max="2057" width="11.54296875" style="89" customWidth="1"/>
    <col min="2058" max="2058" width="16.54296875" style="89" bestFit="1" customWidth="1"/>
    <col min="2059" max="2304" width="7.1796875" style="89"/>
    <col min="2305" max="2305" width="4.81640625" style="89" customWidth="1"/>
    <col min="2306" max="2306" width="20.90625" style="89" customWidth="1"/>
    <col min="2307" max="2307" width="46.1796875" style="89" bestFit="1" customWidth="1"/>
    <col min="2308" max="2308" width="8.90625" style="89" customWidth="1"/>
    <col min="2309" max="2309" width="13.08984375" style="89" customWidth="1"/>
    <col min="2310" max="2310" width="8.81640625" style="89" customWidth="1"/>
    <col min="2311" max="2311" width="24.6328125" style="89" customWidth="1"/>
    <col min="2312" max="2312" width="12.36328125" style="89" customWidth="1"/>
    <col min="2313" max="2313" width="11.54296875" style="89" customWidth="1"/>
    <col min="2314" max="2314" width="16.54296875" style="89" bestFit="1" customWidth="1"/>
    <col min="2315" max="2560" width="7.1796875" style="89"/>
    <col min="2561" max="2561" width="4.81640625" style="89" customWidth="1"/>
    <col min="2562" max="2562" width="20.90625" style="89" customWidth="1"/>
    <col min="2563" max="2563" width="46.1796875" style="89" bestFit="1" customWidth="1"/>
    <col min="2564" max="2564" width="8.90625" style="89" customWidth="1"/>
    <col min="2565" max="2565" width="13.08984375" style="89" customWidth="1"/>
    <col min="2566" max="2566" width="8.81640625" style="89" customWidth="1"/>
    <col min="2567" max="2567" width="24.6328125" style="89" customWidth="1"/>
    <col min="2568" max="2568" width="12.36328125" style="89" customWidth="1"/>
    <col min="2569" max="2569" width="11.54296875" style="89" customWidth="1"/>
    <col min="2570" max="2570" width="16.54296875" style="89" bestFit="1" customWidth="1"/>
    <col min="2571" max="2816" width="7.1796875" style="89"/>
    <col min="2817" max="2817" width="4.81640625" style="89" customWidth="1"/>
    <col min="2818" max="2818" width="20.90625" style="89" customWidth="1"/>
    <col min="2819" max="2819" width="46.1796875" style="89" bestFit="1" customWidth="1"/>
    <col min="2820" max="2820" width="8.90625" style="89" customWidth="1"/>
    <col min="2821" max="2821" width="13.08984375" style="89" customWidth="1"/>
    <col min="2822" max="2822" width="8.81640625" style="89" customWidth="1"/>
    <col min="2823" max="2823" width="24.6328125" style="89" customWidth="1"/>
    <col min="2824" max="2824" width="12.36328125" style="89" customWidth="1"/>
    <col min="2825" max="2825" width="11.54296875" style="89" customWidth="1"/>
    <col min="2826" max="2826" width="16.54296875" style="89" bestFit="1" customWidth="1"/>
    <col min="2827" max="3072" width="7.1796875" style="89"/>
    <col min="3073" max="3073" width="4.81640625" style="89" customWidth="1"/>
    <col min="3074" max="3074" width="20.90625" style="89" customWidth="1"/>
    <col min="3075" max="3075" width="46.1796875" style="89" bestFit="1" customWidth="1"/>
    <col min="3076" max="3076" width="8.90625" style="89" customWidth="1"/>
    <col min="3077" max="3077" width="13.08984375" style="89" customWidth="1"/>
    <col min="3078" max="3078" width="8.81640625" style="89" customWidth="1"/>
    <col min="3079" max="3079" width="24.6328125" style="89" customWidth="1"/>
    <col min="3080" max="3080" width="12.36328125" style="89" customWidth="1"/>
    <col min="3081" max="3081" width="11.54296875" style="89" customWidth="1"/>
    <col min="3082" max="3082" width="16.54296875" style="89" bestFit="1" customWidth="1"/>
    <col min="3083" max="3328" width="7.1796875" style="89"/>
    <col min="3329" max="3329" width="4.81640625" style="89" customWidth="1"/>
    <col min="3330" max="3330" width="20.90625" style="89" customWidth="1"/>
    <col min="3331" max="3331" width="46.1796875" style="89" bestFit="1" customWidth="1"/>
    <col min="3332" max="3332" width="8.90625" style="89" customWidth="1"/>
    <col min="3333" max="3333" width="13.08984375" style="89" customWidth="1"/>
    <col min="3334" max="3334" width="8.81640625" style="89" customWidth="1"/>
    <col min="3335" max="3335" width="24.6328125" style="89" customWidth="1"/>
    <col min="3336" max="3336" width="12.36328125" style="89" customWidth="1"/>
    <col min="3337" max="3337" width="11.54296875" style="89" customWidth="1"/>
    <col min="3338" max="3338" width="16.54296875" style="89" bestFit="1" customWidth="1"/>
    <col min="3339" max="3584" width="7.1796875" style="89"/>
    <col min="3585" max="3585" width="4.81640625" style="89" customWidth="1"/>
    <col min="3586" max="3586" width="20.90625" style="89" customWidth="1"/>
    <col min="3587" max="3587" width="46.1796875" style="89" bestFit="1" customWidth="1"/>
    <col min="3588" max="3588" width="8.90625" style="89" customWidth="1"/>
    <col min="3589" max="3589" width="13.08984375" style="89" customWidth="1"/>
    <col min="3590" max="3590" width="8.81640625" style="89" customWidth="1"/>
    <col min="3591" max="3591" width="24.6328125" style="89" customWidth="1"/>
    <col min="3592" max="3592" width="12.36328125" style="89" customWidth="1"/>
    <col min="3593" max="3593" width="11.54296875" style="89" customWidth="1"/>
    <col min="3594" max="3594" width="16.54296875" style="89" bestFit="1" customWidth="1"/>
    <col min="3595" max="3840" width="7.1796875" style="89"/>
    <col min="3841" max="3841" width="4.81640625" style="89" customWidth="1"/>
    <col min="3842" max="3842" width="20.90625" style="89" customWidth="1"/>
    <col min="3843" max="3843" width="46.1796875" style="89" bestFit="1" customWidth="1"/>
    <col min="3844" max="3844" width="8.90625" style="89" customWidth="1"/>
    <col min="3845" max="3845" width="13.08984375" style="89" customWidth="1"/>
    <col min="3846" max="3846" width="8.81640625" style="89" customWidth="1"/>
    <col min="3847" max="3847" width="24.6328125" style="89" customWidth="1"/>
    <col min="3848" max="3848" width="12.36328125" style="89" customWidth="1"/>
    <col min="3849" max="3849" width="11.54296875" style="89" customWidth="1"/>
    <col min="3850" max="3850" width="16.54296875" style="89" bestFit="1" customWidth="1"/>
    <col min="3851" max="4096" width="7.1796875" style="89"/>
    <col min="4097" max="4097" width="4.81640625" style="89" customWidth="1"/>
    <col min="4098" max="4098" width="20.90625" style="89" customWidth="1"/>
    <col min="4099" max="4099" width="46.1796875" style="89" bestFit="1" customWidth="1"/>
    <col min="4100" max="4100" width="8.90625" style="89" customWidth="1"/>
    <col min="4101" max="4101" width="13.08984375" style="89" customWidth="1"/>
    <col min="4102" max="4102" width="8.81640625" style="89" customWidth="1"/>
    <col min="4103" max="4103" width="24.6328125" style="89" customWidth="1"/>
    <col min="4104" max="4104" width="12.36328125" style="89" customWidth="1"/>
    <col min="4105" max="4105" width="11.54296875" style="89" customWidth="1"/>
    <col min="4106" max="4106" width="16.54296875" style="89" bestFit="1" customWidth="1"/>
    <col min="4107" max="4352" width="7.1796875" style="89"/>
    <col min="4353" max="4353" width="4.81640625" style="89" customWidth="1"/>
    <col min="4354" max="4354" width="20.90625" style="89" customWidth="1"/>
    <col min="4355" max="4355" width="46.1796875" style="89" bestFit="1" customWidth="1"/>
    <col min="4356" max="4356" width="8.90625" style="89" customWidth="1"/>
    <col min="4357" max="4357" width="13.08984375" style="89" customWidth="1"/>
    <col min="4358" max="4358" width="8.81640625" style="89" customWidth="1"/>
    <col min="4359" max="4359" width="24.6328125" style="89" customWidth="1"/>
    <col min="4360" max="4360" width="12.36328125" style="89" customWidth="1"/>
    <col min="4361" max="4361" width="11.54296875" style="89" customWidth="1"/>
    <col min="4362" max="4362" width="16.54296875" style="89" bestFit="1" customWidth="1"/>
    <col min="4363" max="4608" width="7.1796875" style="89"/>
    <col min="4609" max="4609" width="4.81640625" style="89" customWidth="1"/>
    <col min="4610" max="4610" width="20.90625" style="89" customWidth="1"/>
    <col min="4611" max="4611" width="46.1796875" style="89" bestFit="1" customWidth="1"/>
    <col min="4612" max="4612" width="8.90625" style="89" customWidth="1"/>
    <col min="4613" max="4613" width="13.08984375" style="89" customWidth="1"/>
    <col min="4614" max="4614" width="8.81640625" style="89" customWidth="1"/>
    <col min="4615" max="4615" width="24.6328125" style="89" customWidth="1"/>
    <col min="4616" max="4616" width="12.36328125" style="89" customWidth="1"/>
    <col min="4617" max="4617" width="11.54296875" style="89" customWidth="1"/>
    <col min="4618" max="4618" width="16.54296875" style="89" bestFit="1" customWidth="1"/>
    <col min="4619" max="4864" width="7.1796875" style="89"/>
    <col min="4865" max="4865" width="4.81640625" style="89" customWidth="1"/>
    <col min="4866" max="4866" width="20.90625" style="89" customWidth="1"/>
    <col min="4867" max="4867" width="46.1796875" style="89" bestFit="1" customWidth="1"/>
    <col min="4868" max="4868" width="8.90625" style="89" customWidth="1"/>
    <col min="4869" max="4869" width="13.08984375" style="89" customWidth="1"/>
    <col min="4870" max="4870" width="8.81640625" style="89" customWidth="1"/>
    <col min="4871" max="4871" width="24.6328125" style="89" customWidth="1"/>
    <col min="4872" max="4872" width="12.36328125" style="89" customWidth="1"/>
    <col min="4873" max="4873" width="11.54296875" style="89" customWidth="1"/>
    <col min="4874" max="4874" width="16.54296875" style="89" bestFit="1" customWidth="1"/>
    <col min="4875" max="5120" width="7.1796875" style="89"/>
    <col min="5121" max="5121" width="4.81640625" style="89" customWidth="1"/>
    <col min="5122" max="5122" width="20.90625" style="89" customWidth="1"/>
    <col min="5123" max="5123" width="46.1796875" style="89" bestFit="1" customWidth="1"/>
    <col min="5124" max="5124" width="8.90625" style="89" customWidth="1"/>
    <col min="5125" max="5125" width="13.08984375" style="89" customWidth="1"/>
    <col min="5126" max="5126" width="8.81640625" style="89" customWidth="1"/>
    <col min="5127" max="5127" width="24.6328125" style="89" customWidth="1"/>
    <col min="5128" max="5128" width="12.36328125" style="89" customWidth="1"/>
    <col min="5129" max="5129" width="11.54296875" style="89" customWidth="1"/>
    <col min="5130" max="5130" width="16.54296875" style="89" bestFit="1" customWidth="1"/>
    <col min="5131" max="5376" width="7.1796875" style="89"/>
    <col min="5377" max="5377" width="4.81640625" style="89" customWidth="1"/>
    <col min="5378" max="5378" width="20.90625" style="89" customWidth="1"/>
    <col min="5379" max="5379" width="46.1796875" style="89" bestFit="1" customWidth="1"/>
    <col min="5380" max="5380" width="8.90625" style="89" customWidth="1"/>
    <col min="5381" max="5381" width="13.08984375" style="89" customWidth="1"/>
    <col min="5382" max="5382" width="8.81640625" style="89" customWidth="1"/>
    <col min="5383" max="5383" width="24.6328125" style="89" customWidth="1"/>
    <col min="5384" max="5384" width="12.36328125" style="89" customWidth="1"/>
    <col min="5385" max="5385" width="11.54296875" style="89" customWidth="1"/>
    <col min="5386" max="5386" width="16.54296875" style="89" bestFit="1" customWidth="1"/>
    <col min="5387" max="5632" width="7.1796875" style="89"/>
    <col min="5633" max="5633" width="4.81640625" style="89" customWidth="1"/>
    <col min="5634" max="5634" width="20.90625" style="89" customWidth="1"/>
    <col min="5635" max="5635" width="46.1796875" style="89" bestFit="1" customWidth="1"/>
    <col min="5636" max="5636" width="8.90625" style="89" customWidth="1"/>
    <col min="5637" max="5637" width="13.08984375" style="89" customWidth="1"/>
    <col min="5638" max="5638" width="8.81640625" style="89" customWidth="1"/>
    <col min="5639" max="5639" width="24.6328125" style="89" customWidth="1"/>
    <col min="5640" max="5640" width="12.36328125" style="89" customWidth="1"/>
    <col min="5641" max="5641" width="11.54296875" style="89" customWidth="1"/>
    <col min="5642" max="5642" width="16.54296875" style="89" bestFit="1" customWidth="1"/>
    <col min="5643" max="5888" width="7.1796875" style="89"/>
    <col min="5889" max="5889" width="4.81640625" style="89" customWidth="1"/>
    <col min="5890" max="5890" width="20.90625" style="89" customWidth="1"/>
    <col min="5891" max="5891" width="46.1796875" style="89" bestFit="1" customWidth="1"/>
    <col min="5892" max="5892" width="8.90625" style="89" customWidth="1"/>
    <col min="5893" max="5893" width="13.08984375" style="89" customWidth="1"/>
    <col min="5894" max="5894" width="8.81640625" style="89" customWidth="1"/>
    <col min="5895" max="5895" width="24.6328125" style="89" customWidth="1"/>
    <col min="5896" max="5896" width="12.36328125" style="89" customWidth="1"/>
    <col min="5897" max="5897" width="11.54296875" style="89" customWidth="1"/>
    <col min="5898" max="5898" width="16.54296875" style="89" bestFit="1" customWidth="1"/>
    <col min="5899" max="6144" width="7.1796875" style="89"/>
    <col min="6145" max="6145" width="4.81640625" style="89" customWidth="1"/>
    <col min="6146" max="6146" width="20.90625" style="89" customWidth="1"/>
    <col min="6147" max="6147" width="46.1796875" style="89" bestFit="1" customWidth="1"/>
    <col min="6148" max="6148" width="8.90625" style="89" customWidth="1"/>
    <col min="6149" max="6149" width="13.08984375" style="89" customWidth="1"/>
    <col min="6150" max="6150" width="8.81640625" style="89" customWidth="1"/>
    <col min="6151" max="6151" width="24.6328125" style="89" customWidth="1"/>
    <col min="6152" max="6152" width="12.36328125" style="89" customWidth="1"/>
    <col min="6153" max="6153" width="11.54296875" style="89" customWidth="1"/>
    <col min="6154" max="6154" width="16.54296875" style="89" bestFit="1" customWidth="1"/>
    <col min="6155" max="6400" width="7.1796875" style="89"/>
    <col min="6401" max="6401" width="4.81640625" style="89" customWidth="1"/>
    <col min="6402" max="6402" width="20.90625" style="89" customWidth="1"/>
    <col min="6403" max="6403" width="46.1796875" style="89" bestFit="1" customWidth="1"/>
    <col min="6404" max="6404" width="8.90625" style="89" customWidth="1"/>
    <col min="6405" max="6405" width="13.08984375" style="89" customWidth="1"/>
    <col min="6406" max="6406" width="8.81640625" style="89" customWidth="1"/>
    <col min="6407" max="6407" width="24.6328125" style="89" customWidth="1"/>
    <col min="6408" max="6408" width="12.36328125" style="89" customWidth="1"/>
    <col min="6409" max="6409" width="11.54296875" style="89" customWidth="1"/>
    <col min="6410" max="6410" width="16.54296875" style="89" bestFit="1" customWidth="1"/>
    <col min="6411" max="6656" width="7.1796875" style="89"/>
    <col min="6657" max="6657" width="4.81640625" style="89" customWidth="1"/>
    <col min="6658" max="6658" width="20.90625" style="89" customWidth="1"/>
    <col min="6659" max="6659" width="46.1796875" style="89" bestFit="1" customWidth="1"/>
    <col min="6660" max="6660" width="8.90625" style="89" customWidth="1"/>
    <col min="6661" max="6661" width="13.08984375" style="89" customWidth="1"/>
    <col min="6662" max="6662" width="8.81640625" style="89" customWidth="1"/>
    <col min="6663" max="6663" width="24.6328125" style="89" customWidth="1"/>
    <col min="6664" max="6664" width="12.36328125" style="89" customWidth="1"/>
    <col min="6665" max="6665" width="11.54296875" style="89" customWidth="1"/>
    <col min="6666" max="6666" width="16.54296875" style="89" bestFit="1" customWidth="1"/>
    <col min="6667" max="6912" width="7.1796875" style="89"/>
    <col min="6913" max="6913" width="4.81640625" style="89" customWidth="1"/>
    <col min="6914" max="6914" width="20.90625" style="89" customWidth="1"/>
    <col min="6915" max="6915" width="46.1796875" style="89" bestFit="1" customWidth="1"/>
    <col min="6916" max="6916" width="8.90625" style="89" customWidth="1"/>
    <col min="6917" max="6917" width="13.08984375" style="89" customWidth="1"/>
    <col min="6918" max="6918" width="8.81640625" style="89" customWidth="1"/>
    <col min="6919" max="6919" width="24.6328125" style="89" customWidth="1"/>
    <col min="6920" max="6920" width="12.36328125" style="89" customWidth="1"/>
    <col min="6921" max="6921" width="11.54296875" style="89" customWidth="1"/>
    <col min="6922" max="6922" width="16.54296875" style="89" bestFit="1" customWidth="1"/>
    <col min="6923" max="7168" width="7.1796875" style="89"/>
    <col min="7169" max="7169" width="4.81640625" style="89" customWidth="1"/>
    <col min="7170" max="7170" width="20.90625" style="89" customWidth="1"/>
    <col min="7171" max="7171" width="46.1796875" style="89" bestFit="1" customWidth="1"/>
    <col min="7172" max="7172" width="8.90625" style="89" customWidth="1"/>
    <col min="7173" max="7173" width="13.08984375" style="89" customWidth="1"/>
    <col min="7174" max="7174" width="8.81640625" style="89" customWidth="1"/>
    <col min="7175" max="7175" width="24.6328125" style="89" customWidth="1"/>
    <col min="7176" max="7176" width="12.36328125" style="89" customWidth="1"/>
    <col min="7177" max="7177" width="11.54296875" style="89" customWidth="1"/>
    <col min="7178" max="7178" width="16.54296875" style="89" bestFit="1" customWidth="1"/>
    <col min="7179" max="7424" width="7.1796875" style="89"/>
    <col min="7425" max="7425" width="4.81640625" style="89" customWidth="1"/>
    <col min="7426" max="7426" width="20.90625" style="89" customWidth="1"/>
    <col min="7427" max="7427" width="46.1796875" style="89" bestFit="1" customWidth="1"/>
    <col min="7428" max="7428" width="8.90625" style="89" customWidth="1"/>
    <col min="7429" max="7429" width="13.08984375" style="89" customWidth="1"/>
    <col min="7430" max="7430" width="8.81640625" style="89" customWidth="1"/>
    <col min="7431" max="7431" width="24.6328125" style="89" customWidth="1"/>
    <col min="7432" max="7432" width="12.36328125" style="89" customWidth="1"/>
    <col min="7433" max="7433" width="11.54296875" style="89" customWidth="1"/>
    <col min="7434" max="7434" width="16.54296875" style="89" bestFit="1" customWidth="1"/>
    <col min="7435" max="7680" width="7.1796875" style="89"/>
    <col min="7681" max="7681" width="4.81640625" style="89" customWidth="1"/>
    <col min="7682" max="7682" width="20.90625" style="89" customWidth="1"/>
    <col min="7683" max="7683" width="46.1796875" style="89" bestFit="1" customWidth="1"/>
    <col min="7684" max="7684" width="8.90625" style="89" customWidth="1"/>
    <col min="7685" max="7685" width="13.08984375" style="89" customWidth="1"/>
    <col min="7686" max="7686" width="8.81640625" style="89" customWidth="1"/>
    <col min="7687" max="7687" width="24.6328125" style="89" customWidth="1"/>
    <col min="7688" max="7688" width="12.36328125" style="89" customWidth="1"/>
    <col min="7689" max="7689" width="11.54296875" style="89" customWidth="1"/>
    <col min="7690" max="7690" width="16.54296875" style="89" bestFit="1" customWidth="1"/>
    <col min="7691" max="7936" width="7.1796875" style="89"/>
    <col min="7937" max="7937" width="4.81640625" style="89" customWidth="1"/>
    <col min="7938" max="7938" width="20.90625" style="89" customWidth="1"/>
    <col min="7939" max="7939" width="46.1796875" style="89" bestFit="1" customWidth="1"/>
    <col min="7940" max="7940" width="8.90625" style="89" customWidth="1"/>
    <col min="7941" max="7941" width="13.08984375" style="89" customWidth="1"/>
    <col min="7942" max="7942" width="8.81640625" style="89" customWidth="1"/>
    <col min="7943" max="7943" width="24.6328125" style="89" customWidth="1"/>
    <col min="7944" max="7944" width="12.36328125" style="89" customWidth="1"/>
    <col min="7945" max="7945" width="11.54296875" style="89" customWidth="1"/>
    <col min="7946" max="7946" width="16.54296875" style="89" bestFit="1" customWidth="1"/>
    <col min="7947" max="8192" width="7.1796875" style="89"/>
    <col min="8193" max="8193" width="4.81640625" style="89" customWidth="1"/>
    <col min="8194" max="8194" width="20.90625" style="89" customWidth="1"/>
    <col min="8195" max="8195" width="46.1796875" style="89" bestFit="1" customWidth="1"/>
    <col min="8196" max="8196" width="8.90625" style="89" customWidth="1"/>
    <col min="8197" max="8197" width="13.08984375" style="89" customWidth="1"/>
    <col min="8198" max="8198" width="8.81640625" style="89" customWidth="1"/>
    <col min="8199" max="8199" width="24.6328125" style="89" customWidth="1"/>
    <col min="8200" max="8200" width="12.36328125" style="89" customWidth="1"/>
    <col min="8201" max="8201" width="11.54296875" style="89" customWidth="1"/>
    <col min="8202" max="8202" width="16.54296875" style="89" bestFit="1" customWidth="1"/>
    <col min="8203" max="8448" width="7.1796875" style="89"/>
    <col min="8449" max="8449" width="4.81640625" style="89" customWidth="1"/>
    <col min="8450" max="8450" width="20.90625" style="89" customWidth="1"/>
    <col min="8451" max="8451" width="46.1796875" style="89" bestFit="1" customWidth="1"/>
    <col min="8452" max="8452" width="8.90625" style="89" customWidth="1"/>
    <col min="8453" max="8453" width="13.08984375" style="89" customWidth="1"/>
    <col min="8454" max="8454" width="8.81640625" style="89" customWidth="1"/>
    <col min="8455" max="8455" width="24.6328125" style="89" customWidth="1"/>
    <col min="8456" max="8456" width="12.36328125" style="89" customWidth="1"/>
    <col min="8457" max="8457" width="11.54296875" style="89" customWidth="1"/>
    <col min="8458" max="8458" width="16.54296875" style="89" bestFit="1" customWidth="1"/>
    <col min="8459" max="8704" width="7.1796875" style="89"/>
    <col min="8705" max="8705" width="4.81640625" style="89" customWidth="1"/>
    <col min="8706" max="8706" width="20.90625" style="89" customWidth="1"/>
    <col min="8707" max="8707" width="46.1796875" style="89" bestFit="1" customWidth="1"/>
    <col min="8708" max="8708" width="8.90625" style="89" customWidth="1"/>
    <col min="8709" max="8709" width="13.08984375" style="89" customWidth="1"/>
    <col min="8710" max="8710" width="8.81640625" style="89" customWidth="1"/>
    <col min="8711" max="8711" width="24.6328125" style="89" customWidth="1"/>
    <col min="8712" max="8712" width="12.36328125" style="89" customWidth="1"/>
    <col min="8713" max="8713" width="11.54296875" style="89" customWidth="1"/>
    <col min="8714" max="8714" width="16.54296875" style="89" bestFit="1" customWidth="1"/>
    <col min="8715" max="8960" width="7.1796875" style="89"/>
    <col min="8961" max="8961" width="4.81640625" style="89" customWidth="1"/>
    <col min="8962" max="8962" width="20.90625" style="89" customWidth="1"/>
    <col min="8963" max="8963" width="46.1796875" style="89" bestFit="1" customWidth="1"/>
    <col min="8964" max="8964" width="8.90625" style="89" customWidth="1"/>
    <col min="8965" max="8965" width="13.08984375" style="89" customWidth="1"/>
    <col min="8966" max="8966" width="8.81640625" style="89" customWidth="1"/>
    <col min="8967" max="8967" width="24.6328125" style="89" customWidth="1"/>
    <col min="8968" max="8968" width="12.36328125" style="89" customWidth="1"/>
    <col min="8969" max="8969" width="11.54296875" style="89" customWidth="1"/>
    <col min="8970" max="8970" width="16.54296875" style="89" bestFit="1" customWidth="1"/>
    <col min="8971" max="9216" width="7.1796875" style="89"/>
    <col min="9217" max="9217" width="4.81640625" style="89" customWidth="1"/>
    <col min="9218" max="9218" width="20.90625" style="89" customWidth="1"/>
    <col min="9219" max="9219" width="46.1796875" style="89" bestFit="1" customWidth="1"/>
    <col min="9220" max="9220" width="8.90625" style="89" customWidth="1"/>
    <col min="9221" max="9221" width="13.08984375" style="89" customWidth="1"/>
    <col min="9222" max="9222" width="8.81640625" style="89" customWidth="1"/>
    <col min="9223" max="9223" width="24.6328125" style="89" customWidth="1"/>
    <col min="9224" max="9224" width="12.36328125" style="89" customWidth="1"/>
    <col min="9225" max="9225" width="11.54296875" style="89" customWidth="1"/>
    <col min="9226" max="9226" width="16.54296875" style="89" bestFit="1" customWidth="1"/>
    <col min="9227" max="9472" width="7.1796875" style="89"/>
    <col min="9473" max="9473" width="4.81640625" style="89" customWidth="1"/>
    <col min="9474" max="9474" width="20.90625" style="89" customWidth="1"/>
    <col min="9475" max="9475" width="46.1796875" style="89" bestFit="1" customWidth="1"/>
    <col min="9476" max="9476" width="8.90625" style="89" customWidth="1"/>
    <col min="9477" max="9477" width="13.08984375" style="89" customWidth="1"/>
    <col min="9478" max="9478" width="8.81640625" style="89" customWidth="1"/>
    <col min="9479" max="9479" width="24.6328125" style="89" customWidth="1"/>
    <col min="9480" max="9480" width="12.36328125" style="89" customWidth="1"/>
    <col min="9481" max="9481" width="11.54296875" style="89" customWidth="1"/>
    <col min="9482" max="9482" width="16.54296875" style="89" bestFit="1" customWidth="1"/>
    <col min="9483" max="9728" width="7.1796875" style="89"/>
    <col min="9729" max="9729" width="4.81640625" style="89" customWidth="1"/>
    <col min="9730" max="9730" width="20.90625" style="89" customWidth="1"/>
    <col min="9731" max="9731" width="46.1796875" style="89" bestFit="1" customWidth="1"/>
    <col min="9732" max="9732" width="8.90625" style="89" customWidth="1"/>
    <col min="9733" max="9733" width="13.08984375" style="89" customWidth="1"/>
    <col min="9734" max="9734" width="8.81640625" style="89" customWidth="1"/>
    <col min="9735" max="9735" width="24.6328125" style="89" customWidth="1"/>
    <col min="9736" max="9736" width="12.36328125" style="89" customWidth="1"/>
    <col min="9737" max="9737" width="11.54296875" style="89" customWidth="1"/>
    <col min="9738" max="9738" width="16.54296875" style="89" bestFit="1" customWidth="1"/>
    <col min="9739" max="9984" width="7.1796875" style="89"/>
    <col min="9985" max="9985" width="4.81640625" style="89" customWidth="1"/>
    <col min="9986" max="9986" width="20.90625" style="89" customWidth="1"/>
    <col min="9987" max="9987" width="46.1796875" style="89" bestFit="1" customWidth="1"/>
    <col min="9988" max="9988" width="8.90625" style="89" customWidth="1"/>
    <col min="9989" max="9989" width="13.08984375" style="89" customWidth="1"/>
    <col min="9990" max="9990" width="8.81640625" style="89" customWidth="1"/>
    <col min="9991" max="9991" width="24.6328125" style="89" customWidth="1"/>
    <col min="9992" max="9992" width="12.36328125" style="89" customWidth="1"/>
    <col min="9993" max="9993" width="11.54296875" style="89" customWidth="1"/>
    <col min="9994" max="9994" width="16.54296875" style="89" bestFit="1" customWidth="1"/>
    <col min="9995" max="10240" width="7.1796875" style="89"/>
    <col min="10241" max="10241" width="4.81640625" style="89" customWidth="1"/>
    <col min="10242" max="10242" width="20.90625" style="89" customWidth="1"/>
    <col min="10243" max="10243" width="46.1796875" style="89" bestFit="1" customWidth="1"/>
    <col min="10244" max="10244" width="8.90625" style="89" customWidth="1"/>
    <col min="10245" max="10245" width="13.08984375" style="89" customWidth="1"/>
    <col min="10246" max="10246" width="8.81640625" style="89" customWidth="1"/>
    <col min="10247" max="10247" width="24.6328125" style="89" customWidth="1"/>
    <col min="10248" max="10248" width="12.36328125" style="89" customWidth="1"/>
    <col min="10249" max="10249" width="11.54296875" style="89" customWidth="1"/>
    <col min="10250" max="10250" width="16.54296875" style="89" bestFit="1" customWidth="1"/>
    <col min="10251" max="10496" width="7.1796875" style="89"/>
    <col min="10497" max="10497" width="4.81640625" style="89" customWidth="1"/>
    <col min="10498" max="10498" width="20.90625" style="89" customWidth="1"/>
    <col min="10499" max="10499" width="46.1796875" style="89" bestFit="1" customWidth="1"/>
    <col min="10500" max="10500" width="8.90625" style="89" customWidth="1"/>
    <col min="10501" max="10501" width="13.08984375" style="89" customWidth="1"/>
    <col min="10502" max="10502" width="8.81640625" style="89" customWidth="1"/>
    <col min="10503" max="10503" width="24.6328125" style="89" customWidth="1"/>
    <col min="10504" max="10504" width="12.36328125" style="89" customWidth="1"/>
    <col min="10505" max="10505" width="11.54296875" style="89" customWidth="1"/>
    <col min="10506" max="10506" width="16.54296875" style="89" bestFit="1" customWidth="1"/>
    <col min="10507" max="10752" width="7.1796875" style="89"/>
    <col min="10753" max="10753" width="4.81640625" style="89" customWidth="1"/>
    <col min="10754" max="10754" width="20.90625" style="89" customWidth="1"/>
    <col min="10755" max="10755" width="46.1796875" style="89" bestFit="1" customWidth="1"/>
    <col min="10756" max="10756" width="8.90625" style="89" customWidth="1"/>
    <col min="10757" max="10757" width="13.08984375" style="89" customWidth="1"/>
    <col min="10758" max="10758" width="8.81640625" style="89" customWidth="1"/>
    <col min="10759" max="10759" width="24.6328125" style="89" customWidth="1"/>
    <col min="10760" max="10760" width="12.36328125" style="89" customWidth="1"/>
    <col min="10761" max="10761" width="11.54296875" style="89" customWidth="1"/>
    <col min="10762" max="10762" width="16.54296875" style="89" bestFit="1" customWidth="1"/>
    <col min="10763" max="11008" width="7.1796875" style="89"/>
    <col min="11009" max="11009" width="4.81640625" style="89" customWidth="1"/>
    <col min="11010" max="11010" width="20.90625" style="89" customWidth="1"/>
    <col min="11011" max="11011" width="46.1796875" style="89" bestFit="1" customWidth="1"/>
    <col min="11012" max="11012" width="8.90625" style="89" customWidth="1"/>
    <col min="11013" max="11013" width="13.08984375" style="89" customWidth="1"/>
    <col min="11014" max="11014" width="8.81640625" style="89" customWidth="1"/>
    <col min="11015" max="11015" width="24.6328125" style="89" customWidth="1"/>
    <col min="11016" max="11016" width="12.36328125" style="89" customWidth="1"/>
    <col min="11017" max="11017" width="11.54296875" style="89" customWidth="1"/>
    <col min="11018" max="11018" width="16.54296875" style="89" bestFit="1" customWidth="1"/>
    <col min="11019" max="11264" width="7.1796875" style="89"/>
    <col min="11265" max="11265" width="4.81640625" style="89" customWidth="1"/>
    <col min="11266" max="11266" width="20.90625" style="89" customWidth="1"/>
    <col min="11267" max="11267" width="46.1796875" style="89" bestFit="1" customWidth="1"/>
    <col min="11268" max="11268" width="8.90625" style="89" customWidth="1"/>
    <col min="11269" max="11269" width="13.08984375" style="89" customWidth="1"/>
    <col min="11270" max="11270" width="8.81640625" style="89" customWidth="1"/>
    <col min="11271" max="11271" width="24.6328125" style="89" customWidth="1"/>
    <col min="11272" max="11272" width="12.36328125" style="89" customWidth="1"/>
    <col min="11273" max="11273" width="11.54296875" style="89" customWidth="1"/>
    <col min="11274" max="11274" width="16.54296875" style="89" bestFit="1" customWidth="1"/>
    <col min="11275" max="11520" width="7.1796875" style="89"/>
    <col min="11521" max="11521" width="4.81640625" style="89" customWidth="1"/>
    <col min="11522" max="11522" width="20.90625" style="89" customWidth="1"/>
    <col min="11523" max="11523" width="46.1796875" style="89" bestFit="1" customWidth="1"/>
    <col min="11524" max="11524" width="8.90625" style="89" customWidth="1"/>
    <col min="11525" max="11525" width="13.08984375" style="89" customWidth="1"/>
    <col min="11526" max="11526" width="8.81640625" style="89" customWidth="1"/>
    <col min="11527" max="11527" width="24.6328125" style="89" customWidth="1"/>
    <col min="11528" max="11528" width="12.36328125" style="89" customWidth="1"/>
    <col min="11529" max="11529" width="11.54296875" style="89" customWidth="1"/>
    <col min="11530" max="11530" width="16.54296875" style="89" bestFit="1" customWidth="1"/>
    <col min="11531" max="11776" width="7.1796875" style="89"/>
    <col min="11777" max="11777" width="4.81640625" style="89" customWidth="1"/>
    <col min="11778" max="11778" width="20.90625" style="89" customWidth="1"/>
    <col min="11779" max="11779" width="46.1796875" style="89" bestFit="1" customWidth="1"/>
    <col min="11780" max="11780" width="8.90625" style="89" customWidth="1"/>
    <col min="11781" max="11781" width="13.08984375" style="89" customWidth="1"/>
    <col min="11782" max="11782" width="8.81640625" style="89" customWidth="1"/>
    <col min="11783" max="11783" width="24.6328125" style="89" customWidth="1"/>
    <col min="11784" max="11784" width="12.36328125" style="89" customWidth="1"/>
    <col min="11785" max="11785" width="11.54296875" style="89" customWidth="1"/>
    <col min="11786" max="11786" width="16.54296875" style="89" bestFit="1" customWidth="1"/>
    <col min="11787" max="12032" width="7.1796875" style="89"/>
    <col min="12033" max="12033" width="4.81640625" style="89" customWidth="1"/>
    <col min="12034" max="12034" width="20.90625" style="89" customWidth="1"/>
    <col min="12035" max="12035" width="46.1796875" style="89" bestFit="1" customWidth="1"/>
    <col min="12036" max="12036" width="8.90625" style="89" customWidth="1"/>
    <col min="12037" max="12037" width="13.08984375" style="89" customWidth="1"/>
    <col min="12038" max="12038" width="8.81640625" style="89" customWidth="1"/>
    <col min="12039" max="12039" width="24.6328125" style="89" customWidth="1"/>
    <col min="12040" max="12040" width="12.36328125" style="89" customWidth="1"/>
    <col min="12041" max="12041" width="11.54296875" style="89" customWidth="1"/>
    <col min="12042" max="12042" width="16.54296875" style="89" bestFit="1" customWidth="1"/>
    <col min="12043" max="12288" width="7.1796875" style="89"/>
    <col min="12289" max="12289" width="4.81640625" style="89" customWidth="1"/>
    <col min="12290" max="12290" width="20.90625" style="89" customWidth="1"/>
    <col min="12291" max="12291" width="46.1796875" style="89" bestFit="1" customWidth="1"/>
    <col min="12292" max="12292" width="8.90625" style="89" customWidth="1"/>
    <col min="12293" max="12293" width="13.08984375" style="89" customWidth="1"/>
    <col min="12294" max="12294" width="8.81640625" style="89" customWidth="1"/>
    <col min="12295" max="12295" width="24.6328125" style="89" customWidth="1"/>
    <col min="12296" max="12296" width="12.36328125" style="89" customWidth="1"/>
    <col min="12297" max="12297" width="11.54296875" style="89" customWidth="1"/>
    <col min="12298" max="12298" width="16.54296875" style="89" bestFit="1" customWidth="1"/>
    <col min="12299" max="12544" width="7.1796875" style="89"/>
    <col min="12545" max="12545" width="4.81640625" style="89" customWidth="1"/>
    <col min="12546" max="12546" width="20.90625" style="89" customWidth="1"/>
    <col min="12547" max="12547" width="46.1796875" style="89" bestFit="1" customWidth="1"/>
    <col min="12548" max="12548" width="8.90625" style="89" customWidth="1"/>
    <col min="12549" max="12549" width="13.08984375" style="89" customWidth="1"/>
    <col min="12550" max="12550" width="8.81640625" style="89" customWidth="1"/>
    <col min="12551" max="12551" width="24.6328125" style="89" customWidth="1"/>
    <col min="12552" max="12552" width="12.36328125" style="89" customWidth="1"/>
    <col min="12553" max="12553" width="11.54296875" style="89" customWidth="1"/>
    <col min="12554" max="12554" width="16.54296875" style="89" bestFit="1" customWidth="1"/>
    <col min="12555" max="12800" width="7.1796875" style="89"/>
    <col min="12801" max="12801" width="4.81640625" style="89" customWidth="1"/>
    <col min="12802" max="12802" width="20.90625" style="89" customWidth="1"/>
    <col min="12803" max="12803" width="46.1796875" style="89" bestFit="1" customWidth="1"/>
    <col min="12804" max="12804" width="8.90625" style="89" customWidth="1"/>
    <col min="12805" max="12805" width="13.08984375" style="89" customWidth="1"/>
    <col min="12806" max="12806" width="8.81640625" style="89" customWidth="1"/>
    <col min="12807" max="12807" width="24.6328125" style="89" customWidth="1"/>
    <col min="12808" max="12808" width="12.36328125" style="89" customWidth="1"/>
    <col min="12809" max="12809" width="11.54296875" style="89" customWidth="1"/>
    <col min="12810" max="12810" width="16.54296875" style="89" bestFit="1" customWidth="1"/>
    <col min="12811" max="13056" width="7.1796875" style="89"/>
    <col min="13057" max="13057" width="4.81640625" style="89" customWidth="1"/>
    <col min="13058" max="13058" width="20.90625" style="89" customWidth="1"/>
    <col min="13059" max="13059" width="46.1796875" style="89" bestFit="1" customWidth="1"/>
    <col min="13060" max="13060" width="8.90625" style="89" customWidth="1"/>
    <col min="13061" max="13061" width="13.08984375" style="89" customWidth="1"/>
    <col min="13062" max="13062" width="8.81640625" style="89" customWidth="1"/>
    <col min="13063" max="13063" width="24.6328125" style="89" customWidth="1"/>
    <col min="13064" max="13064" width="12.36328125" style="89" customWidth="1"/>
    <col min="13065" max="13065" width="11.54296875" style="89" customWidth="1"/>
    <col min="13066" max="13066" width="16.54296875" style="89" bestFit="1" customWidth="1"/>
    <col min="13067" max="13312" width="7.1796875" style="89"/>
    <col min="13313" max="13313" width="4.81640625" style="89" customWidth="1"/>
    <col min="13314" max="13314" width="20.90625" style="89" customWidth="1"/>
    <col min="13315" max="13315" width="46.1796875" style="89" bestFit="1" customWidth="1"/>
    <col min="13316" max="13316" width="8.90625" style="89" customWidth="1"/>
    <col min="13317" max="13317" width="13.08984375" style="89" customWidth="1"/>
    <col min="13318" max="13318" width="8.81640625" style="89" customWidth="1"/>
    <col min="13319" max="13319" width="24.6328125" style="89" customWidth="1"/>
    <col min="13320" max="13320" width="12.36328125" style="89" customWidth="1"/>
    <col min="13321" max="13321" width="11.54296875" style="89" customWidth="1"/>
    <col min="13322" max="13322" width="16.54296875" style="89" bestFit="1" customWidth="1"/>
    <col min="13323" max="13568" width="7.1796875" style="89"/>
    <col min="13569" max="13569" width="4.81640625" style="89" customWidth="1"/>
    <col min="13570" max="13570" width="20.90625" style="89" customWidth="1"/>
    <col min="13571" max="13571" width="46.1796875" style="89" bestFit="1" customWidth="1"/>
    <col min="13572" max="13572" width="8.90625" style="89" customWidth="1"/>
    <col min="13573" max="13573" width="13.08984375" style="89" customWidth="1"/>
    <col min="13574" max="13574" width="8.81640625" style="89" customWidth="1"/>
    <col min="13575" max="13575" width="24.6328125" style="89" customWidth="1"/>
    <col min="13576" max="13576" width="12.36328125" style="89" customWidth="1"/>
    <col min="13577" max="13577" width="11.54296875" style="89" customWidth="1"/>
    <col min="13578" max="13578" width="16.54296875" style="89" bestFit="1" customWidth="1"/>
    <col min="13579" max="13824" width="7.1796875" style="89"/>
    <col min="13825" max="13825" width="4.81640625" style="89" customWidth="1"/>
    <col min="13826" max="13826" width="20.90625" style="89" customWidth="1"/>
    <col min="13827" max="13827" width="46.1796875" style="89" bestFit="1" customWidth="1"/>
    <col min="13828" max="13828" width="8.90625" style="89" customWidth="1"/>
    <col min="13829" max="13829" width="13.08984375" style="89" customWidth="1"/>
    <col min="13830" max="13830" width="8.81640625" style="89" customWidth="1"/>
    <col min="13831" max="13831" width="24.6328125" style="89" customWidth="1"/>
    <col min="13832" max="13832" width="12.36328125" style="89" customWidth="1"/>
    <col min="13833" max="13833" width="11.54296875" style="89" customWidth="1"/>
    <col min="13834" max="13834" width="16.54296875" style="89" bestFit="1" customWidth="1"/>
    <col min="13835" max="14080" width="7.1796875" style="89"/>
    <col min="14081" max="14081" width="4.81640625" style="89" customWidth="1"/>
    <col min="14082" max="14082" width="20.90625" style="89" customWidth="1"/>
    <col min="14083" max="14083" width="46.1796875" style="89" bestFit="1" customWidth="1"/>
    <col min="14084" max="14084" width="8.90625" style="89" customWidth="1"/>
    <col min="14085" max="14085" width="13.08984375" style="89" customWidth="1"/>
    <col min="14086" max="14086" width="8.81640625" style="89" customWidth="1"/>
    <col min="14087" max="14087" width="24.6328125" style="89" customWidth="1"/>
    <col min="14088" max="14088" width="12.36328125" style="89" customWidth="1"/>
    <col min="14089" max="14089" width="11.54296875" style="89" customWidth="1"/>
    <col min="14090" max="14090" width="16.54296875" style="89" bestFit="1" customWidth="1"/>
    <col min="14091" max="14336" width="7.1796875" style="89"/>
    <col min="14337" max="14337" width="4.81640625" style="89" customWidth="1"/>
    <col min="14338" max="14338" width="20.90625" style="89" customWidth="1"/>
    <col min="14339" max="14339" width="46.1796875" style="89" bestFit="1" customWidth="1"/>
    <col min="14340" max="14340" width="8.90625" style="89" customWidth="1"/>
    <col min="14341" max="14341" width="13.08984375" style="89" customWidth="1"/>
    <col min="14342" max="14342" width="8.81640625" style="89" customWidth="1"/>
    <col min="14343" max="14343" width="24.6328125" style="89" customWidth="1"/>
    <col min="14344" max="14344" width="12.36328125" style="89" customWidth="1"/>
    <col min="14345" max="14345" width="11.54296875" style="89" customWidth="1"/>
    <col min="14346" max="14346" width="16.54296875" style="89" bestFit="1" customWidth="1"/>
    <col min="14347" max="14592" width="7.1796875" style="89"/>
    <col min="14593" max="14593" width="4.81640625" style="89" customWidth="1"/>
    <col min="14594" max="14594" width="20.90625" style="89" customWidth="1"/>
    <col min="14595" max="14595" width="46.1796875" style="89" bestFit="1" customWidth="1"/>
    <col min="14596" max="14596" width="8.90625" style="89" customWidth="1"/>
    <col min="14597" max="14597" width="13.08984375" style="89" customWidth="1"/>
    <col min="14598" max="14598" width="8.81640625" style="89" customWidth="1"/>
    <col min="14599" max="14599" width="24.6328125" style="89" customWidth="1"/>
    <col min="14600" max="14600" width="12.36328125" style="89" customWidth="1"/>
    <col min="14601" max="14601" width="11.54296875" style="89" customWidth="1"/>
    <col min="14602" max="14602" width="16.54296875" style="89" bestFit="1" customWidth="1"/>
    <col min="14603" max="14848" width="7.1796875" style="89"/>
    <col min="14849" max="14849" width="4.81640625" style="89" customWidth="1"/>
    <col min="14850" max="14850" width="20.90625" style="89" customWidth="1"/>
    <col min="14851" max="14851" width="46.1796875" style="89" bestFit="1" customWidth="1"/>
    <col min="14852" max="14852" width="8.90625" style="89" customWidth="1"/>
    <col min="14853" max="14853" width="13.08984375" style="89" customWidth="1"/>
    <col min="14854" max="14854" width="8.81640625" style="89" customWidth="1"/>
    <col min="14855" max="14855" width="24.6328125" style="89" customWidth="1"/>
    <col min="14856" max="14856" width="12.36328125" style="89" customWidth="1"/>
    <col min="14857" max="14857" width="11.54296875" style="89" customWidth="1"/>
    <col min="14858" max="14858" width="16.54296875" style="89" bestFit="1" customWidth="1"/>
    <col min="14859" max="15104" width="7.1796875" style="89"/>
    <col min="15105" max="15105" width="4.81640625" style="89" customWidth="1"/>
    <col min="15106" max="15106" width="20.90625" style="89" customWidth="1"/>
    <col min="15107" max="15107" width="46.1796875" style="89" bestFit="1" customWidth="1"/>
    <col min="15108" max="15108" width="8.90625" style="89" customWidth="1"/>
    <col min="15109" max="15109" width="13.08984375" style="89" customWidth="1"/>
    <col min="15110" max="15110" width="8.81640625" style="89" customWidth="1"/>
    <col min="15111" max="15111" width="24.6328125" style="89" customWidth="1"/>
    <col min="15112" max="15112" width="12.36328125" style="89" customWidth="1"/>
    <col min="15113" max="15113" width="11.54296875" style="89" customWidth="1"/>
    <col min="15114" max="15114" width="16.54296875" style="89" bestFit="1" customWidth="1"/>
    <col min="15115" max="15360" width="7.1796875" style="89"/>
    <col min="15361" max="15361" width="4.81640625" style="89" customWidth="1"/>
    <col min="15362" max="15362" width="20.90625" style="89" customWidth="1"/>
    <col min="15363" max="15363" width="46.1796875" style="89" bestFit="1" customWidth="1"/>
    <col min="15364" max="15364" width="8.90625" style="89" customWidth="1"/>
    <col min="15365" max="15365" width="13.08984375" style="89" customWidth="1"/>
    <col min="15366" max="15366" width="8.81640625" style="89" customWidth="1"/>
    <col min="15367" max="15367" width="24.6328125" style="89" customWidth="1"/>
    <col min="15368" max="15368" width="12.36328125" style="89" customWidth="1"/>
    <col min="15369" max="15369" width="11.54296875" style="89" customWidth="1"/>
    <col min="15370" max="15370" width="16.54296875" style="89" bestFit="1" customWidth="1"/>
    <col min="15371" max="15616" width="7.1796875" style="89"/>
    <col min="15617" max="15617" width="4.81640625" style="89" customWidth="1"/>
    <col min="15618" max="15618" width="20.90625" style="89" customWidth="1"/>
    <col min="15619" max="15619" width="46.1796875" style="89" bestFit="1" customWidth="1"/>
    <col min="15620" max="15620" width="8.90625" style="89" customWidth="1"/>
    <col min="15621" max="15621" width="13.08984375" style="89" customWidth="1"/>
    <col min="15622" max="15622" width="8.81640625" style="89" customWidth="1"/>
    <col min="15623" max="15623" width="24.6328125" style="89" customWidth="1"/>
    <col min="15624" max="15624" width="12.36328125" style="89" customWidth="1"/>
    <col min="15625" max="15625" width="11.54296875" style="89" customWidth="1"/>
    <col min="15626" max="15626" width="16.54296875" style="89" bestFit="1" customWidth="1"/>
    <col min="15627" max="15872" width="7.1796875" style="89"/>
    <col min="15873" max="15873" width="4.81640625" style="89" customWidth="1"/>
    <col min="15874" max="15874" width="20.90625" style="89" customWidth="1"/>
    <col min="15875" max="15875" width="46.1796875" style="89" bestFit="1" customWidth="1"/>
    <col min="15876" max="15876" width="8.90625" style="89" customWidth="1"/>
    <col min="15877" max="15877" width="13.08984375" style="89" customWidth="1"/>
    <col min="15878" max="15878" width="8.81640625" style="89" customWidth="1"/>
    <col min="15879" max="15879" width="24.6328125" style="89" customWidth="1"/>
    <col min="15880" max="15880" width="12.36328125" style="89" customWidth="1"/>
    <col min="15881" max="15881" width="11.54296875" style="89" customWidth="1"/>
    <col min="15882" max="15882" width="16.54296875" style="89" bestFit="1" customWidth="1"/>
    <col min="15883" max="16128" width="7.1796875" style="89"/>
    <col min="16129" max="16129" width="4.81640625" style="89" customWidth="1"/>
    <col min="16130" max="16130" width="20.90625" style="89" customWidth="1"/>
    <col min="16131" max="16131" width="46.1796875" style="89" bestFit="1" customWidth="1"/>
    <col min="16132" max="16132" width="8.90625" style="89" customWidth="1"/>
    <col min="16133" max="16133" width="13.08984375" style="89" customWidth="1"/>
    <col min="16134" max="16134" width="8.81640625" style="89" customWidth="1"/>
    <col min="16135" max="16135" width="24.6328125" style="89" customWidth="1"/>
    <col min="16136" max="16136" width="12.36328125" style="89" customWidth="1"/>
    <col min="16137" max="16137" width="11.54296875" style="89" customWidth="1"/>
    <col min="16138" max="16138" width="16.54296875" style="89" bestFit="1" customWidth="1"/>
    <col min="16139" max="16384" width="7.1796875" style="89"/>
  </cols>
  <sheetData>
    <row r="1" spans="1:256" ht="12.5" x14ac:dyDescent="0.25">
      <c r="A1" s="416" t="s">
        <v>0</v>
      </c>
      <c r="B1" s="416"/>
      <c r="C1" s="416"/>
      <c r="D1" s="416"/>
      <c r="E1" s="416"/>
      <c r="F1" s="416"/>
      <c r="G1" s="416"/>
      <c r="H1" s="416"/>
      <c r="I1" s="416"/>
      <c r="J1" s="96"/>
      <c r="K1" s="88"/>
      <c r="L1" s="88"/>
      <c r="M1" s="88"/>
      <c r="N1" s="88"/>
      <c r="O1" s="88"/>
      <c r="P1" s="88"/>
      <c r="Q1" s="88"/>
      <c r="R1" s="88"/>
      <c r="S1" s="88"/>
      <c r="T1" s="88"/>
      <c r="U1" s="88"/>
      <c r="V1" s="88"/>
      <c r="W1" s="88"/>
      <c r="X1" s="88"/>
      <c r="Y1" s="88"/>
      <c r="Z1" s="88"/>
      <c r="AA1" s="88"/>
      <c r="AB1" s="88"/>
      <c r="AC1" s="88"/>
      <c r="AD1" s="88"/>
      <c r="AE1" s="88"/>
      <c r="AF1" s="88"/>
      <c r="AG1" s="88"/>
      <c r="AH1" s="88"/>
      <c r="AI1" s="88"/>
      <c r="AJ1" s="88"/>
      <c r="AK1" s="88"/>
      <c r="AL1" s="88"/>
      <c r="AM1" s="88"/>
      <c r="AN1" s="88"/>
      <c r="AO1" s="88"/>
      <c r="AP1" s="88"/>
      <c r="AQ1" s="88"/>
      <c r="AR1" s="88"/>
      <c r="AS1" s="88"/>
      <c r="AT1" s="88"/>
      <c r="AU1" s="88"/>
      <c r="AV1" s="88"/>
      <c r="AW1" s="88"/>
      <c r="AX1" s="88"/>
      <c r="AY1" s="88"/>
      <c r="AZ1" s="88"/>
      <c r="BA1" s="88"/>
      <c r="BB1" s="88"/>
      <c r="BC1" s="88"/>
      <c r="BD1" s="88"/>
      <c r="BE1" s="88"/>
      <c r="BF1" s="88"/>
      <c r="BG1" s="88"/>
      <c r="BH1" s="88"/>
      <c r="BI1" s="88"/>
      <c r="BJ1" s="88"/>
      <c r="BK1" s="88"/>
      <c r="BL1" s="88"/>
      <c r="BM1" s="88"/>
      <c r="BN1" s="88"/>
      <c r="BO1" s="88"/>
      <c r="BP1" s="88"/>
      <c r="BQ1" s="88"/>
      <c r="BR1" s="88"/>
      <c r="BS1" s="88"/>
      <c r="BT1" s="88"/>
      <c r="BU1" s="88"/>
      <c r="BV1" s="88"/>
      <c r="BW1" s="88"/>
      <c r="BX1" s="88"/>
      <c r="BY1" s="88"/>
      <c r="BZ1" s="88"/>
      <c r="CA1" s="88"/>
      <c r="CB1" s="88"/>
      <c r="CC1" s="88"/>
      <c r="CD1" s="88"/>
      <c r="CE1" s="88"/>
      <c r="CF1" s="88"/>
      <c r="CG1" s="88"/>
      <c r="CH1" s="88"/>
      <c r="CI1" s="88"/>
      <c r="CJ1" s="88"/>
      <c r="CK1" s="88"/>
      <c r="CL1" s="88"/>
      <c r="CM1" s="88"/>
      <c r="CN1" s="88"/>
      <c r="CO1" s="88"/>
      <c r="CP1" s="88"/>
      <c r="CQ1" s="88"/>
      <c r="CR1" s="88"/>
      <c r="CS1" s="88"/>
      <c r="CT1" s="88"/>
      <c r="CU1" s="88"/>
      <c r="CV1" s="88"/>
      <c r="CW1" s="88"/>
      <c r="CX1" s="88"/>
      <c r="CY1" s="88"/>
      <c r="CZ1" s="88"/>
      <c r="DA1" s="88"/>
      <c r="DB1" s="88"/>
      <c r="DC1" s="88"/>
      <c r="DD1" s="88"/>
      <c r="DE1" s="88"/>
      <c r="DF1" s="88"/>
      <c r="DG1" s="88"/>
      <c r="DH1" s="88"/>
      <c r="DI1" s="88"/>
      <c r="DJ1" s="88"/>
      <c r="DK1" s="88"/>
      <c r="DL1" s="88"/>
      <c r="DM1" s="88"/>
      <c r="DN1" s="88"/>
      <c r="DO1" s="88"/>
      <c r="DP1" s="88"/>
      <c r="DQ1" s="88"/>
      <c r="DR1" s="88"/>
      <c r="DS1" s="88"/>
      <c r="DT1" s="88"/>
      <c r="DU1" s="88"/>
      <c r="DV1" s="88"/>
      <c r="DW1" s="88"/>
      <c r="DX1" s="88"/>
      <c r="DY1" s="88"/>
      <c r="DZ1" s="88"/>
      <c r="EA1" s="88"/>
      <c r="EB1" s="88"/>
      <c r="EC1" s="88"/>
      <c r="ED1" s="88"/>
      <c r="EE1" s="88"/>
      <c r="EF1" s="88"/>
      <c r="EG1" s="88"/>
      <c r="EH1" s="88"/>
      <c r="EI1" s="88"/>
      <c r="EJ1" s="88"/>
      <c r="EK1" s="88"/>
      <c r="EL1" s="88"/>
      <c r="EM1" s="88"/>
      <c r="EN1" s="88"/>
      <c r="EO1" s="88"/>
      <c r="EP1" s="88"/>
      <c r="EQ1" s="88"/>
      <c r="ER1" s="88"/>
      <c r="ES1" s="88"/>
      <c r="ET1" s="88"/>
      <c r="EU1" s="88"/>
      <c r="EV1" s="88"/>
      <c r="EW1" s="88"/>
      <c r="EX1" s="88"/>
      <c r="EY1" s="88"/>
      <c r="EZ1" s="88"/>
      <c r="FA1" s="88"/>
      <c r="FB1" s="88"/>
      <c r="FC1" s="88"/>
      <c r="FD1" s="88"/>
      <c r="FE1" s="88"/>
      <c r="FF1" s="88"/>
      <c r="FG1" s="88"/>
      <c r="FH1" s="88"/>
      <c r="FI1" s="88"/>
      <c r="FJ1" s="88"/>
      <c r="FK1" s="88"/>
      <c r="FL1" s="88"/>
      <c r="FM1" s="88"/>
      <c r="FN1" s="88"/>
      <c r="FO1" s="88"/>
      <c r="FP1" s="88"/>
      <c r="FQ1" s="88"/>
      <c r="FR1" s="88"/>
      <c r="FS1" s="88"/>
      <c r="FT1" s="88"/>
      <c r="FU1" s="88"/>
      <c r="FV1" s="88"/>
      <c r="FW1" s="88"/>
      <c r="FX1" s="88"/>
      <c r="FY1" s="88"/>
      <c r="FZ1" s="88"/>
      <c r="GA1" s="88"/>
      <c r="GB1" s="88"/>
      <c r="GC1" s="88"/>
      <c r="GD1" s="88"/>
      <c r="GE1" s="88"/>
      <c r="GF1" s="88"/>
      <c r="GG1" s="88"/>
      <c r="GH1" s="88"/>
      <c r="GI1" s="88"/>
      <c r="GJ1" s="88"/>
      <c r="GK1" s="88"/>
      <c r="GL1" s="88"/>
      <c r="GM1" s="88"/>
      <c r="GN1" s="88"/>
      <c r="GO1" s="88"/>
      <c r="GP1" s="88"/>
      <c r="GQ1" s="88"/>
      <c r="GR1" s="88"/>
      <c r="GS1" s="88"/>
      <c r="GT1" s="88"/>
      <c r="GU1" s="88"/>
      <c r="GV1" s="88"/>
      <c r="GW1" s="88"/>
      <c r="GX1" s="88"/>
      <c r="GY1" s="88"/>
      <c r="GZ1" s="88"/>
      <c r="HA1" s="88"/>
      <c r="HB1" s="88"/>
      <c r="HC1" s="88"/>
      <c r="HD1" s="88"/>
      <c r="HE1" s="88"/>
      <c r="HF1" s="88"/>
      <c r="HG1" s="88"/>
      <c r="HH1" s="88"/>
      <c r="HI1" s="88"/>
      <c r="HJ1" s="88"/>
      <c r="HK1" s="88"/>
      <c r="HL1" s="88"/>
      <c r="HM1" s="88"/>
      <c r="HN1" s="88"/>
      <c r="HO1" s="88"/>
      <c r="HP1" s="88"/>
      <c r="HQ1" s="88"/>
      <c r="HR1" s="88"/>
      <c r="HS1" s="88"/>
      <c r="HT1" s="88"/>
      <c r="HU1" s="88"/>
      <c r="HV1" s="88"/>
      <c r="HW1" s="88"/>
      <c r="HX1" s="88"/>
      <c r="HY1" s="88"/>
      <c r="HZ1" s="88"/>
      <c r="IA1" s="88"/>
      <c r="IB1" s="88"/>
      <c r="IC1" s="88"/>
      <c r="ID1" s="88"/>
      <c r="IE1" s="88"/>
      <c r="IF1" s="88"/>
      <c r="IG1" s="88"/>
      <c r="IH1" s="88"/>
      <c r="II1" s="88"/>
      <c r="IJ1" s="88"/>
      <c r="IK1" s="88"/>
      <c r="IL1" s="88"/>
      <c r="IM1" s="88"/>
      <c r="IN1" s="88"/>
      <c r="IO1" s="88"/>
      <c r="IP1" s="88"/>
      <c r="IQ1" s="88"/>
      <c r="IR1" s="88"/>
      <c r="IS1" s="88"/>
      <c r="IT1" s="88"/>
      <c r="IU1" s="88"/>
      <c r="IV1" s="88"/>
    </row>
    <row r="2" spans="1:256" ht="12.5" x14ac:dyDescent="0.25">
      <c r="A2" s="416" t="s">
        <v>1</v>
      </c>
      <c r="B2" s="416"/>
      <c r="C2" s="416"/>
      <c r="D2" s="416"/>
      <c r="E2" s="416"/>
      <c r="F2" s="416"/>
      <c r="G2" s="416"/>
      <c r="H2" s="416"/>
      <c r="I2" s="416"/>
      <c r="J2" s="96"/>
      <c r="K2" s="88"/>
      <c r="L2" s="88"/>
      <c r="M2" s="88"/>
      <c r="N2" s="88"/>
      <c r="O2" s="88"/>
      <c r="P2" s="88"/>
      <c r="Q2" s="88"/>
      <c r="R2" s="88"/>
      <c r="S2" s="88"/>
      <c r="T2" s="88"/>
      <c r="U2" s="88"/>
      <c r="V2" s="88"/>
      <c r="W2" s="88"/>
      <c r="X2" s="88"/>
      <c r="Y2" s="88"/>
      <c r="Z2" s="88"/>
      <c r="AA2" s="88"/>
      <c r="AB2" s="88"/>
      <c r="AC2" s="88"/>
      <c r="AD2" s="88"/>
      <c r="AE2" s="88"/>
      <c r="AF2" s="88"/>
      <c r="AG2" s="88"/>
      <c r="AH2" s="88"/>
      <c r="AI2" s="88"/>
      <c r="AJ2" s="88"/>
      <c r="AK2" s="88"/>
      <c r="AL2" s="88"/>
      <c r="AM2" s="88"/>
      <c r="AN2" s="88"/>
      <c r="AO2" s="88"/>
      <c r="AP2" s="88"/>
      <c r="AQ2" s="88"/>
      <c r="AR2" s="88"/>
      <c r="AS2" s="88"/>
      <c r="AT2" s="88"/>
      <c r="AU2" s="88"/>
      <c r="AV2" s="88"/>
      <c r="AW2" s="88"/>
      <c r="AX2" s="88"/>
      <c r="AY2" s="88"/>
      <c r="AZ2" s="88"/>
      <c r="BA2" s="88"/>
      <c r="BB2" s="88"/>
      <c r="BC2" s="88"/>
      <c r="BD2" s="88"/>
      <c r="BE2" s="88"/>
      <c r="BF2" s="88"/>
      <c r="BG2" s="88"/>
      <c r="BH2" s="88"/>
      <c r="BI2" s="88"/>
      <c r="BJ2" s="88"/>
      <c r="BK2" s="88"/>
      <c r="BL2" s="88"/>
      <c r="BM2" s="88"/>
      <c r="BN2" s="88"/>
      <c r="BO2" s="88"/>
      <c r="BP2" s="88"/>
      <c r="BQ2" s="88"/>
      <c r="BR2" s="88"/>
      <c r="BS2" s="88"/>
      <c r="BT2" s="88"/>
      <c r="BU2" s="88"/>
      <c r="BV2" s="88"/>
      <c r="BW2" s="88"/>
      <c r="BX2" s="88"/>
      <c r="BY2" s="88"/>
      <c r="BZ2" s="88"/>
      <c r="CA2" s="88"/>
      <c r="CB2" s="88"/>
      <c r="CC2" s="88"/>
      <c r="CD2" s="88"/>
      <c r="CE2" s="88"/>
      <c r="CF2" s="88"/>
      <c r="CG2" s="88"/>
      <c r="CH2" s="88"/>
      <c r="CI2" s="88"/>
      <c r="CJ2" s="88"/>
      <c r="CK2" s="88"/>
      <c r="CL2" s="88"/>
      <c r="CM2" s="88"/>
      <c r="CN2" s="88"/>
      <c r="CO2" s="88"/>
      <c r="CP2" s="88"/>
      <c r="CQ2" s="88"/>
      <c r="CR2" s="88"/>
      <c r="CS2" s="88"/>
      <c r="CT2" s="88"/>
      <c r="CU2" s="88"/>
      <c r="CV2" s="88"/>
      <c r="CW2" s="88"/>
      <c r="CX2" s="88"/>
      <c r="CY2" s="88"/>
      <c r="CZ2" s="88"/>
      <c r="DA2" s="88"/>
      <c r="DB2" s="88"/>
      <c r="DC2" s="88"/>
      <c r="DD2" s="88"/>
      <c r="DE2" s="88"/>
      <c r="DF2" s="88"/>
      <c r="DG2" s="88"/>
      <c r="DH2" s="88"/>
      <c r="DI2" s="88"/>
      <c r="DJ2" s="88"/>
      <c r="DK2" s="88"/>
      <c r="DL2" s="88"/>
      <c r="DM2" s="88"/>
      <c r="DN2" s="88"/>
      <c r="DO2" s="88"/>
      <c r="DP2" s="88"/>
      <c r="DQ2" s="88"/>
      <c r="DR2" s="88"/>
      <c r="DS2" s="88"/>
      <c r="DT2" s="88"/>
      <c r="DU2" s="88"/>
      <c r="DV2" s="88"/>
      <c r="DW2" s="88"/>
      <c r="DX2" s="88"/>
      <c r="DY2" s="88"/>
      <c r="DZ2" s="88"/>
      <c r="EA2" s="88"/>
      <c r="EB2" s="88"/>
      <c r="EC2" s="88"/>
      <c r="ED2" s="88"/>
      <c r="EE2" s="88"/>
      <c r="EF2" s="88"/>
      <c r="EG2" s="88"/>
      <c r="EH2" s="88"/>
      <c r="EI2" s="88"/>
      <c r="EJ2" s="88"/>
      <c r="EK2" s="88"/>
      <c r="EL2" s="88"/>
      <c r="EM2" s="88"/>
      <c r="EN2" s="88"/>
      <c r="EO2" s="88"/>
      <c r="EP2" s="88"/>
      <c r="EQ2" s="88"/>
      <c r="ER2" s="88"/>
      <c r="ES2" s="88"/>
      <c r="ET2" s="88"/>
      <c r="EU2" s="88"/>
      <c r="EV2" s="88"/>
      <c r="EW2" s="88"/>
      <c r="EX2" s="88"/>
      <c r="EY2" s="88"/>
      <c r="EZ2" s="88"/>
      <c r="FA2" s="88"/>
      <c r="FB2" s="88"/>
      <c r="FC2" s="88"/>
      <c r="FD2" s="88"/>
      <c r="FE2" s="88"/>
      <c r="FF2" s="88"/>
      <c r="FG2" s="88"/>
      <c r="FH2" s="88"/>
      <c r="FI2" s="88"/>
      <c r="FJ2" s="88"/>
      <c r="FK2" s="88"/>
      <c r="FL2" s="88"/>
      <c r="FM2" s="88"/>
      <c r="FN2" s="88"/>
      <c r="FO2" s="88"/>
      <c r="FP2" s="88"/>
      <c r="FQ2" s="88"/>
      <c r="FR2" s="88"/>
      <c r="FS2" s="88"/>
      <c r="FT2" s="88"/>
      <c r="FU2" s="88"/>
      <c r="FV2" s="88"/>
      <c r="FW2" s="88"/>
      <c r="FX2" s="88"/>
      <c r="FY2" s="88"/>
      <c r="FZ2" s="88"/>
      <c r="GA2" s="88"/>
      <c r="GB2" s="88"/>
      <c r="GC2" s="88"/>
      <c r="GD2" s="88"/>
      <c r="GE2" s="88"/>
      <c r="GF2" s="88"/>
      <c r="GG2" s="88"/>
      <c r="GH2" s="88"/>
      <c r="GI2" s="88"/>
      <c r="GJ2" s="88"/>
      <c r="GK2" s="88"/>
      <c r="GL2" s="88"/>
      <c r="GM2" s="88"/>
      <c r="GN2" s="88"/>
      <c r="GO2" s="88"/>
      <c r="GP2" s="88"/>
      <c r="GQ2" s="88"/>
      <c r="GR2" s="88"/>
      <c r="GS2" s="88"/>
      <c r="GT2" s="88"/>
      <c r="GU2" s="88"/>
      <c r="GV2" s="88"/>
      <c r="GW2" s="88"/>
      <c r="GX2" s="88"/>
      <c r="GY2" s="88"/>
      <c r="GZ2" s="88"/>
      <c r="HA2" s="88"/>
      <c r="HB2" s="88"/>
      <c r="HC2" s="88"/>
      <c r="HD2" s="88"/>
      <c r="HE2" s="88"/>
      <c r="HF2" s="88"/>
      <c r="HG2" s="88"/>
      <c r="HH2" s="88"/>
      <c r="HI2" s="88"/>
      <c r="HJ2" s="88"/>
      <c r="HK2" s="88"/>
      <c r="HL2" s="88"/>
      <c r="HM2" s="88"/>
      <c r="HN2" s="88"/>
      <c r="HO2" s="88"/>
      <c r="HP2" s="88"/>
      <c r="HQ2" s="88"/>
      <c r="HR2" s="88"/>
      <c r="HS2" s="88"/>
      <c r="HT2" s="88"/>
      <c r="HU2" s="88"/>
      <c r="HV2" s="88"/>
      <c r="HW2" s="88"/>
      <c r="HX2" s="88"/>
      <c r="HY2" s="88"/>
      <c r="HZ2" s="88"/>
      <c r="IA2" s="88"/>
      <c r="IB2" s="88"/>
      <c r="IC2" s="88"/>
      <c r="ID2" s="88"/>
      <c r="IE2" s="88"/>
      <c r="IF2" s="88"/>
      <c r="IG2" s="88"/>
      <c r="IH2" s="88"/>
      <c r="II2" s="88"/>
      <c r="IJ2" s="88"/>
      <c r="IK2" s="88"/>
      <c r="IL2" s="88"/>
      <c r="IM2" s="88"/>
      <c r="IN2" s="88"/>
      <c r="IO2" s="88"/>
      <c r="IP2" s="88"/>
      <c r="IQ2" s="88"/>
      <c r="IR2" s="88"/>
      <c r="IS2" s="88"/>
      <c r="IT2" s="88"/>
      <c r="IU2" s="88"/>
      <c r="IV2" s="88"/>
    </row>
    <row r="3" spans="1:256" ht="12.5" x14ac:dyDescent="0.25">
      <c r="A3" s="417" t="s">
        <v>410</v>
      </c>
      <c r="B3" s="417"/>
      <c r="C3" s="417"/>
      <c r="D3" s="417"/>
      <c r="E3" s="417"/>
      <c r="F3" s="417"/>
      <c r="G3" s="417"/>
      <c r="H3" s="417"/>
      <c r="I3" s="417"/>
      <c r="J3" s="96"/>
      <c r="K3" s="88"/>
      <c r="L3" s="88"/>
      <c r="M3" s="88"/>
      <c r="N3" s="88"/>
      <c r="O3" s="88"/>
      <c r="P3" s="88"/>
      <c r="Q3" s="88"/>
      <c r="R3" s="88"/>
      <c r="S3" s="88"/>
      <c r="T3" s="88"/>
      <c r="U3" s="88"/>
      <c r="V3" s="88"/>
      <c r="W3" s="88"/>
      <c r="X3" s="88"/>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c r="CE3" s="88"/>
      <c r="CF3" s="88"/>
      <c r="CG3" s="88"/>
      <c r="CH3" s="88"/>
      <c r="CI3" s="88"/>
      <c r="CJ3" s="88"/>
      <c r="CK3" s="88"/>
      <c r="CL3" s="88"/>
      <c r="CM3" s="88"/>
      <c r="CN3" s="88"/>
      <c r="CO3" s="88"/>
      <c r="CP3" s="88"/>
      <c r="CQ3" s="88"/>
      <c r="CR3" s="88"/>
      <c r="CS3" s="88"/>
      <c r="CT3" s="88"/>
      <c r="CU3" s="88"/>
      <c r="CV3" s="88"/>
      <c r="CW3" s="88"/>
      <c r="CX3" s="88"/>
      <c r="CY3" s="88"/>
      <c r="CZ3" s="88"/>
      <c r="DA3" s="88"/>
      <c r="DB3" s="88"/>
      <c r="DC3" s="88"/>
      <c r="DD3" s="88"/>
      <c r="DE3" s="88"/>
      <c r="DF3" s="88"/>
      <c r="DG3" s="88"/>
      <c r="DH3" s="88"/>
      <c r="DI3" s="88"/>
      <c r="DJ3" s="88"/>
      <c r="DK3" s="88"/>
      <c r="DL3" s="88"/>
      <c r="DM3" s="88"/>
      <c r="DN3" s="88"/>
      <c r="DO3" s="88"/>
      <c r="DP3" s="88"/>
      <c r="DQ3" s="88"/>
      <c r="DR3" s="88"/>
      <c r="DS3" s="88"/>
      <c r="DT3" s="88"/>
      <c r="DU3" s="88"/>
      <c r="DV3" s="88"/>
      <c r="DW3" s="88"/>
      <c r="DX3" s="88"/>
      <c r="DY3" s="88"/>
      <c r="DZ3" s="88"/>
      <c r="EA3" s="88"/>
      <c r="EB3" s="88"/>
      <c r="EC3" s="88"/>
      <c r="ED3" s="88"/>
      <c r="EE3" s="88"/>
      <c r="EF3" s="88"/>
      <c r="EG3" s="88"/>
      <c r="EH3" s="88"/>
      <c r="EI3" s="88"/>
      <c r="EJ3" s="88"/>
      <c r="EK3" s="88"/>
      <c r="EL3" s="88"/>
      <c r="EM3" s="88"/>
      <c r="EN3" s="88"/>
      <c r="EO3" s="88"/>
      <c r="EP3" s="88"/>
      <c r="EQ3" s="88"/>
      <c r="ER3" s="88"/>
      <c r="ES3" s="88"/>
      <c r="ET3" s="88"/>
      <c r="EU3" s="88"/>
      <c r="EV3" s="88"/>
      <c r="EW3" s="88"/>
      <c r="EX3" s="88"/>
      <c r="EY3" s="88"/>
      <c r="EZ3" s="88"/>
      <c r="FA3" s="88"/>
      <c r="FB3" s="88"/>
      <c r="FC3" s="88"/>
      <c r="FD3" s="88"/>
      <c r="FE3" s="88"/>
      <c r="FF3" s="88"/>
      <c r="FG3" s="88"/>
      <c r="FH3" s="88"/>
      <c r="FI3" s="88"/>
      <c r="FJ3" s="88"/>
      <c r="FK3" s="88"/>
      <c r="FL3" s="88"/>
      <c r="FM3" s="88"/>
      <c r="FN3" s="88"/>
      <c r="FO3" s="88"/>
      <c r="FP3" s="88"/>
      <c r="FQ3" s="88"/>
      <c r="FR3" s="88"/>
      <c r="FS3" s="88"/>
      <c r="FT3" s="88"/>
      <c r="FU3" s="88"/>
      <c r="FV3" s="88"/>
      <c r="FW3" s="88"/>
      <c r="FX3" s="88"/>
      <c r="FY3" s="88"/>
      <c r="FZ3" s="88"/>
      <c r="GA3" s="88"/>
      <c r="GB3" s="88"/>
      <c r="GC3" s="88"/>
      <c r="GD3" s="88"/>
      <c r="GE3" s="88"/>
      <c r="GF3" s="88"/>
      <c r="GG3" s="88"/>
      <c r="GH3" s="88"/>
      <c r="GI3" s="88"/>
      <c r="GJ3" s="88"/>
      <c r="GK3" s="88"/>
      <c r="GL3" s="88"/>
      <c r="GM3" s="88"/>
      <c r="GN3" s="88"/>
      <c r="GO3" s="88"/>
      <c r="GP3" s="88"/>
      <c r="GQ3" s="88"/>
      <c r="GR3" s="88"/>
      <c r="GS3" s="88"/>
      <c r="GT3" s="88"/>
      <c r="GU3" s="88"/>
      <c r="GV3" s="88"/>
      <c r="GW3" s="88"/>
      <c r="GX3" s="88"/>
      <c r="GY3" s="88"/>
      <c r="GZ3" s="88"/>
      <c r="HA3" s="88"/>
      <c r="HB3" s="88"/>
      <c r="HC3" s="88"/>
      <c r="HD3" s="88"/>
      <c r="HE3" s="88"/>
      <c r="HF3" s="88"/>
      <c r="HG3" s="88"/>
      <c r="HH3" s="88"/>
      <c r="HI3" s="88"/>
      <c r="HJ3" s="88"/>
      <c r="HK3" s="88"/>
      <c r="HL3" s="88"/>
      <c r="HM3" s="88"/>
      <c r="HN3" s="88"/>
      <c r="HO3" s="88"/>
      <c r="HP3" s="88"/>
      <c r="HQ3" s="88"/>
      <c r="HR3" s="88"/>
      <c r="HS3" s="88"/>
      <c r="HT3" s="88"/>
      <c r="HU3" s="88"/>
      <c r="HV3" s="88"/>
      <c r="HW3" s="88"/>
      <c r="HX3" s="88"/>
      <c r="HY3" s="88"/>
      <c r="HZ3" s="88"/>
      <c r="IA3" s="88"/>
      <c r="IB3" s="88"/>
      <c r="IC3" s="88"/>
      <c r="ID3" s="88"/>
      <c r="IE3" s="88"/>
      <c r="IF3" s="88"/>
      <c r="IG3" s="88"/>
      <c r="IH3" s="88"/>
      <c r="II3" s="88"/>
      <c r="IJ3" s="88"/>
      <c r="IK3" s="88"/>
      <c r="IL3" s="88"/>
      <c r="IM3" s="88"/>
      <c r="IN3" s="88"/>
      <c r="IO3" s="88"/>
      <c r="IP3" s="88"/>
      <c r="IQ3" s="88"/>
      <c r="IR3" s="88"/>
      <c r="IS3" s="88"/>
      <c r="IT3" s="88"/>
      <c r="IU3" s="88"/>
      <c r="IV3" s="88"/>
    </row>
    <row r="4" spans="1:256" ht="12.5" x14ac:dyDescent="0.25">
      <c r="A4" s="97"/>
      <c r="B4" s="97"/>
      <c r="C4" s="97"/>
      <c r="D4" s="96"/>
      <c r="E4" s="96"/>
      <c r="F4" s="96"/>
      <c r="G4" s="98"/>
      <c r="H4" s="97"/>
      <c r="I4" s="99"/>
      <c r="J4" s="96"/>
      <c r="K4" s="90"/>
      <c r="L4" s="90"/>
      <c r="M4" s="90"/>
      <c r="N4" s="90"/>
      <c r="O4" s="90"/>
      <c r="P4" s="90"/>
      <c r="Q4" s="90"/>
      <c r="R4" s="90"/>
      <c r="S4" s="90"/>
      <c r="T4" s="90"/>
      <c r="U4" s="90"/>
      <c r="V4" s="90"/>
      <c r="W4" s="90"/>
      <c r="X4" s="90"/>
      <c r="Y4" s="90"/>
      <c r="Z4" s="90"/>
      <c r="AA4" s="90"/>
      <c r="AB4" s="90"/>
      <c r="AC4" s="90"/>
      <c r="AD4" s="90"/>
      <c r="AE4" s="90"/>
      <c r="AF4" s="90"/>
      <c r="AG4" s="90"/>
      <c r="AH4" s="90"/>
      <c r="AI4" s="90"/>
      <c r="AJ4" s="90"/>
      <c r="AK4" s="90"/>
      <c r="AL4" s="90"/>
      <c r="AM4" s="90"/>
      <c r="AN4" s="90"/>
      <c r="AO4" s="90"/>
      <c r="AP4" s="90"/>
      <c r="AQ4" s="90"/>
      <c r="AR4" s="90"/>
      <c r="AS4" s="90"/>
      <c r="AT4" s="90"/>
      <c r="AU4" s="90"/>
      <c r="AV4" s="90"/>
      <c r="AW4" s="90"/>
      <c r="AX4" s="90"/>
      <c r="AY4" s="90"/>
      <c r="AZ4" s="90"/>
      <c r="BA4" s="90"/>
      <c r="BB4" s="90"/>
      <c r="BC4" s="90"/>
      <c r="BD4" s="90"/>
      <c r="BE4" s="90"/>
      <c r="BF4" s="90"/>
      <c r="BG4" s="90"/>
      <c r="BH4" s="90"/>
      <c r="BI4" s="90"/>
      <c r="BJ4" s="90"/>
      <c r="BK4" s="90"/>
      <c r="BL4" s="90"/>
      <c r="BM4" s="90"/>
      <c r="BN4" s="90"/>
      <c r="BO4" s="90"/>
      <c r="BP4" s="90"/>
      <c r="BQ4" s="90"/>
      <c r="BR4" s="90"/>
      <c r="BS4" s="90"/>
      <c r="BT4" s="90"/>
      <c r="BU4" s="90"/>
      <c r="BV4" s="90"/>
      <c r="BW4" s="90"/>
      <c r="BX4" s="90"/>
      <c r="BY4" s="90"/>
      <c r="BZ4" s="90"/>
      <c r="CA4" s="90"/>
      <c r="CB4" s="90"/>
      <c r="CC4" s="90"/>
      <c r="CD4" s="90"/>
      <c r="CE4" s="90"/>
      <c r="CF4" s="90"/>
      <c r="CG4" s="90"/>
      <c r="CH4" s="90"/>
      <c r="CI4" s="90"/>
      <c r="CJ4" s="90"/>
      <c r="CK4" s="90"/>
      <c r="CL4" s="90"/>
      <c r="CM4" s="90"/>
      <c r="CN4" s="90"/>
      <c r="CO4" s="90"/>
      <c r="CP4" s="90"/>
      <c r="CQ4" s="90"/>
      <c r="CR4" s="90"/>
      <c r="CS4" s="90"/>
      <c r="CT4" s="90"/>
      <c r="CU4" s="90"/>
      <c r="CV4" s="90"/>
      <c r="CW4" s="90"/>
      <c r="CX4" s="90"/>
      <c r="CY4" s="90"/>
      <c r="CZ4" s="90"/>
      <c r="DA4" s="90"/>
      <c r="DB4" s="90"/>
      <c r="DC4" s="90"/>
      <c r="DD4" s="90"/>
      <c r="DE4" s="90"/>
      <c r="DF4" s="90"/>
      <c r="DG4" s="90"/>
      <c r="DH4" s="90"/>
      <c r="DI4" s="90"/>
      <c r="DJ4" s="90"/>
      <c r="DK4" s="90"/>
      <c r="DL4" s="90"/>
      <c r="DM4" s="90"/>
      <c r="DN4" s="90"/>
      <c r="DO4" s="90"/>
      <c r="DP4" s="90"/>
      <c r="DQ4" s="90"/>
      <c r="DR4" s="90"/>
      <c r="DS4" s="90"/>
      <c r="DT4" s="90"/>
      <c r="DU4" s="90"/>
      <c r="DV4" s="90"/>
      <c r="DW4" s="90"/>
      <c r="DX4" s="90"/>
      <c r="DY4" s="90"/>
      <c r="DZ4" s="90"/>
      <c r="EA4" s="90"/>
      <c r="EB4" s="90"/>
      <c r="EC4" s="90"/>
      <c r="ED4" s="90"/>
      <c r="EE4" s="90"/>
      <c r="EF4" s="90"/>
      <c r="EG4" s="90"/>
      <c r="EH4" s="90"/>
      <c r="EI4" s="90"/>
      <c r="EJ4" s="90"/>
      <c r="EK4" s="90"/>
      <c r="EL4" s="90"/>
      <c r="EM4" s="90"/>
      <c r="EN4" s="90"/>
      <c r="EO4" s="90"/>
      <c r="EP4" s="90"/>
      <c r="EQ4" s="90"/>
      <c r="ER4" s="90"/>
      <c r="ES4" s="90"/>
      <c r="ET4" s="90"/>
      <c r="EU4" s="90"/>
      <c r="EV4" s="90"/>
      <c r="EW4" s="90"/>
      <c r="EX4" s="90"/>
      <c r="EY4" s="90"/>
      <c r="EZ4" s="90"/>
      <c r="FA4" s="90"/>
      <c r="FB4" s="90"/>
      <c r="FC4" s="90"/>
      <c r="FD4" s="90"/>
      <c r="FE4" s="90"/>
      <c r="FF4" s="90"/>
      <c r="FG4" s="90"/>
      <c r="FH4" s="90"/>
      <c r="FI4" s="90"/>
      <c r="FJ4" s="90"/>
      <c r="FK4" s="90"/>
      <c r="FL4" s="90"/>
      <c r="FM4" s="90"/>
      <c r="FN4" s="90"/>
      <c r="FO4" s="90"/>
      <c r="FP4" s="90"/>
      <c r="FQ4" s="90"/>
      <c r="FR4" s="90"/>
      <c r="FS4" s="90"/>
      <c r="FT4" s="90"/>
      <c r="FU4" s="90"/>
      <c r="FV4" s="90"/>
      <c r="FW4" s="90"/>
      <c r="FX4" s="90"/>
      <c r="FY4" s="90"/>
      <c r="FZ4" s="90"/>
      <c r="GA4" s="90"/>
      <c r="GB4" s="90"/>
      <c r="GC4" s="90"/>
      <c r="GD4" s="90"/>
      <c r="GE4" s="90"/>
      <c r="GF4" s="90"/>
      <c r="GG4" s="90"/>
      <c r="GH4" s="90"/>
      <c r="GI4" s="90"/>
      <c r="GJ4" s="90"/>
      <c r="GK4" s="90"/>
      <c r="GL4" s="90"/>
      <c r="GM4" s="90"/>
      <c r="GN4" s="90"/>
      <c r="GO4" s="90"/>
      <c r="GP4" s="90"/>
      <c r="GQ4" s="90"/>
      <c r="GR4" s="90"/>
      <c r="GS4" s="90"/>
      <c r="GT4" s="90"/>
      <c r="GU4" s="90"/>
      <c r="GV4" s="90"/>
      <c r="GW4" s="90"/>
      <c r="GX4" s="90"/>
      <c r="GY4" s="90"/>
      <c r="GZ4" s="90"/>
      <c r="HA4" s="90"/>
      <c r="HB4" s="90"/>
      <c r="HC4" s="90"/>
      <c r="HD4" s="90"/>
      <c r="HE4" s="90"/>
      <c r="HF4" s="90"/>
      <c r="HG4" s="90"/>
      <c r="HH4" s="90"/>
      <c r="HI4" s="90"/>
      <c r="HJ4" s="90"/>
      <c r="HK4" s="90"/>
      <c r="HL4" s="90"/>
      <c r="HM4" s="90"/>
      <c r="HN4" s="90"/>
      <c r="HO4" s="90"/>
      <c r="HP4" s="90"/>
      <c r="HQ4" s="90"/>
      <c r="HR4" s="90"/>
      <c r="HS4" s="90"/>
      <c r="HT4" s="90"/>
      <c r="HU4" s="90"/>
      <c r="HV4" s="90"/>
      <c r="HW4" s="90"/>
      <c r="HX4" s="90"/>
      <c r="HY4" s="90"/>
      <c r="HZ4" s="90"/>
      <c r="IA4" s="90"/>
      <c r="IB4" s="90"/>
      <c r="IC4" s="90"/>
      <c r="ID4" s="90"/>
      <c r="IE4" s="90"/>
      <c r="IF4" s="90"/>
      <c r="IG4" s="90"/>
      <c r="IH4" s="90"/>
      <c r="II4" s="90"/>
      <c r="IJ4" s="90"/>
      <c r="IK4" s="90"/>
      <c r="IL4" s="90"/>
      <c r="IM4" s="90"/>
      <c r="IN4" s="90"/>
      <c r="IO4" s="90"/>
      <c r="IP4" s="90"/>
      <c r="IQ4" s="90"/>
      <c r="IR4" s="90"/>
      <c r="IS4" s="90"/>
      <c r="IT4" s="90"/>
      <c r="IU4" s="90"/>
      <c r="IV4" s="90"/>
    </row>
    <row r="5" spans="1:256" ht="11.5" x14ac:dyDescent="0.2">
      <c r="A5" s="418" t="s">
        <v>2</v>
      </c>
      <c r="B5" s="418" t="s">
        <v>3</v>
      </c>
      <c r="C5" s="418" t="s">
        <v>4</v>
      </c>
      <c r="D5" s="418" t="s">
        <v>795</v>
      </c>
      <c r="E5" s="418"/>
      <c r="F5" s="418"/>
      <c r="G5" s="418"/>
      <c r="H5" s="419" t="s">
        <v>368</v>
      </c>
      <c r="I5" s="415" t="s">
        <v>6</v>
      </c>
      <c r="J5" s="415" t="s">
        <v>7</v>
      </c>
      <c r="K5" s="91"/>
      <c r="L5" s="91"/>
      <c r="M5" s="91"/>
      <c r="N5" s="91"/>
      <c r="O5" s="91"/>
      <c r="P5" s="91"/>
      <c r="Q5" s="91"/>
      <c r="R5" s="91"/>
      <c r="S5" s="91"/>
      <c r="T5" s="91"/>
      <c r="U5" s="91"/>
      <c r="V5" s="91"/>
      <c r="W5" s="91"/>
      <c r="X5" s="91"/>
      <c r="Y5" s="91"/>
      <c r="Z5" s="91"/>
      <c r="AA5" s="91"/>
      <c r="AB5" s="91"/>
      <c r="AC5" s="91"/>
      <c r="AD5" s="91"/>
      <c r="AE5" s="91"/>
      <c r="AF5" s="91"/>
      <c r="AG5" s="91"/>
      <c r="AH5" s="91"/>
      <c r="AI5" s="91"/>
      <c r="AJ5" s="91"/>
      <c r="AK5" s="91"/>
      <c r="AL5" s="91"/>
      <c r="AM5" s="91"/>
      <c r="AN5" s="91"/>
      <c r="AO5" s="91"/>
      <c r="AP5" s="91"/>
      <c r="AQ5" s="91"/>
      <c r="AR5" s="91"/>
      <c r="AS5" s="91"/>
      <c r="AT5" s="91"/>
      <c r="AU5" s="91"/>
      <c r="AV5" s="91"/>
      <c r="AW5" s="91"/>
      <c r="AX5" s="91"/>
      <c r="AY5" s="91"/>
      <c r="AZ5" s="91"/>
      <c r="BA5" s="91"/>
      <c r="BB5" s="91"/>
      <c r="BC5" s="91"/>
      <c r="BD5" s="91"/>
      <c r="BE5" s="91"/>
      <c r="BF5" s="91"/>
      <c r="BG5" s="91"/>
      <c r="BH5" s="91"/>
      <c r="BI5" s="91"/>
      <c r="BJ5" s="91"/>
      <c r="BK5" s="91"/>
      <c r="BL5" s="91"/>
      <c r="BM5" s="91"/>
      <c r="BN5" s="91"/>
      <c r="BO5" s="91"/>
      <c r="BP5" s="91"/>
      <c r="BQ5" s="91"/>
      <c r="BR5" s="91"/>
      <c r="BS5" s="91"/>
      <c r="BT5" s="91"/>
      <c r="BU5" s="91"/>
      <c r="BV5" s="91"/>
      <c r="BW5" s="91"/>
      <c r="BX5" s="91"/>
      <c r="BY5" s="91"/>
      <c r="BZ5" s="91"/>
      <c r="CA5" s="91"/>
      <c r="CB5" s="91"/>
      <c r="CC5" s="91"/>
      <c r="CD5" s="91"/>
      <c r="CE5" s="91"/>
      <c r="CF5" s="91"/>
      <c r="CG5" s="91"/>
      <c r="CH5" s="91"/>
      <c r="CI5" s="91"/>
      <c r="CJ5" s="91"/>
      <c r="CK5" s="91"/>
      <c r="CL5" s="91"/>
      <c r="CM5" s="91"/>
      <c r="CN5" s="91"/>
      <c r="CO5" s="91"/>
      <c r="CP5" s="91"/>
      <c r="CQ5" s="91"/>
      <c r="CR5" s="91"/>
      <c r="CS5" s="91"/>
      <c r="CT5" s="91"/>
      <c r="CU5" s="91"/>
      <c r="CV5" s="91"/>
      <c r="CW5" s="91"/>
      <c r="CX5" s="91"/>
      <c r="CY5" s="91"/>
      <c r="CZ5" s="91"/>
      <c r="DA5" s="91"/>
      <c r="DB5" s="91"/>
      <c r="DC5" s="91"/>
      <c r="DD5" s="91"/>
      <c r="DE5" s="91"/>
      <c r="DF5" s="91"/>
      <c r="DG5" s="91"/>
      <c r="DH5" s="91"/>
      <c r="DI5" s="91"/>
      <c r="DJ5" s="91"/>
      <c r="DK5" s="91"/>
      <c r="DL5" s="91"/>
      <c r="DM5" s="91"/>
      <c r="DN5" s="91"/>
      <c r="DO5" s="91"/>
      <c r="DP5" s="91"/>
      <c r="DQ5" s="91"/>
      <c r="DR5" s="91"/>
      <c r="DS5" s="91"/>
      <c r="DT5" s="91"/>
      <c r="DU5" s="91"/>
      <c r="DV5" s="91"/>
      <c r="DW5" s="91"/>
      <c r="DX5" s="91"/>
      <c r="DY5" s="91"/>
      <c r="DZ5" s="91"/>
      <c r="EA5" s="91"/>
      <c r="EB5" s="91"/>
      <c r="EC5" s="91"/>
      <c r="ED5" s="91"/>
      <c r="EE5" s="91"/>
      <c r="EF5" s="91"/>
      <c r="EG5" s="91"/>
      <c r="EH5" s="91"/>
      <c r="EI5" s="91"/>
      <c r="EJ5" s="91"/>
      <c r="EK5" s="91"/>
      <c r="EL5" s="91"/>
      <c r="EM5" s="91"/>
      <c r="EN5" s="91"/>
      <c r="EO5" s="91"/>
      <c r="EP5" s="91"/>
      <c r="EQ5" s="91"/>
      <c r="ER5" s="91"/>
      <c r="ES5" s="91"/>
      <c r="ET5" s="91"/>
      <c r="EU5" s="91"/>
      <c r="EV5" s="91"/>
      <c r="EW5" s="91"/>
      <c r="EX5" s="91"/>
      <c r="EY5" s="91"/>
      <c r="EZ5" s="91"/>
      <c r="FA5" s="91"/>
      <c r="FB5" s="91"/>
      <c r="FC5" s="91"/>
      <c r="FD5" s="91"/>
      <c r="FE5" s="91"/>
      <c r="FF5" s="91"/>
      <c r="FG5" s="91"/>
      <c r="FH5" s="91"/>
      <c r="FI5" s="91"/>
      <c r="FJ5" s="91"/>
      <c r="FK5" s="91"/>
      <c r="FL5" s="91"/>
      <c r="FM5" s="91"/>
      <c r="FN5" s="91"/>
      <c r="FO5" s="91"/>
      <c r="FP5" s="91"/>
      <c r="FQ5" s="91"/>
      <c r="FR5" s="91"/>
      <c r="FS5" s="91"/>
      <c r="FT5" s="91"/>
      <c r="FU5" s="91"/>
      <c r="FV5" s="91"/>
      <c r="FW5" s="91"/>
      <c r="FX5" s="91"/>
      <c r="FY5" s="91"/>
      <c r="FZ5" s="91"/>
      <c r="GA5" s="91"/>
      <c r="GB5" s="91"/>
      <c r="GC5" s="91"/>
      <c r="GD5" s="91"/>
      <c r="GE5" s="91"/>
      <c r="GF5" s="91"/>
      <c r="GG5" s="91"/>
      <c r="GH5" s="91"/>
      <c r="GI5" s="91"/>
      <c r="GJ5" s="91"/>
      <c r="GK5" s="91"/>
      <c r="GL5" s="91"/>
      <c r="GM5" s="91"/>
      <c r="GN5" s="91"/>
      <c r="GO5" s="91"/>
      <c r="GP5" s="91"/>
      <c r="GQ5" s="91"/>
      <c r="GR5" s="91"/>
      <c r="GS5" s="91"/>
      <c r="GT5" s="91"/>
      <c r="GU5" s="91"/>
      <c r="GV5" s="91"/>
      <c r="GW5" s="91"/>
      <c r="GX5" s="91"/>
      <c r="GY5" s="91"/>
      <c r="GZ5" s="91"/>
      <c r="HA5" s="91"/>
      <c r="HB5" s="91"/>
      <c r="HC5" s="91"/>
      <c r="HD5" s="91"/>
      <c r="HE5" s="91"/>
      <c r="HF5" s="91"/>
      <c r="HG5" s="91"/>
      <c r="HH5" s="91"/>
      <c r="HI5" s="91"/>
      <c r="HJ5" s="91"/>
      <c r="HK5" s="91"/>
      <c r="HL5" s="91"/>
      <c r="HM5" s="91"/>
      <c r="HN5" s="91"/>
      <c r="HO5" s="91"/>
      <c r="HP5" s="91"/>
      <c r="HQ5" s="91"/>
      <c r="HR5" s="91"/>
      <c r="HS5" s="91"/>
      <c r="HT5" s="91"/>
      <c r="HU5" s="91"/>
      <c r="HV5" s="91"/>
      <c r="HW5" s="91"/>
      <c r="HX5" s="91"/>
      <c r="HY5" s="91"/>
      <c r="HZ5" s="91"/>
      <c r="IA5" s="91"/>
      <c r="IB5" s="91"/>
      <c r="IC5" s="91"/>
      <c r="ID5" s="91"/>
      <c r="IE5" s="91"/>
      <c r="IF5" s="91"/>
      <c r="IG5" s="91"/>
      <c r="IH5" s="91"/>
      <c r="II5" s="91"/>
      <c r="IJ5" s="91"/>
      <c r="IK5" s="91"/>
      <c r="IL5" s="91"/>
      <c r="IM5" s="91"/>
      <c r="IN5" s="91"/>
      <c r="IO5" s="91"/>
      <c r="IP5" s="91"/>
      <c r="IQ5" s="91"/>
      <c r="IR5" s="91"/>
      <c r="IS5" s="91"/>
      <c r="IT5" s="91"/>
      <c r="IU5" s="91"/>
      <c r="IV5" s="91"/>
    </row>
    <row r="6" spans="1:256" ht="34.5" x14ac:dyDescent="0.2">
      <c r="A6" s="418"/>
      <c r="B6" s="418"/>
      <c r="C6" s="418"/>
      <c r="D6" s="100" t="s">
        <v>8</v>
      </c>
      <c r="E6" s="100" t="s">
        <v>9</v>
      </c>
      <c r="F6" s="100" t="s">
        <v>10</v>
      </c>
      <c r="G6" s="101" t="s">
        <v>11</v>
      </c>
      <c r="H6" s="420"/>
      <c r="I6" s="415"/>
      <c r="J6" s="415"/>
      <c r="K6" s="91"/>
      <c r="L6" s="91"/>
      <c r="M6" s="91"/>
      <c r="N6" s="91"/>
      <c r="O6" s="91"/>
      <c r="P6" s="91"/>
      <c r="Q6" s="91"/>
      <c r="R6" s="91"/>
      <c r="S6" s="91"/>
      <c r="T6" s="91"/>
      <c r="U6" s="91"/>
      <c r="V6" s="91"/>
      <c r="W6" s="91"/>
      <c r="X6" s="91"/>
      <c r="Y6" s="91"/>
      <c r="Z6" s="91"/>
      <c r="AA6" s="91"/>
      <c r="AB6" s="91"/>
      <c r="AC6" s="91"/>
      <c r="AD6" s="91"/>
      <c r="AE6" s="91"/>
      <c r="AF6" s="91"/>
      <c r="AG6" s="91"/>
      <c r="AH6" s="91"/>
      <c r="AI6" s="91"/>
      <c r="AJ6" s="91"/>
      <c r="AK6" s="91"/>
      <c r="AL6" s="91"/>
      <c r="AM6" s="91"/>
      <c r="AN6" s="91"/>
      <c r="AO6" s="91"/>
      <c r="AP6" s="91"/>
      <c r="AQ6" s="91"/>
      <c r="AR6" s="91"/>
      <c r="AS6" s="91"/>
      <c r="AT6" s="91"/>
      <c r="AU6" s="91"/>
      <c r="AV6" s="91"/>
      <c r="AW6" s="91"/>
      <c r="AX6" s="91"/>
      <c r="AY6" s="91"/>
      <c r="AZ6" s="91"/>
      <c r="BA6" s="91"/>
      <c r="BB6" s="91"/>
      <c r="BC6" s="91"/>
      <c r="BD6" s="91"/>
      <c r="BE6" s="91"/>
      <c r="BF6" s="91"/>
      <c r="BG6" s="91"/>
      <c r="BH6" s="91"/>
      <c r="BI6" s="91"/>
      <c r="BJ6" s="91"/>
      <c r="BK6" s="91"/>
      <c r="BL6" s="91"/>
      <c r="BM6" s="91"/>
      <c r="BN6" s="91"/>
      <c r="BO6" s="91"/>
      <c r="BP6" s="91"/>
      <c r="BQ6" s="91"/>
      <c r="BR6" s="91"/>
      <c r="BS6" s="91"/>
      <c r="BT6" s="91"/>
      <c r="BU6" s="91"/>
      <c r="BV6" s="91"/>
      <c r="BW6" s="91"/>
      <c r="BX6" s="91"/>
      <c r="BY6" s="91"/>
      <c r="BZ6" s="91"/>
      <c r="CA6" s="91"/>
      <c r="CB6" s="91"/>
      <c r="CC6" s="91"/>
      <c r="CD6" s="91"/>
      <c r="CE6" s="91"/>
      <c r="CF6" s="91"/>
      <c r="CG6" s="91"/>
      <c r="CH6" s="91"/>
      <c r="CI6" s="91"/>
      <c r="CJ6" s="91"/>
      <c r="CK6" s="91"/>
      <c r="CL6" s="91"/>
      <c r="CM6" s="91"/>
      <c r="CN6" s="91"/>
      <c r="CO6" s="91"/>
      <c r="CP6" s="91"/>
      <c r="CQ6" s="91"/>
      <c r="CR6" s="91"/>
      <c r="CS6" s="91"/>
      <c r="CT6" s="91"/>
      <c r="CU6" s="91"/>
      <c r="CV6" s="91"/>
      <c r="CW6" s="91"/>
      <c r="CX6" s="91"/>
      <c r="CY6" s="91"/>
      <c r="CZ6" s="91"/>
      <c r="DA6" s="91"/>
      <c r="DB6" s="91"/>
      <c r="DC6" s="91"/>
      <c r="DD6" s="91"/>
      <c r="DE6" s="91"/>
      <c r="DF6" s="91"/>
      <c r="DG6" s="91"/>
      <c r="DH6" s="91"/>
      <c r="DI6" s="91"/>
      <c r="DJ6" s="91"/>
      <c r="DK6" s="91"/>
      <c r="DL6" s="91"/>
      <c r="DM6" s="91"/>
      <c r="DN6" s="91"/>
      <c r="DO6" s="91"/>
      <c r="DP6" s="91"/>
      <c r="DQ6" s="91"/>
      <c r="DR6" s="91"/>
      <c r="DS6" s="91"/>
      <c r="DT6" s="91"/>
      <c r="DU6" s="91"/>
      <c r="DV6" s="91"/>
      <c r="DW6" s="91"/>
      <c r="DX6" s="91"/>
      <c r="DY6" s="91"/>
      <c r="DZ6" s="91"/>
      <c r="EA6" s="91"/>
      <c r="EB6" s="91"/>
      <c r="EC6" s="91"/>
      <c r="ED6" s="91"/>
      <c r="EE6" s="91"/>
      <c r="EF6" s="91"/>
      <c r="EG6" s="91"/>
      <c r="EH6" s="91"/>
      <c r="EI6" s="91"/>
      <c r="EJ6" s="91"/>
      <c r="EK6" s="91"/>
      <c r="EL6" s="91"/>
      <c r="EM6" s="91"/>
      <c r="EN6" s="91"/>
      <c r="EO6" s="91"/>
      <c r="EP6" s="91"/>
      <c r="EQ6" s="91"/>
      <c r="ER6" s="91"/>
      <c r="ES6" s="91"/>
      <c r="ET6" s="91"/>
      <c r="EU6" s="91"/>
      <c r="EV6" s="91"/>
      <c r="EW6" s="91"/>
      <c r="EX6" s="91"/>
      <c r="EY6" s="91"/>
      <c r="EZ6" s="91"/>
      <c r="FA6" s="91"/>
      <c r="FB6" s="91"/>
      <c r="FC6" s="91"/>
      <c r="FD6" s="91"/>
      <c r="FE6" s="91"/>
      <c r="FF6" s="91"/>
      <c r="FG6" s="91"/>
      <c r="FH6" s="91"/>
      <c r="FI6" s="91"/>
      <c r="FJ6" s="91"/>
      <c r="FK6" s="91"/>
      <c r="FL6" s="91"/>
      <c r="FM6" s="91"/>
      <c r="FN6" s="91"/>
      <c r="FO6" s="91"/>
      <c r="FP6" s="91"/>
      <c r="FQ6" s="91"/>
      <c r="FR6" s="91"/>
      <c r="FS6" s="91"/>
      <c r="FT6" s="91"/>
      <c r="FU6" s="91"/>
      <c r="FV6" s="91"/>
      <c r="FW6" s="91"/>
      <c r="FX6" s="91"/>
      <c r="FY6" s="91"/>
      <c r="FZ6" s="91"/>
      <c r="GA6" s="91"/>
      <c r="GB6" s="91"/>
      <c r="GC6" s="91"/>
      <c r="GD6" s="91"/>
      <c r="GE6" s="91"/>
      <c r="GF6" s="91"/>
      <c r="GG6" s="91"/>
      <c r="GH6" s="91"/>
      <c r="GI6" s="91"/>
      <c r="GJ6" s="91"/>
      <c r="GK6" s="91"/>
      <c r="GL6" s="91"/>
      <c r="GM6" s="91"/>
      <c r="GN6" s="91"/>
      <c r="GO6" s="91"/>
      <c r="GP6" s="91"/>
      <c r="GQ6" s="91"/>
      <c r="GR6" s="91"/>
      <c r="GS6" s="91"/>
      <c r="GT6" s="91"/>
      <c r="GU6" s="91"/>
      <c r="GV6" s="91"/>
      <c r="GW6" s="91"/>
      <c r="GX6" s="91"/>
      <c r="GY6" s="91"/>
      <c r="GZ6" s="91"/>
      <c r="HA6" s="91"/>
      <c r="HB6" s="91"/>
      <c r="HC6" s="91"/>
      <c r="HD6" s="91"/>
      <c r="HE6" s="91"/>
      <c r="HF6" s="91"/>
      <c r="HG6" s="91"/>
      <c r="HH6" s="91"/>
      <c r="HI6" s="91"/>
      <c r="HJ6" s="91"/>
      <c r="HK6" s="91"/>
      <c r="HL6" s="91"/>
      <c r="HM6" s="91"/>
      <c r="HN6" s="91"/>
      <c r="HO6" s="91"/>
      <c r="HP6" s="91"/>
      <c r="HQ6" s="91"/>
      <c r="HR6" s="91"/>
      <c r="HS6" s="91"/>
      <c r="HT6" s="91"/>
      <c r="HU6" s="91"/>
      <c r="HV6" s="91"/>
      <c r="HW6" s="91"/>
      <c r="HX6" s="91"/>
      <c r="HY6" s="91"/>
      <c r="HZ6" s="91"/>
      <c r="IA6" s="91"/>
      <c r="IB6" s="91"/>
      <c r="IC6" s="91"/>
      <c r="ID6" s="91"/>
      <c r="IE6" s="91"/>
      <c r="IF6" s="91"/>
      <c r="IG6" s="91"/>
      <c r="IH6" s="91"/>
      <c r="II6" s="91"/>
      <c r="IJ6" s="91"/>
      <c r="IK6" s="91"/>
      <c r="IL6" s="91"/>
      <c r="IM6" s="91"/>
      <c r="IN6" s="91"/>
      <c r="IO6" s="91"/>
      <c r="IP6" s="91"/>
      <c r="IQ6" s="91"/>
      <c r="IR6" s="91"/>
      <c r="IS6" s="91"/>
      <c r="IT6" s="91"/>
      <c r="IU6" s="91"/>
      <c r="IV6" s="91"/>
    </row>
    <row r="7" spans="1:256" ht="13" x14ac:dyDescent="0.2">
      <c r="A7" s="249" t="s">
        <v>541</v>
      </c>
      <c r="B7" s="412" t="s">
        <v>549</v>
      </c>
      <c r="C7" s="413"/>
      <c r="D7" s="413"/>
      <c r="E7" s="413"/>
      <c r="F7" s="413"/>
      <c r="G7" s="413"/>
      <c r="H7" s="413"/>
      <c r="I7" s="413"/>
      <c r="J7" s="414"/>
      <c r="K7" s="91"/>
      <c r="L7" s="91"/>
      <c r="M7" s="91"/>
      <c r="N7" s="91"/>
      <c r="O7" s="91"/>
      <c r="P7" s="91"/>
      <c r="Q7" s="91"/>
      <c r="R7" s="91"/>
      <c r="S7" s="91"/>
      <c r="T7" s="91"/>
      <c r="U7" s="91"/>
      <c r="V7" s="91"/>
      <c r="W7" s="91"/>
      <c r="X7" s="91"/>
      <c r="Y7" s="91"/>
      <c r="Z7" s="91"/>
      <c r="AA7" s="91"/>
      <c r="AB7" s="91"/>
      <c r="AC7" s="91"/>
      <c r="AD7" s="91"/>
      <c r="AE7" s="91"/>
      <c r="AF7" s="91"/>
      <c r="AG7" s="91"/>
      <c r="AH7" s="91"/>
      <c r="AI7" s="91"/>
      <c r="AJ7" s="91"/>
      <c r="AK7" s="91"/>
      <c r="AL7" s="91"/>
      <c r="AM7" s="91"/>
      <c r="AN7" s="91"/>
      <c r="AO7" s="91"/>
      <c r="AP7" s="91"/>
      <c r="AQ7" s="91"/>
      <c r="AR7" s="91"/>
      <c r="AS7" s="91"/>
      <c r="AT7" s="91"/>
      <c r="AU7" s="91"/>
      <c r="AV7" s="91"/>
      <c r="AW7" s="91"/>
      <c r="AX7" s="91"/>
      <c r="AY7" s="91"/>
      <c r="AZ7" s="91"/>
      <c r="BA7" s="91"/>
      <c r="BB7" s="91"/>
      <c r="BC7" s="91"/>
      <c r="BD7" s="91"/>
      <c r="BE7" s="91"/>
      <c r="BF7" s="91"/>
      <c r="BG7" s="91"/>
      <c r="BH7" s="91"/>
      <c r="BI7" s="91"/>
      <c r="BJ7" s="91"/>
      <c r="BK7" s="91"/>
      <c r="BL7" s="91"/>
      <c r="BM7" s="91"/>
      <c r="BN7" s="91"/>
      <c r="BO7" s="91"/>
      <c r="BP7" s="91"/>
      <c r="BQ7" s="91"/>
      <c r="BR7" s="91"/>
      <c r="BS7" s="91"/>
      <c r="BT7" s="91"/>
      <c r="BU7" s="91"/>
      <c r="BV7" s="91"/>
      <c r="BW7" s="91"/>
      <c r="BX7" s="91"/>
      <c r="BY7" s="91"/>
      <c r="BZ7" s="91"/>
      <c r="CA7" s="91"/>
      <c r="CB7" s="91"/>
      <c r="CC7" s="91"/>
      <c r="CD7" s="91"/>
      <c r="CE7" s="91"/>
      <c r="CF7" s="91"/>
      <c r="CG7" s="91"/>
      <c r="CH7" s="91"/>
      <c r="CI7" s="91"/>
      <c r="CJ7" s="91"/>
      <c r="CK7" s="91"/>
      <c r="CL7" s="91"/>
      <c r="CM7" s="91"/>
      <c r="CN7" s="91"/>
      <c r="CO7" s="91"/>
      <c r="CP7" s="91"/>
      <c r="CQ7" s="91"/>
      <c r="CR7" s="91"/>
      <c r="CS7" s="91"/>
      <c r="CT7" s="91"/>
      <c r="CU7" s="91"/>
      <c r="CV7" s="91"/>
      <c r="CW7" s="91"/>
      <c r="CX7" s="91"/>
      <c r="CY7" s="91"/>
      <c r="CZ7" s="91"/>
      <c r="DA7" s="91"/>
      <c r="DB7" s="91"/>
      <c r="DC7" s="91"/>
      <c r="DD7" s="91"/>
      <c r="DE7" s="91"/>
      <c r="DF7" s="91"/>
      <c r="DG7" s="91"/>
      <c r="DH7" s="91"/>
      <c r="DI7" s="91"/>
      <c r="DJ7" s="91"/>
      <c r="DK7" s="91"/>
      <c r="DL7" s="91"/>
      <c r="DM7" s="91"/>
      <c r="DN7" s="91"/>
      <c r="DO7" s="91"/>
      <c r="DP7" s="91"/>
      <c r="DQ7" s="91"/>
      <c r="DR7" s="91"/>
      <c r="DS7" s="91"/>
      <c r="DT7" s="91"/>
      <c r="DU7" s="91"/>
      <c r="DV7" s="91"/>
      <c r="DW7" s="91"/>
      <c r="DX7" s="91"/>
      <c r="DY7" s="91"/>
      <c r="DZ7" s="91"/>
      <c r="EA7" s="91"/>
      <c r="EB7" s="91"/>
      <c r="EC7" s="91"/>
      <c r="ED7" s="91"/>
      <c r="EE7" s="91"/>
      <c r="EF7" s="91"/>
      <c r="EG7" s="91"/>
      <c r="EH7" s="91"/>
      <c r="EI7" s="91"/>
      <c r="EJ7" s="91"/>
      <c r="EK7" s="91"/>
      <c r="EL7" s="91"/>
      <c r="EM7" s="91"/>
      <c r="EN7" s="91"/>
      <c r="EO7" s="91"/>
      <c r="EP7" s="91"/>
      <c r="EQ7" s="91"/>
      <c r="ER7" s="91"/>
      <c r="ES7" s="91"/>
      <c r="ET7" s="91"/>
      <c r="EU7" s="91"/>
      <c r="EV7" s="91"/>
      <c r="EW7" s="91"/>
      <c r="EX7" s="91"/>
      <c r="EY7" s="91"/>
      <c r="EZ7" s="91"/>
      <c r="FA7" s="91"/>
      <c r="FB7" s="91"/>
      <c r="FC7" s="91"/>
      <c r="FD7" s="91"/>
      <c r="FE7" s="91"/>
      <c r="FF7" s="91"/>
      <c r="FG7" s="91"/>
      <c r="FH7" s="91"/>
      <c r="FI7" s="91"/>
      <c r="FJ7" s="91"/>
      <c r="FK7" s="91"/>
      <c r="FL7" s="91"/>
      <c r="FM7" s="91"/>
      <c r="FN7" s="91"/>
      <c r="FO7" s="91"/>
      <c r="FP7" s="91"/>
      <c r="FQ7" s="91"/>
      <c r="FR7" s="91"/>
      <c r="FS7" s="91"/>
      <c r="FT7" s="91"/>
      <c r="FU7" s="91"/>
      <c r="FV7" s="91"/>
      <c r="FW7" s="91"/>
      <c r="FX7" s="91"/>
      <c r="FY7" s="91"/>
      <c r="FZ7" s="91"/>
      <c r="GA7" s="91"/>
      <c r="GB7" s="91"/>
      <c r="GC7" s="91"/>
      <c r="GD7" s="91"/>
      <c r="GE7" s="91"/>
      <c r="GF7" s="91"/>
      <c r="GG7" s="91"/>
      <c r="GH7" s="91"/>
      <c r="GI7" s="91"/>
      <c r="GJ7" s="91"/>
      <c r="GK7" s="91"/>
      <c r="GL7" s="91"/>
      <c r="GM7" s="91"/>
      <c r="GN7" s="91"/>
      <c r="GO7" s="91"/>
      <c r="GP7" s="91"/>
      <c r="GQ7" s="91"/>
      <c r="GR7" s="91"/>
      <c r="GS7" s="91"/>
      <c r="GT7" s="91"/>
      <c r="GU7" s="91"/>
      <c r="GV7" s="91"/>
      <c r="GW7" s="91"/>
      <c r="GX7" s="91"/>
      <c r="GY7" s="91"/>
      <c r="GZ7" s="91"/>
      <c r="HA7" s="91"/>
      <c r="HB7" s="91"/>
      <c r="HC7" s="91"/>
      <c r="HD7" s="91"/>
      <c r="HE7" s="91"/>
      <c r="HF7" s="91"/>
      <c r="HG7" s="91"/>
      <c r="HH7" s="91"/>
      <c r="HI7" s="91"/>
      <c r="HJ7" s="91"/>
      <c r="HK7" s="91"/>
      <c r="HL7" s="91"/>
      <c r="HM7" s="91"/>
      <c r="HN7" s="91"/>
      <c r="HO7" s="91"/>
      <c r="HP7" s="91"/>
      <c r="HQ7" s="91"/>
      <c r="HR7" s="91"/>
      <c r="HS7" s="91"/>
      <c r="HT7" s="91"/>
      <c r="HU7" s="91"/>
      <c r="HV7" s="91"/>
      <c r="HW7" s="91"/>
      <c r="HX7" s="91"/>
      <c r="HY7" s="91"/>
      <c r="HZ7" s="91"/>
      <c r="IA7" s="91"/>
      <c r="IB7" s="91"/>
      <c r="IC7" s="91"/>
      <c r="ID7" s="91"/>
      <c r="IE7" s="91"/>
      <c r="IF7" s="91"/>
      <c r="IG7" s="91"/>
      <c r="IH7" s="91"/>
      <c r="II7" s="91"/>
      <c r="IJ7" s="91"/>
      <c r="IK7" s="91"/>
      <c r="IL7" s="91"/>
      <c r="IM7" s="91"/>
      <c r="IN7" s="91"/>
      <c r="IO7" s="91"/>
      <c r="IP7" s="91"/>
      <c r="IQ7" s="91"/>
      <c r="IR7" s="91"/>
      <c r="IS7" s="91"/>
      <c r="IT7" s="91"/>
      <c r="IU7" s="91"/>
      <c r="IV7" s="91"/>
    </row>
    <row r="8" spans="1:256" s="93" customFormat="1" ht="11.5" x14ac:dyDescent="0.25">
      <c r="A8" s="102">
        <v>1</v>
      </c>
      <c r="B8" s="103" t="s">
        <v>12</v>
      </c>
      <c r="C8" s="104" t="s">
        <v>369</v>
      </c>
      <c r="D8" s="105"/>
      <c r="E8" s="311">
        <v>4310.04</v>
      </c>
      <c r="F8" s="311"/>
      <c r="G8" s="312">
        <f t="shared" ref="G8:G71" si="0">SUM(D8:F8)</f>
        <v>4310.04</v>
      </c>
      <c r="H8" s="106">
        <v>43343</v>
      </c>
      <c r="I8" s="104"/>
      <c r="J8" s="107" t="s">
        <v>13</v>
      </c>
    </row>
    <row r="9" spans="1:256" s="93" customFormat="1" ht="11.5" x14ac:dyDescent="0.25">
      <c r="A9" s="102">
        <v>2</v>
      </c>
      <c r="B9" s="103" t="s">
        <v>12</v>
      </c>
      <c r="C9" s="104" t="s">
        <v>370</v>
      </c>
      <c r="D9" s="105"/>
      <c r="E9" s="311">
        <v>11152</v>
      </c>
      <c r="F9" s="311"/>
      <c r="G9" s="312">
        <f t="shared" si="0"/>
        <v>11152</v>
      </c>
      <c r="H9" s="106">
        <v>43343</v>
      </c>
      <c r="I9" s="104"/>
      <c r="J9" s="107" t="s">
        <v>13</v>
      </c>
    </row>
    <row r="10" spans="1:256" s="93" customFormat="1" ht="11.5" x14ac:dyDescent="0.25">
      <c r="A10" s="102">
        <v>3</v>
      </c>
      <c r="B10" s="103" t="s">
        <v>12</v>
      </c>
      <c r="C10" s="104" t="s">
        <v>371</v>
      </c>
      <c r="D10" s="105"/>
      <c r="E10" s="311">
        <v>30000</v>
      </c>
      <c r="F10" s="311"/>
      <c r="G10" s="312">
        <f t="shared" si="0"/>
        <v>30000</v>
      </c>
      <c r="H10" s="106">
        <v>43343</v>
      </c>
      <c r="I10" s="104"/>
      <c r="J10" s="107" t="s">
        <v>13</v>
      </c>
    </row>
    <row r="11" spans="1:256" s="93" customFormat="1" ht="11.5" x14ac:dyDescent="0.25">
      <c r="A11" s="102">
        <v>4</v>
      </c>
      <c r="B11" s="103" t="s">
        <v>12</v>
      </c>
      <c r="C11" s="104" t="s">
        <v>168</v>
      </c>
      <c r="D11" s="105"/>
      <c r="E11" s="311">
        <v>15000</v>
      </c>
      <c r="F11" s="311"/>
      <c r="G11" s="312">
        <f t="shared" si="0"/>
        <v>15000</v>
      </c>
      <c r="H11" s="106">
        <v>43343</v>
      </c>
      <c r="I11" s="104"/>
      <c r="J11" s="107" t="s">
        <v>167</v>
      </c>
    </row>
    <row r="12" spans="1:256" s="93" customFormat="1" ht="11.5" x14ac:dyDescent="0.25">
      <c r="A12" s="102">
        <v>5</v>
      </c>
      <c r="B12" s="103" t="s">
        <v>12</v>
      </c>
      <c r="C12" s="104" t="s">
        <v>372</v>
      </c>
      <c r="D12" s="105"/>
      <c r="E12" s="311">
        <v>20000</v>
      </c>
      <c r="F12" s="311"/>
      <c r="G12" s="312">
        <f t="shared" si="0"/>
        <v>20000</v>
      </c>
      <c r="H12" s="106">
        <v>43343</v>
      </c>
      <c r="I12" s="104"/>
      <c r="J12" s="107" t="s">
        <v>174</v>
      </c>
    </row>
    <row r="13" spans="1:256" s="93" customFormat="1" ht="11.5" x14ac:dyDescent="0.25">
      <c r="A13" s="102">
        <v>6</v>
      </c>
      <c r="B13" s="103" t="s">
        <v>14</v>
      </c>
      <c r="C13" s="104" t="s">
        <v>370</v>
      </c>
      <c r="D13" s="105"/>
      <c r="E13" s="311">
        <v>7779.2000000000007</v>
      </c>
      <c r="F13" s="311"/>
      <c r="G13" s="312">
        <f t="shared" si="0"/>
        <v>7779.2000000000007</v>
      </c>
      <c r="H13" s="106">
        <v>43343</v>
      </c>
      <c r="I13" s="104"/>
      <c r="J13" s="107" t="s">
        <v>13</v>
      </c>
    </row>
    <row r="14" spans="1:256" s="93" customFormat="1" ht="11.5" x14ac:dyDescent="0.25">
      <c r="A14" s="102">
        <v>7</v>
      </c>
      <c r="B14" s="103" t="s">
        <v>14</v>
      </c>
      <c r="C14" s="104" t="s">
        <v>369</v>
      </c>
      <c r="D14" s="105"/>
      <c r="E14" s="311">
        <v>2178.7800000000002</v>
      </c>
      <c r="F14" s="311"/>
      <c r="G14" s="312">
        <f t="shared" si="0"/>
        <v>2178.7800000000002</v>
      </c>
      <c r="H14" s="106">
        <v>43343</v>
      </c>
      <c r="I14" s="104"/>
      <c r="J14" s="107" t="s">
        <v>13</v>
      </c>
    </row>
    <row r="15" spans="1:256" s="93" customFormat="1" ht="11.5" x14ac:dyDescent="0.25">
      <c r="A15" s="102">
        <v>8</v>
      </c>
      <c r="B15" s="103" t="s">
        <v>14</v>
      </c>
      <c r="C15" s="104" t="s">
        <v>371</v>
      </c>
      <c r="D15" s="105"/>
      <c r="E15" s="311">
        <v>5000</v>
      </c>
      <c r="F15" s="311"/>
      <c r="G15" s="312">
        <f t="shared" si="0"/>
        <v>5000</v>
      </c>
      <c r="H15" s="106">
        <v>43343</v>
      </c>
      <c r="I15" s="104"/>
      <c r="J15" s="107" t="s">
        <v>13</v>
      </c>
    </row>
    <row r="16" spans="1:256" s="93" customFormat="1" ht="11.5" x14ac:dyDescent="0.25">
      <c r="A16" s="102">
        <v>9</v>
      </c>
      <c r="B16" s="103" t="s">
        <v>14</v>
      </c>
      <c r="C16" s="104" t="s">
        <v>168</v>
      </c>
      <c r="D16" s="105"/>
      <c r="E16" s="311">
        <v>30000</v>
      </c>
      <c r="F16" s="311"/>
      <c r="G16" s="312">
        <f t="shared" si="0"/>
        <v>30000</v>
      </c>
      <c r="H16" s="106">
        <v>43343</v>
      </c>
      <c r="I16" s="104"/>
      <c r="J16" s="107" t="s">
        <v>167</v>
      </c>
    </row>
    <row r="17" spans="1:10" s="93" customFormat="1" ht="11.5" x14ac:dyDescent="0.25">
      <c r="A17" s="102">
        <v>10</v>
      </c>
      <c r="B17" s="103" t="s">
        <v>14</v>
      </c>
      <c r="C17" s="104" t="s">
        <v>169</v>
      </c>
      <c r="D17" s="105"/>
      <c r="E17" s="311">
        <v>15000</v>
      </c>
      <c r="F17" s="311"/>
      <c r="G17" s="312">
        <f t="shared" si="0"/>
        <v>15000</v>
      </c>
      <c r="H17" s="106">
        <v>43343</v>
      </c>
      <c r="I17" s="104"/>
      <c r="J17" s="107" t="s">
        <v>170</v>
      </c>
    </row>
    <row r="18" spans="1:10" s="93" customFormat="1" ht="11.5" x14ac:dyDescent="0.25">
      <c r="A18" s="102">
        <v>11</v>
      </c>
      <c r="B18" s="103" t="s">
        <v>14</v>
      </c>
      <c r="C18" s="104" t="s">
        <v>373</v>
      </c>
      <c r="D18" s="105"/>
      <c r="E18" s="311">
        <v>6790.2</v>
      </c>
      <c r="F18" s="311"/>
      <c r="G18" s="312">
        <f t="shared" si="0"/>
        <v>6790.2</v>
      </c>
      <c r="H18" s="106">
        <v>43343</v>
      </c>
      <c r="I18" s="104"/>
      <c r="J18" s="107" t="s">
        <v>174</v>
      </c>
    </row>
    <row r="19" spans="1:10" s="93" customFormat="1" ht="11.5" x14ac:dyDescent="0.25">
      <c r="A19" s="102">
        <v>12</v>
      </c>
      <c r="B19" s="103" t="s">
        <v>14</v>
      </c>
      <c r="C19" s="104" t="s">
        <v>372</v>
      </c>
      <c r="D19" s="105"/>
      <c r="E19" s="311">
        <v>20000</v>
      </c>
      <c r="F19" s="311"/>
      <c r="G19" s="312">
        <f t="shared" si="0"/>
        <v>20000</v>
      </c>
      <c r="H19" s="106">
        <v>43343</v>
      </c>
      <c r="I19" s="104"/>
      <c r="J19" s="107" t="s">
        <v>174</v>
      </c>
    </row>
    <row r="20" spans="1:10" s="93" customFormat="1" ht="11.5" x14ac:dyDescent="0.25">
      <c r="A20" s="102">
        <v>13</v>
      </c>
      <c r="B20" s="103" t="s">
        <v>15</v>
      </c>
      <c r="C20" s="104" t="s">
        <v>370</v>
      </c>
      <c r="D20" s="105"/>
      <c r="E20" s="311">
        <v>9465.6</v>
      </c>
      <c r="F20" s="311"/>
      <c r="G20" s="312">
        <f t="shared" si="0"/>
        <v>9465.6</v>
      </c>
      <c r="H20" s="106">
        <v>43343</v>
      </c>
      <c r="I20" s="104"/>
      <c r="J20" s="107" t="s">
        <v>13</v>
      </c>
    </row>
    <row r="21" spans="1:10" s="93" customFormat="1" ht="11.5" x14ac:dyDescent="0.25">
      <c r="A21" s="102">
        <v>14</v>
      </c>
      <c r="B21" s="103" t="s">
        <v>15</v>
      </c>
      <c r="C21" s="104" t="s">
        <v>369</v>
      </c>
      <c r="D21" s="105"/>
      <c r="E21" s="311">
        <v>3276.74</v>
      </c>
      <c r="F21" s="311"/>
      <c r="G21" s="312">
        <f t="shared" si="0"/>
        <v>3276.74</v>
      </c>
      <c r="H21" s="106">
        <v>43343</v>
      </c>
      <c r="I21" s="104"/>
      <c r="J21" s="107" t="s">
        <v>13</v>
      </c>
    </row>
    <row r="22" spans="1:10" s="93" customFormat="1" ht="11.5" x14ac:dyDescent="0.25">
      <c r="A22" s="102">
        <v>15</v>
      </c>
      <c r="B22" s="103" t="s">
        <v>15</v>
      </c>
      <c r="C22" s="104" t="s">
        <v>371</v>
      </c>
      <c r="D22" s="105"/>
      <c r="E22" s="311">
        <v>30000</v>
      </c>
      <c r="F22" s="311"/>
      <c r="G22" s="312">
        <f t="shared" si="0"/>
        <v>30000</v>
      </c>
      <c r="H22" s="106">
        <v>43343</v>
      </c>
      <c r="I22" s="104"/>
      <c r="J22" s="107" t="s">
        <v>13</v>
      </c>
    </row>
    <row r="23" spans="1:10" s="93" customFormat="1" ht="11.5" x14ac:dyDescent="0.25">
      <c r="A23" s="102">
        <v>16</v>
      </c>
      <c r="B23" s="103" t="s">
        <v>15</v>
      </c>
      <c r="C23" s="104" t="s">
        <v>168</v>
      </c>
      <c r="D23" s="105"/>
      <c r="E23" s="311">
        <v>30000</v>
      </c>
      <c r="F23" s="311"/>
      <c r="G23" s="312">
        <f t="shared" si="0"/>
        <v>30000</v>
      </c>
      <c r="H23" s="106">
        <v>43343</v>
      </c>
      <c r="I23" s="104"/>
      <c r="J23" s="107" t="s">
        <v>167</v>
      </c>
    </row>
    <row r="24" spans="1:10" s="93" customFormat="1" ht="11.5" x14ac:dyDescent="0.25">
      <c r="A24" s="102">
        <v>17</v>
      </c>
      <c r="B24" s="103" t="s">
        <v>15</v>
      </c>
      <c r="C24" s="104" t="s">
        <v>173</v>
      </c>
      <c r="D24" s="105"/>
      <c r="E24" s="311">
        <v>180000</v>
      </c>
      <c r="F24" s="311"/>
      <c r="G24" s="312">
        <f t="shared" si="0"/>
        <v>180000</v>
      </c>
      <c r="H24" s="106">
        <v>43343</v>
      </c>
      <c r="I24" s="104"/>
      <c r="J24" s="107" t="s">
        <v>374</v>
      </c>
    </row>
    <row r="25" spans="1:10" s="93" customFormat="1" ht="11.5" x14ac:dyDescent="0.25">
      <c r="A25" s="102">
        <v>18</v>
      </c>
      <c r="B25" s="103" t="s">
        <v>15</v>
      </c>
      <c r="C25" s="104" t="s">
        <v>375</v>
      </c>
      <c r="D25" s="105"/>
      <c r="E25" s="311">
        <v>165000</v>
      </c>
      <c r="F25" s="311"/>
      <c r="G25" s="312">
        <f t="shared" si="0"/>
        <v>165000</v>
      </c>
      <c r="H25" s="106">
        <v>43343</v>
      </c>
      <c r="I25" s="104"/>
      <c r="J25" s="107" t="s">
        <v>167</v>
      </c>
    </row>
    <row r="26" spans="1:10" s="93" customFormat="1" ht="11.5" x14ac:dyDescent="0.25">
      <c r="A26" s="102">
        <v>19</v>
      </c>
      <c r="B26" s="103" t="s">
        <v>15</v>
      </c>
      <c r="C26" s="104" t="s">
        <v>169</v>
      </c>
      <c r="D26" s="105"/>
      <c r="E26" s="311">
        <v>15000</v>
      </c>
      <c r="F26" s="311"/>
      <c r="G26" s="312">
        <f t="shared" si="0"/>
        <v>15000</v>
      </c>
      <c r="H26" s="106">
        <v>43343</v>
      </c>
      <c r="I26" s="104"/>
      <c r="J26" s="107" t="s">
        <v>170</v>
      </c>
    </row>
    <row r="27" spans="1:10" s="93" customFormat="1" ht="11.5" x14ac:dyDescent="0.25">
      <c r="A27" s="102">
        <v>20</v>
      </c>
      <c r="B27" s="103" t="s">
        <v>15</v>
      </c>
      <c r="C27" s="104" t="s">
        <v>373</v>
      </c>
      <c r="D27" s="105"/>
      <c r="E27" s="311">
        <v>10185.299999999999</v>
      </c>
      <c r="F27" s="311"/>
      <c r="G27" s="312">
        <f t="shared" si="0"/>
        <v>10185.299999999999</v>
      </c>
      <c r="H27" s="106">
        <v>43343</v>
      </c>
      <c r="I27" s="104"/>
      <c r="J27" s="107" t="s">
        <v>174</v>
      </c>
    </row>
    <row r="28" spans="1:10" s="93" customFormat="1" ht="11.5" x14ac:dyDescent="0.25">
      <c r="A28" s="102">
        <v>21</v>
      </c>
      <c r="B28" s="103" t="s">
        <v>15</v>
      </c>
      <c r="C28" s="104" t="s">
        <v>372</v>
      </c>
      <c r="D28" s="105"/>
      <c r="E28" s="311">
        <v>154000</v>
      </c>
      <c r="F28" s="311"/>
      <c r="G28" s="312">
        <f t="shared" si="0"/>
        <v>154000</v>
      </c>
      <c r="H28" s="106">
        <v>43343</v>
      </c>
      <c r="I28" s="104"/>
      <c r="J28" s="107" t="s">
        <v>174</v>
      </c>
    </row>
    <row r="29" spans="1:10" s="93" customFormat="1" ht="11.5" x14ac:dyDescent="0.25">
      <c r="A29" s="102">
        <v>22</v>
      </c>
      <c r="B29" s="103" t="s">
        <v>16</v>
      </c>
      <c r="C29" s="104" t="s">
        <v>370</v>
      </c>
      <c r="D29" s="105"/>
      <c r="E29" s="311">
        <v>7779.2000000000007</v>
      </c>
      <c r="F29" s="311"/>
      <c r="G29" s="312">
        <f t="shared" si="0"/>
        <v>7779.2000000000007</v>
      </c>
      <c r="H29" s="106">
        <v>43343</v>
      </c>
      <c r="I29" s="104"/>
      <c r="J29" s="107" t="s">
        <v>13</v>
      </c>
    </row>
    <row r="30" spans="1:10" s="93" customFormat="1" ht="11.5" x14ac:dyDescent="0.25">
      <c r="A30" s="102">
        <v>23</v>
      </c>
      <c r="B30" s="103" t="s">
        <v>16</v>
      </c>
      <c r="C30" s="104" t="s">
        <v>369</v>
      </c>
      <c r="D30" s="105"/>
      <c r="E30" s="311">
        <v>2212.5500000000002</v>
      </c>
      <c r="F30" s="311"/>
      <c r="G30" s="312">
        <f t="shared" si="0"/>
        <v>2212.5500000000002</v>
      </c>
      <c r="H30" s="106">
        <v>43343</v>
      </c>
      <c r="I30" s="104"/>
      <c r="J30" s="107" t="s">
        <v>13</v>
      </c>
    </row>
    <row r="31" spans="1:10" s="93" customFormat="1" ht="11.5" x14ac:dyDescent="0.25">
      <c r="A31" s="102">
        <v>24</v>
      </c>
      <c r="B31" s="103" t="s">
        <v>16</v>
      </c>
      <c r="C31" s="104" t="s">
        <v>371</v>
      </c>
      <c r="D31" s="105"/>
      <c r="E31" s="311">
        <v>25000</v>
      </c>
      <c r="F31" s="311"/>
      <c r="G31" s="312">
        <f t="shared" si="0"/>
        <v>25000</v>
      </c>
      <c r="H31" s="106">
        <v>43343</v>
      </c>
      <c r="I31" s="104"/>
      <c r="J31" s="107" t="s">
        <v>13</v>
      </c>
    </row>
    <row r="32" spans="1:10" s="93" customFormat="1" ht="11.5" x14ac:dyDescent="0.25">
      <c r="A32" s="102">
        <v>25</v>
      </c>
      <c r="B32" s="103" t="s">
        <v>16</v>
      </c>
      <c r="C32" s="104" t="s">
        <v>168</v>
      </c>
      <c r="D32" s="105"/>
      <c r="E32" s="311">
        <v>30000</v>
      </c>
      <c r="F32" s="311"/>
      <c r="G32" s="312">
        <f t="shared" si="0"/>
        <v>30000</v>
      </c>
      <c r="H32" s="106">
        <v>43343</v>
      </c>
      <c r="I32" s="104"/>
      <c r="J32" s="107" t="s">
        <v>167</v>
      </c>
    </row>
    <row r="33" spans="1:10" s="93" customFormat="1" ht="11.5" x14ac:dyDescent="0.25">
      <c r="A33" s="102">
        <v>26</v>
      </c>
      <c r="B33" s="103" t="s">
        <v>16</v>
      </c>
      <c r="C33" s="104" t="s">
        <v>169</v>
      </c>
      <c r="D33" s="105"/>
      <c r="E33" s="311">
        <v>15000</v>
      </c>
      <c r="F33" s="311"/>
      <c r="G33" s="312">
        <f t="shared" si="0"/>
        <v>15000</v>
      </c>
      <c r="H33" s="106">
        <v>43343</v>
      </c>
      <c r="I33" s="104"/>
      <c r="J33" s="107" t="s">
        <v>170</v>
      </c>
    </row>
    <row r="34" spans="1:10" s="93" customFormat="1" ht="11.5" x14ac:dyDescent="0.25">
      <c r="A34" s="102">
        <v>27</v>
      </c>
      <c r="B34" s="103" t="s">
        <v>16</v>
      </c>
      <c r="C34" s="104" t="s">
        <v>373</v>
      </c>
      <c r="D34" s="105"/>
      <c r="E34" s="311">
        <v>6790.2</v>
      </c>
      <c r="F34" s="311"/>
      <c r="G34" s="312">
        <f t="shared" si="0"/>
        <v>6790.2</v>
      </c>
      <c r="H34" s="106">
        <v>43343</v>
      </c>
      <c r="I34" s="104"/>
      <c r="J34" s="107" t="s">
        <v>174</v>
      </c>
    </row>
    <row r="35" spans="1:10" s="93" customFormat="1" ht="11.5" x14ac:dyDescent="0.25">
      <c r="A35" s="102">
        <v>28</v>
      </c>
      <c r="B35" s="103" t="s">
        <v>16</v>
      </c>
      <c r="C35" s="104" t="s">
        <v>372</v>
      </c>
      <c r="D35" s="105"/>
      <c r="E35" s="311">
        <v>20000</v>
      </c>
      <c r="F35" s="311"/>
      <c r="G35" s="312">
        <f t="shared" si="0"/>
        <v>20000</v>
      </c>
      <c r="H35" s="106">
        <v>43343</v>
      </c>
      <c r="I35" s="104"/>
      <c r="J35" s="107" t="s">
        <v>174</v>
      </c>
    </row>
    <row r="36" spans="1:10" s="93" customFormat="1" ht="11.5" x14ac:dyDescent="0.25">
      <c r="A36" s="102">
        <v>29</v>
      </c>
      <c r="B36" s="103" t="s">
        <v>17</v>
      </c>
      <c r="C36" s="104" t="s">
        <v>370</v>
      </c>
      <c r="D36" s="105"/>
      <c r="E36" s="311">
        <v>5331.2000000000007</v>
      </c>
      <c r="F36" s="311"/>
      <c r="G36" s="312">
        <f t="shared" si="0"/>
        <v>5331.2000000000007</v>
      </c>
      <c r="H36" s="106">
        <v>43343</v>
      </c>
      <c r="I36" s="104"/>
      <c r="J36" s="107" t="s">
        <v>13</v>
      </c>
    </row>
    <row r="37" spans="1:10" s="93" customFormat="1" ht="11.5" x14ac:dyDescent="0.25">
      <c r="A37" s="102">
        <v>30</v>
      </c>
      <c r="B37" s="103" t="s">
        <v>17</v>
      </c>
      <c r="C37" s="104" t="s">
        <v>369</v>
      </c>
      <c r="D37" s="105"/>
      <c r="E37" s="311">
        <v>1354.81</v>
      </c>
      <c r="F37" s="311"/>
      <c r="G37" s="312">
        <f t="shared" si="0"/>
        <v>1354.81</v>
      </c>
      <c r="H37" s="106">
        <v>43343</v>
      </c>
      <c r="I37" s="104"/>
      <c r="J37" s="107" t="s">
        <v>13</v>
      </c>
    </row>
    <row r="38" spans="1:10" s="93" customFormat="1" ht="11.5" x14ac:dyDescent="0.25">
      <c r="A38" s="102">
        <v>31</v>
      </c>
      <c r="B38" s="103" t="s">
        <v>17</v>
      </c>
      <c r="C38" s="104" t="s">
        <v>371</v>
      </c>
      <c r="D38" s="105"/>
      <c r="E38" s="311">
        <v>10000</v>
      </c>
      <c r="F38" s="311"/>
      <c r="G38" s="312">
        <f t="shared" si="0"/>
        <v>10000</v>
      </c>
      <c r="H38" s="106">
        <v>43343</v>
      </c>
      <c r="I38" s="104"/>
      <c r="J38" s="107" t="s">
        <v>13</v>
      </c>
    </row>
    <row r="39" spans="1:10" s="93" customFormat="1" ht="11.5" x14ac:dyDescent="0.25">
      <c r="A39" s="102">
        <v>32</v>
      </c>
      <c r="B39" s="103" t="s">
        <v>17</v>
      </c>
      <c r="C39" s="104" t="s">
        <v>376</v>
      </c>
      <c r="D39" s="105"/>
      <c r="E39" s="311">
        <v>30000</v>
      </c>
      <c r="F39" s="311"/>
      <c r="G39" s="312">
        <f t="shared" si="0"/>
        <v>30000</v>
      </c>
      <c r="H39" s="106">
        <v>43343</v>
      </c>
      <c r="I39" s="104"/>
      <c r="J39" s="107" t="s">
        <v>170</v>
      </c>
    </row>
    <row r="40" spans="1:10" s="93" customFormat="1" ht="11.5" x14ac:dyDescent="0.25">
      <c r="A40" s="102">
        <v>33</v>
      </c>
      <c r="B40" s="103" t="s">
        <v>17</v>
      </c>
      <c r="C40" s="104" t="s">
        <v>168</v>
      </c>
      <c r="D40" s="105"/>
      <c r="E40" s="311">
        <v>15000</v>
      </c>
      <c r="F40" s="311"/>
      <c r="G40" s="312">
        <f t="shared" si="0"/>
        <v>15000</v>
      </c>
      <c r="H40" s="106">
        <v>43343</v>
      </c>
      <c r="I40" s="104"/>
      <c r="J40" s="107" t="s">
        <v>167</v>
      </c>
    </row>
    <row r="41" spans="1:10" s="93" customFormat="1" ht="11.5" x14ac:dyDescent="0.25">
      <c r="A41" s="102">
        <v>34</v>
      </c>
      <c r="B41" s="103" t="s">
        <v>17</v>
      </c>
      <c r="C41" s="104" t="s">
        <v>372</v>
      </c>
      <c r="D41" s="105"/>
      <c r="E41" s="311">
        <v>20000</v>
      </c>
      <c r="F41" s="311"/>
      <c r="G41" s="312">
        <f t="shared" si="0"/>
        <v>20000</v>
      </c>
      <c r="H41" s="106">
        <v>43343</v>
      </c>
      <c r="I41" s="104"/>
      <c r="J41" s="107" t="s">
        <v>174</v>
      </c>
    </row>
    <row r="42" spans="1:10" s="93" customFormat="1" ht="11.5" x14ac:dyDescent="0.25">
      <c r="A42" s="102">
        <v>35</v>
      </c>
      <c r="B42" s="103" t="s">
        <v>18</v>
      </c>
      <c r="C42" s="104" t="s">
        <v>370</v>
      </c>
      <c r="D42" s="105"/>
      <c r="E42" s="311">
        <v>5331.2000000000007</v>
      </c>
      <c r="F42" s="311"/>
      <c r="G42" s="312">
        <f t="shared" si="0"/>
        <v>5331.2000000000007</v>
      </c>
      <c r="H42" s="106">
        <v>43343</v>
      </c>
      <c r="I42" s="104"/>
      <c r="J42" s="107" t="s">
        <v>13</v>
      </c>
    </row>
    <row r="43" spans="1:10" s="93" customFormat="1" ht="11.5" x14ac:dyDescent="0.25">
      <c r="A43" s="102">
        <v>36</v>
      </c>
      <c r="B43" s="103" t="s">
        <v>18</v>
      </c>
      <c r="C43" s="104" t="s">
        <v>369</v>
      </c>
      <c r="D43" s="105"/>
      <c r="E43" s="311">
        <v>1384.4</v>
      </c>
      <c r="F43" s="311"/>
      <c r="G43" s="312">
        <f t="shared" si="0"/>
        <v>1384.4</v>
      </c>
      <c r="H43" s="106">
        <v>43343</v>
      </c>
      <c r="I43" s="104"/>
      <c r="J43" s="107" t="s">
        <v>13</v>
      </c>
    </row>
    <row r="44" spans="1:10" s="93" customFormat="1" ht="11.5" x14ac:dyDescent="0.25">
      <c r="A44" s="102">
        <v>37</v>
      </c>
      <c r="B44" s="103" t="s">
        <v>18</v>
      </c>
      <c r="C44" s="104" t="s">
        <v>371</v>
      </c>
      <c r="D44" s="105"/>
      <c r="E44" s="311">
        <v>10000</v>
      </c>
      <c r="F44" s="311"/>
      <c r="G44" s="312">
        <f t="shared" si="0"/>
        <v>10000</v>
      </c>
      <c r="H44" s="106">
        <v>43343</v>
      </c>
      <c r="I44" s="104"/>
      <c r="J44" s="107" t="s">
        <v>13</v>
      </c>
    </row>
    <row r="45" spans="1:10" s="93" customFormat="1" ht="11.5" x14ac:dyDescent="0.25">
      <c r="A45" s="102">
        <v>38</v>
      </c>
      <c r="B45" s="103" t="s">
        <v>18</v>
      </c>
      <c r="C45" s="104" t="s">
        <v>326</v>
      </c>
      <c r="D45" s="105"/>
      <c r="E45" s="311">
        <v>2472</v>
      </c>
      <c r="F45" s="311"/>
      <c r="G45" s="312">
        <f t="shared" si="0"/>
        <v>2472</v>
      </c>
      <c r="H45" s="106">
        <v>43343</v>
      </c>
      <c r="I45" s="104"/>
      <c r="J45" s="107" t="s">
        <v>377</v>
      </c>
    </row>
    <row r="46" spans="1:10" s="93" customFormat="1" ht="11.5" x14ac:dyDescent="0.25">
      <c r="A46" s="102">
        <v>39</v>
      </c>
      <c r="B46" s="103" t="s">
        <v>18</v>
      </c>
      <c r="C46" s="104" t="s">
        <v>168</v>
      </c>
      <c r="D46" s="105"/>
      <c r="E46" s="311">
        <v>15000</v>
      </c>
      <c r="F46" s="311"/>
      <c r="G46" s="312">
        <f t="shared" si="0"/>
        <v>15000</v>
      </c>
      <c r="H46" s="106">
        <v>43343</v>
      </c>
      <c r="I46" s="104"/>
      <c r="J46" s="107" t="s">
        <v>167</v>
      </c>
    </row>
    <row r="47" spans="1:10" s="93" customFormat="1" ht="11.5" x14ac:dyDescent="0.25">
      <c r="A47" s="102">
        <v>40</v>
      </c>
      <c r="B47" s="103" t="s">
        <v>18</v>
      </c>
      <c r="C47" s="104" t="s">
        <v>372</v>
      </c>
      <c r="D47" s="105"/>
      <c r="E47" s="311">
        <v>20000</v>
      </c>
      <c r="F47" s="311"/>
      <c r="G47" s="312">
        <f t="shared" si="0"/>
        <v>20000</v>
      </c>
      <c r="H47" s="106">
        <v>43343</v>
      </c>
      <c r="I47" s="104"/>
      <c r="J47" s="107" t="s">
        <v>174</v>
      </c>
    </row>
    <row r="48" spans="1:10" s="93" customFormat="1" ht="11.5" x14ac:dyDescent="0.25">
      <c r="A48" s="102">
        <v>41</v>
      </c>
      <c r="B48" s="103" t="s">
        <v>19</v>
      </c>
      <c r="C48" s="104" t="s">
        <v>370</v>
      </c>
      <c r="D48" s="105"/>
      <c r="E48" s="311">
        <v>7779.2000000000007</v>
      </c>
      <c r="F48" s="311"/>
      <c r="G48" s="312">
        <f t="shared" si="0"/>
        <v>7779.2000000000007</v>
      </c>
      <c r="H48" s="106">
        <v>43343</v>
      </c>
      <c r="I48" s="104"/>
      <c r="J48" s="107" t="s">
        <v>13</v>
      </c>
    </row>
    <row r="49" spans="1:10" s="93" customFormat="1" ht="11.5" x14ac:dyDescent="0.25">
      <c r="A49" s="102">
        <v>42</v>
      </c>
      <c r="B49" s="103" t="s">
        <v>19</v>
      </c>
      <c r="C49" s="104" t="s">
        <v>369</v>
      </c>
      <c r="D49" s="105"/>
      <c r="E49" s="311">
        <v>2203.33</v>
      </c>
      <c r="F49" s="311"/>
      <c r="G49" s="312">
        <f t="shared" si="0"/>
        <v>2203.33</v>
      </c>
      <c r="H49" s="106">
        <v>43343</v>
      </c>
      <c r="I49" s="104"/>
      <c r="J49" s="107" t="s">
        <v>13</v>
      </c>
    </row>
    <row r="50" spans="1:10" s="93" customFormat="1" ht="11.5" x14ac:dyDescent="0.25">
      <c r="A50" s="102">
        <v>43</v>
      </c>
      <c r="B50" s="103" t="s">
        <v>19</v>
      </c>
      <c r="C50" s="104" t="s">
        <v>371</v>
      </c>
      <c r="D50" s="105"/>
      <c r="E50" s="311">
        <v>10000</v>
      </c>
      <c r="F50" s="311"/>
      <c r="G50" s="312">
        <f t="shared" si="0"/>
        <v>10000</v>
      </c>
      <c r="H50" s="106">
        <v>43343</v>
      </c>
      <c r="I50" s="104"/>
      <c r="J50" s="107" t="s">
        <v>13</v>
      </c>
    </row>
    <row r="51" spans="1:10" s="93" customFormat="1" ht="11.5" x14ac:dyDescent="0.25">
      <c r="A51" s="102">
        <v>44</v>
      </c>
      <c r="B51" s="103" t="s">
        <v>19</v>
      </c>
      <c r="C51" s="104" t="s">
        <v>326</v>
      </c>
      <c r="D51" s="105"/>
      <c r="E51" s="311">
        <v>3673</v>
      </c>
      <c r="F51" s="311"/>
      <c r="G51" s="312">
        <f t="shared" si="0"/>
        <v>3673</v>
      </c>
      <c r="H51" s="106">
        <v>43343</v>
      </c>
      <c r="I51" s="104"/>
      <c r="J51" s="107" t="s">
        <v>377</v>
      </c>
    </row>
    <row r="52" spans="1:10" s="93" customFormat="1" ht="11.5" x14ac:dyDescent="0.25">
      <c r="A52" s="102">
        <v>45</v>
      </c>
      <c r="B52" s="103" t="s">
        <v>19</v>
      </c>
      <c r="C52" s="104" t="s">
        <v>168</v>
      </c>
      <c r="D52" s="105"/>
      <c r="E52" s="311">
        <v>15000</v>
      </c>
      <c r="F52" s="311"/>
      <c r="G52" s="312">
        <f t="shared" si="0"/>
        <v>15000</v>
      </c>
      <c r="H52" s="106">
        <v>43343</v>
      </c>
      <c r="I52" s="104"/>
      <c r="J52" s="107" t="s">
        <v>167</v>
      </c>
    </row>
    <row r="53" spans="1:10" s="93" customFormat="1" ht="11.5" x14ac:dyDescent="0.25">
      <c r="A53" s="102">
        <v>46</v>
      </c>
      <c r="B53" s="103" t="s">
        <v>19</v>
      </c>
      <c r="C53" s="104" t="s">
        <v>378</v>
      </c>
      <c r="D53" s="105"/>
      <c r="E53" s="311">
        <v>126104.28</v>
      </c>
      <c r="F53" s="311"/>
      <c r="G53" s="312">
        <f t="shared" si="0"/>
        <v>126104.28</v>
      </c>
      <c r="H53" s="106">
        <v>43343</v>
      </c>
      <c r="I53" s="104"/>
      <c r="J53" s="107" t="s">
        <v>379</v>
      </c>
    </row>
    <row r="54" spans="1:10" s="93" customFormat="1" ht="11.5" x14ac:dyDescent="0.25">
      <c r="A54" s="102">
        <v>47</v>
      </c>
      <c r="B54" s="103" t="s">
        <v>19</v>
      </c>
      <c r="C54" s="104" t="s">
        <v>380</v>
      </c>
      <c r="D54" s="105"/>
      <c r="E54" s="311">
        <v>40000</v>
      </c>
      <c r="F54" s="311"/>
      <c r="G54" s="312">
        <f t="shared" si="0"/>
        <v>40000</v>
      </c>
      <c r="H54" s="106">
        <v>43343</v>
      </c>
      <c r="I54" s="104"/>
      <c r="J54" s="107" t="s">
        <v>171</v>
      </c>
    </row>
    <row r="55" spans="1:10" s="93" customFormat="1" ht="11.5" x14ac:dyDescent="0.25">
      <c r="A55" s="102">
        <v>48</v>
      </c>
      <c r="B55" s="103" t="s">
        <v>19</v>
      </c>
      <c r="C55" s="104" t="s">
        <v>169</v>
      </c>
      <c r="D55" s="105"/>
      <c r="E55" s="311">
        <v>15000</v>
      </c>
      <c r="F55" s="311"/>
      <c r="G55" s="312">
        <f t="shared" si="0"/>
        <v>15000</v>
      </c>
      <c r="H55" s="106">
        <v>43343</v>
      </c>
      <c r="I55" s="104"/>
      <c r="J55" s="107" t="s">
        <v>170</v>
      </c>
    </row>
    <row r="56" spans="1:10" s="93" customFormat="1" ht="11.5" x14ac:dyDescent="0.25">
      <c r="A56" s="102">
        <v>49</v>
      </c>
      <c r="B56" s="103" t="s">
        <v>19</v>
      </c>
      <c r="C56" s="104" t="s">
        <v>373</v>
      </c>
      <c r="D56" s="105"/>
      <c r="E56" s="311">
        <v>6790.2</v>
      </c>
      <c r="F56" s="311"/>
      <c r="G56" s="312">
        <f t="shared" si="0"/>
        <v>6790.2</v>
      </c>
      <c r="H56" s="106">
        <v>43343</v>
      </c>
      <c r="I56" s="104"/>
      <c r="J56" s="107" t="s">
        <v>174</v>
      </c>
    </row>
    <row r="57" spans="1:10" s="93" customFormat="1" ht="11.5" x14ac:dyDescent="0.25">
      <c r="A57" s="102">
        <v>50</v>
      </c>
      <c r="B57" s="103" t="s">
        <v>20</v>
      </c>
      <c r="C57" s="104" t="s">
        <v>370</v>
      </c>
      <c r="D57" s="105"/>
      <c r="E57" s="311">
        <v>5331.2000000000007</v>
      </c>
      <c r="F57" s="311"/>
      <c r="G57" s="312">
        <f t="shared" si="0"/>
        <v>5331.2000000000007</v>
      </c>
      <c r="H57" s="106">
        <v>43343</v>
      </c>
      <c r="I57" s="104"/>
      <c r="J57" s="107" t="s">
        <v>13</v>
      </c>
    </row>
    <row r="58" spans="1:10" s="93" customFormat="1" ht="11.5" x14ac:dyDescent="0.25">
      <c r="A58" s="102">
        <v>51</v>
      </c>
      <c r="B58" s="103" t="s">
        <v>20</v>
      </c>
      <c r="C58" s="104" t="s">
        <v>369</v>
      </c>
      <c r="D58" s="105"/>
      <c r="E58" s="311">
        <v>1399.52</v>
      </c>
      <c r="F58" s="311"/>
      <c r="G58" s="312">
        <f t="shared" si="0"/>
        <v>1399.52</v>
      </c>
      <c r="H58" s="106">
        <v>43343</v>
      </c>
      <c r="I58" s="104"/>
      <c r="J58" s="107" t="s">
        <v>13</v>
      </c>
    </row>
    <row r="59" spans="1:10" s="93" customFormat="1" ht="11.5" x14ac:dyDescent="0.25">
      <c r="A59" s="102">
        <v>52</v>
      </c>
      <c r="B59" s="103" t="s">
        <v>20</v>
      </c>
      <c r="C59" s="104" t="s">
        <v>371</v>
      </c>
      <c r="D59" s="105"/>
      <c r="E59" s="311">
        <v>10000</v>
      </c>
      <c r="F59" s="311"/>
      <c r="G59" s="312">
        <f t="shared" si="0"/>
        <v>10000</v>
      </c>
      <c r="H59" s="106">
        <v>43343</v>
      </c>
      <c r="I59" s="104"/>
      <c r="J59" s="107" t="s">
        <v>13</v>
      </c>
    </row>
    <row r="60" spans="1:10" s="93" customFormat="1" ht="11.5" x14ac:dyDescent="0.25">
      <c r="A60" s="102">
        <v>53</v>
      </c>
      <c r="B60" s="103" t="s">
        <v>20</v>
      </c>
      <c r="C60" s="104" t="s">
        <v>326</v>
      </c>
      <c r="D60" s="105"/>
      <c r="E60" s="311">
        <v>1081</v>
      </c>
      <c r="F60" s="311"/>
      <c r="G60" s="312">
        <f t="shared" si="0"/>
        <v>1081</v>
      </c>
      <c r="H60" s="106">
        <v>43343</v>
      </c>
      <c r="I60" s="104"/>
      <c r="J60" s="107" t="s">
        <v>377</v>
      </c>
    </row>
    <row r="61" spans="1:10" s="93" customFormat="1" ht="11.5" x14ac:dyDescent="0.25">
      <c r="A61" s="102">
        <v>54</v>
      </c>
      <c r="B61" s="103" t="s">
        <v>20</v>
      </c>
      <c r="C61" s="104" t="s">
        <v>168</v>
      </c>
      <c r="D61" s="105"/>
      <c r="E61" s="311">
        <v>45000</v>
      </c>
      <c r="F61" s="311"/>
      <c r="G61" s="312">
        <f t="shared" si="0"/>
        <v>45000</v>
      </c>
      <c r="H61" s="106">
        <v>43343</v>
      </c>
      <c r="I61" s="104"/>
      <c r="J61" s="107" t="s">
        <v>167</v>
      </c>
    </row>
    <row r="62" spans="1:10" s="93" customFormat="1" ht="11.5" x14ac:dyDescent="0.25">
      <c r="A62" s="102">
        <v>55</v>
      </c>
      <c r="B62" s="103" t="s">
        <v>20</v>
      </c>
      <c r="C62" s="104" t="s">
        <v>372</v>
      </c>
      <c r="D62" s="105"/>
      <c r="E62" s="311">
        <v>20000</v>
      </c>
      <c r="F62" s="311"/>
      <c r="G62" s="312">
        <f t="shared" si="0"/>
        <v>20000</v>
      </c>
      <c r="H62" s="106">
        <v>43343</v>
      </c>
      <c r="I62" s="104"/>
      <c r="J62" s="107" t="s">
        <v>174</v>
      </c>
    </row>
    <row r="63" spans="1:10" s="93" customFormat="1" ht="11.5" x14ac:dyDescent="0.25">
      <c r="A63" s="102">
        <v>56</v>
      </c>
      <c r="B63" s="103" t="s">
        <v>20</v>
      </c>
      <c r="C63" s="104" t="s">
        <v>381</v>
      </c>
      <c r="D63" s="105"/>
      <c r="E63" s="311">
        <v>300</v>
      </c>
      <c r="F63" s="311"/>
      <c r="G63" s="312">
        <f t="shared" si="0"/>
        <v>300</v>
      </c>
      <c r="H63" s="106">
        <v>43343</v>
      </c>
      <c r="I63" s="104"/>
      <c r="J63" s="107" t="s">
        <v>382</v>
      </c>
    </row>
    <row r="64" spans="1:10" s="93" customFormat="1" ht="11.5" x14ac:dyDescent="0.25">
      <c r="A64" s="102">
        <v>57</v>
      </c>
      <c r="B64" s="103" t="s">
        <v>21</v>
      </c>
      <c r="C64" s="104" t="s">
        <v>370</v>
      </c>
      <c r="D64" s="105"/>
      <c r="E64" s="311">
        <v>11152</v>
      </c>
      <c r="F64" s="311"/>
      <c r="G64" s="312">
        <f t="shared" si="0"/>
        <v>11152</v>
      </c>
      <c r="H64" s="106">
        <v>43343</v>
      </c>
      <c r="I64" s="104"/>
      <c r="J64" s="107" t="s">
        <v>13</v>
      </c>
    </row>
    <row r="65" spans="1:10" s="93" customFormat="1" ht="11.5" x14ac:dyDescent="0.25">
      <c r="A65" s="102">
        <v>58</v>
      </c>
      <c r="B65" s="103" t="s">
        <v>21</v>
      </c>
      <c r="C65" s="104" t="s">
        <v>369</v>
      </c>
      <c r="D65" s="105"/>
      <c r="E65" s="311">
        <v>4378.3</v>
      </c>
      <c r="F65" s="311"/>
      <c r="G65" s="312">
        <f t="shared" si="0"/>
        <v>4378.3</v>
      </c>
      <c r="H65" s="106">
        <v>43343</v>
      </c>
      <c r="I65" s="104"/>
      <c r="J65" s="107" t="s">
        <v>13</v>
      </c>
    </row>
    <row r="66" spans="1:10" s="93" customFormat="1" ht="11.5" x14ac:dyDescent="0.25">
      <c r="A66" s="102">
        <v>59</v>
      </c>
      <c r="B66" s="103" t="s">
        <v>21</v>
      </c>
      <c r="C66" s="104" t="s">
        <v>371</v>
      </c>
      <c r="D66" s="105"/>
      <c r="E66" s="311">
        <v>20000</v>
      </c>
      <c r="F66" s="311"/>
      <c r="G66" s="312">
        <f t="shared" si="0"/>
        <v>20000</v>
      </c>
      <c r="H66" s="106">
        <v>43343</v>
      </c>
      <c r="I66" s="104"/>
      <c r="J66" s="107" t="s">
        <v>13</v>
      </c>
    </row>
    <row r="67" spans="1:10" s="93" customFormat="1" ht="11.5" x14ac:dyDescent="0.25">
      <c r="A67" s="102">
        <v>60</v>
      </c>
      <c r="B67" s="103" t="s">
        <v>21</v>
      </c>
      <c r="C67" s="104" t="s">
        <v>168</v>
      </c>
      <c r="D67" s="105"/>
      <c r="E67" s="311">
        <v>30000</v>
      </c>
      <c r="F67" s="311"/>
      <c r="G67" s="312">
        <f t="shared" si="0"/>
        <v>30000</v>
      </c>
      <c r="H67" s="106">
        <v>43343</v>
      </c>
      <c r="I67" s="104"/>
      <c r="J67" s="107" t="s">
        <v>167</v>
      </c>
    </row>
    <row r="68" spans="1:10" s="93" customFormat="1" ht="11.5" x14ac:dyDescent="0.25">
      <c r="A68" s="102">
        <v>61</v>
      </c>
      <c r="B68" s="103" t="s">
        <v>22</v>
      </c>
      <c r="C68" s="104" t="s">
        <v>370</v>
      </c>
      <c r="D68" s="105"/>
      <c r="E68" s="311">
        <v>7779.2000000000007</v>
      </c>
      <c r="F68" s="311"/>
      <c r="G68" s="312">
        <f t="shared" si="0"/>
        <v>7779.2000000000007</v>
      </c>
      <c r="H68" s="106">
        <v>43343</v>
      </c>
      <c r="I68" s="104"/>
      <c r="J68" s="107" t="s">
        <v>13</v>
      </c>
    </row>
    <row r="69" spans="1:10" s="93" customFormat="1" ht="11.5" x14ac:dyDescent="0.25">
      <c r="A69" s="102">
        <v>62</v>
      </c>
      <c r="B69" s="103" t="s">
        <v>22</v>
      </c>
      <c r="C69" s="104" t="s">
        <v>369</v>
      </c>
      <c r="D69" s="105"/>
      <c r="E69" s="311">
        <v>2164.96</v>
      </c>
      <c r="F69" s="311"/>
      <c r="G69" s="312">
        <f t="shared" si="0"/>
        <v>2164.96</v>
      </c>
      <c r="H69" s="106">
        <v>43343</v>
      </c>
      <c r="I69" s="104"/>
      <c r="J69" s="107" t="s">
        <v>13</v>
      </c>
    </row>
    <row r="70" spans="1:10" s="93" customFormat="1" ht="11.5" x14ac:dyDescent="0.25">
      <c r="A70" s="102">
        <v>63</v>
      </c>
      <c r="B70" s="103" t="s">
        <v>22</v>
      </c>
      <c r="C70" s="104" t="s">
        <v>371</v>
      </c>
      <c r="D70" s="105"/>
      <c r="E70" s="311">
        <v>30000</v>
      </c>
      <c r="F70" s="311"/>
      <c r="G70" s="312">
        <f t="shared" si="0"/>
        <v>30000</v>
      </c>
      <c r="H70" s="106">
        <v>43343</v>
      </c>
      <c r="I70" s="104"/>
      <c r="J70" s="107" t="s">
        <v>13</v>
      </c>
    </row>
    <row r="71" spans="1:10" s="93" customFormat="1" ht="11.5" x14ac:dyDescent="0.25">
      <c r="A71" s="102">
        <v>64</v>
      </c>
      <c r="B71" s="103" t="s">
        <v>22</v>
      </c>
      <c r="C71" s="104" t="s">
        <v>326</v>
      </c>
      <c r="D71" s="105"/>
      <c r="E71" s="311">
        <v>1081</v>
      </c>
      <c r="F71" s="311"/>
      <c r="G71" s="312">
        <f t="shared" si="0"/>
        <v>1081</v>
      </c>
      <c r="H71" s="106">
        <v>43343</v>
      </c>
      <c r="I71" s="104"/>
      <c r="J71" s="107" t="s">
        <v>377</v>
      </c>
    </row>
    <row r="72" spans="1:10" s="93" customFormat="1" ht="11.5" x14ac:dyDescent="0.25">
      <c r="A72" s="102">
        <v>65</v>
      </c>
      <c r="B72" s="103" t="s">
        <v>22</v>
      </c>
      <c r="C72" s="104" t="s">
        <v>168</v>
      </c>
      <c r="D72" s="105"/>
      <c r="E72" s="311">
        <v>30000</v>
      </c>
      <c r="F72" s="311"/>
      <c r="G72" s="312">
        <f t="shared" ref="G72:G135" si="1">SUM(D72:F72)</f>
        <v>30000</v>
      </c>
      <c r="H72" s="106">
        <v>43343</v>
      </c>
      <c r="I72" s="104"/>
      <c r="J72" s="107" t="s">
        <v>167</v>
      </c>
    </row>
    <row r="73" spans="1:10" s="93" customFormat="1" ht="11.5" x14ac:dyDescent="0.25">
      <c r="A73" s="102">
        <v>66</v>
      </c>
      <c r="B73" s="103" t="s">
        <v>22</v>
      </c>
      <c r="C73" s="104" t="s">
        <v>169</v>
      </c>
      <c r="D73" s="105"/>
      <c r="E73" s="311">
        <v>15000</v>
      </c>
      <c r="F73" s="311"/>
      <c r="G73" s="312">
        <f t="shared" si="1"/>
        <v>15000</v>
      </c>
      <c r="H73" s="106">
        <v>43343</v>
      </c>
      <c r="I73" s="104"/>
      <c r="J73" s="107" t="s">
        <v>170</v>
      </c>
    </row>
    <row r="74" spans="1:10" s="93" customFormat="1" ht="11.5" x14ac:dyDescent="0.25">
      <c r="A74" s="102">
        <v>67</v>
      </c>
      <c r="B74" s="103" t="s">
        <v>22</v>
      </c>
      <c r="C74" s="104" t="s">
        <v>373</v>
      </c>
      <c r="D74" s="105"/>
      <c r="E74" s="311">
        <v>6790.2</v>
      </c>
      <c r="F74" s="311"/>
      <c r="G74" s="312">
        <f t="shared" si="1"/>
        <v>6790.2</v>
      </c>
      <c r="H74" s="106">
        <v>43343</v>
      </c>
      <c r="I74" s="104"/>
      <c r="J74" s="107" t="s">
        <v>174</v>
      </c>
    </row>
    <row r="75" spans="1:10" s="93" customFormat="1" ht="11.5" x14ac:dyDescent="0.25">
      <c r="A75" s="102">
        <v>68</v>
      </c>
      <c r="B75" s="103" t="s">
        <v>22</v>
      </c>
      <c r="C75" s="104" t="s">
        <v>383</v>
      </c>
      <c r="D75" s="105"/>
      <c r="E75" s="311">
        <v>40000</v>
      </c>
      <c r="F75" s="311"/>
      <c r="G75" s="312">
        <f t="shared" si="1"/>
        <v>40000</v>
      </c>
      <c r="H75" s="106">
        <v>43343</v>
      </c>
      <c r="I75" s="104"/>
      <c r="J75" s="107" t="s">
        <v>174</v>
      </c>
    </row>
    <row r="76" spans="1:10" s="93" customFormat="1" ht="11.5" x14ac:dyDescent="0.25">
      <c r="A76" s="102">
        <v>69</v>
      </c>
      <c r="B76" s="103" t="s">
        <v>22</v>
      </c>
      <c r="C76" s="104" t="s">
        <v>372</v>
      </c>
      <c r="D76" s="105"/>
      <c r="E76" s="311">
        <v>20000</v>
      </c>
      <c r="F76" s="311"/>
      <c r="G76" s="312">
        <f t="shared" si="1"/>
        <v>20000</v>
      </c>
      <c r="H76" s="106">
        <v>43343</v>
      </c>
      <c r="I76" s="104"/>
      <c r="J76" s="107" t="s">
        <v>174</v>
      </c>
    </row>
    <row r="77" spans="1:10" s="93" customFormat="1" ht="11.5" x14ac:dyDescent="0.25">
      <c r="A77" s="102">
        <v>70</v>
      </c>
      <c r="B77" s="103" t="s">
        <v>23</v>
      </c>
      <c r="C77" s="104" t="s">
        <v>370</v>
      </c>
      <c r="D77" s="105"/>
      <c r="E77" s="311">
        <v>7779.2000000000007</v>
      </c>
      <c r="F77" s="311"/>
      <c r="G77" s="312">
        <f t="shared" si="1"/>
        <v>7779.2000000000007</v>
      </c>
      <c r="H77" s="106">
        <v>43343</v>
      </c>
      <c r="I77" s="104"/>
      <c r="J77" s="107" t="s">
        <v>13</v>
      </c>
    </row>
    <row r="78" spans="1:10" s="93" customFormat="1" ht="11.5" x14ac:dyDescent="0.25">
      <c r="A78" s="102">
        <v>71</v>
      </c>
      <c r="B78" s="103" t="s">
        <v>23</v>
      </c>
      <c r="C78" s="104" t="s">
        <v>369</v>
      </c>
      <c r="D78" s="105"/>
      <c r="E78" s="311">
        <v>3230.87</v>
      </c>
      <c r="F78" s="311"/>
      <c r="G78" s="312">
        <f t="shared" si="1"/>
        <v>3230.87</v>
      </c>
      <c r="H78" s="106">
        <v>43343</v>
      </c>
      <c r="I78" s="104"/>
      <c r="J78" s="107" t="s">
        <v>13</v>
      </c>
    </row>
    <row r="79" spans="1:10" s="93" customFormat="1" ht="11.5" x14ac:dyDescent="0.25">
      <c r="A79" s="102">
        <v>72</v>
      </c>
      <c r="B79" s="103" t="s">
        <v>23</v>
      </c>
      <c r="C79" s="104" t="s">
        <v>371</v>
      </c>
      <c r="D79" s="105"/>
      <c r="E79" s="311">
        <v>30000</v>
      </c>
      <c r="F79" s="311"/>
      <c r="G79" s="312">
        <f t="shared" si="1"/>
        <v>30000</v>
      </c>
      <c r="H79" s="106">
        <v>43343</v>
      </c>
      <c r="I79" s="104"/>
      <c r="J79" s="107" t="s">
        <v>13</v>
      </c>
    </row>
    <row r="80" spans="1:10" s="93" customFormat="1" ht="11.5" x14ac:dyDescent="0.25">
      <c r="A80" s="102">
        <v>73</v>
      </c>
      <c r="B80" s="103" t="s">
        <v>23</v>
      </c>
      <c r="C80" s="104" t="s">
        <v>168</v>
      </c>
      <c r="D80" s="105"/>
      <c r="E80" s="311">
        <v>30000</v>
      </c>
      <c r="F80" s="311"/>
      <c r="G80" s="312">
        <f t="shared" si="1"/>
        <v>30000</v>
      </c>
      <c r="H80" s="106">
        <v>43343</v>
      </c>
      <c r="I80" s="104"/>
      <c r="J80" s="107" t="s">
        <v>167</v>
      </c>
    </row>
    <row r="81" spans="1:10" s="93" customFormat="1" ht="11.5" x14ac:dyDescent="0.25">
      <c r="A81" s="102">
        <v>74</v>
      </c>
      <c r="B81" s="103" t="s">
        <v>23</v>
      </c>
      <c r="C81" s="104" t="s">
        <v>169</v>
      </c>
      <c r="D81" s="105"/>
      <c r="E81" s="311">
        <v>15000</v>
      </c>
      <c r="F81" s="311"/>
      <c r="G81" s="312">
        <f t="shared" si="1"/>
        <v>15000</v>
      </c>
      <c r="H81" s="106">
        <v>43343</v>
      </c>
      <c r="I81" s="104"/>
      <c r="J81" s="107" t="s">
        <v>170</v>
      </c>
    </row>
    <row r="82" spans="1:10" s="93" customFormat="1" ht="11.5" x14ac:dyDescent="0.25">
      <c r="A82" s="102">
        <v>75</v>
      </c>
      <c r="B82" s="103" t="s">
        <v>23</v>
      </c>
      <c r="C82" s="104" t="s">
        <v>373</v>
      </c>
      <c r="D82" s="105"/>
      <c r="E82" s="311">
        <v>10185.299999999999</v>
      </c>
      <c r="F82" s="311"/>
      <c r="G82" s="312">
        <f t="shared" si="1"/>
        <v>10185.299999999999</v>
      </c>
      <c r="H82" s="106">
        <v>43343</v>
      </c>
      <c r="I82" s="104"/>
      <c r="J82" s="107" t="s">
        <v>174</v>
      </c>
    </row>
    <row r="83" spans="1:10" s="93" customFormat="1" ht="11.5" x14ac:dyDescent="0.25">
      <c r="A83" s="102">
        <v>76</v>
      </c>
      <c r="B83" s="103" t="s">
        <v>23</v>
      </c>
      <c r="C83" s="104" t="s">
        <v>383</v>
      </c>
      <c r="D83" s="105"/>
      <c r="E83" s="311">
        <v>45000</v>
      </c>
      <c r="F83" s="311"/>
      <c r="G83" s="312">
        <f t="shared" si="1"/>
        <v>45000</v>
      </c>
      <c r="H83" s="106">
        <v>43343</v>
      </c>
      <c r="I83" s="104"/>
      <c r="J83" s="107" t="s">
        <v>174</v>
      </c>
    </row>
    <row r="84" spans="1:10" s="93" customFormat="1" ht="11.5" x14ac:dyDescent="0.25">
      <c r="A84" s="102">
        <v>77</v>
      </c>
      <c r="B84" s="103" t="s">
        <v>23</v>
      </c>
      <c r="C84" s="104" t="s">
        <v>372</v>
      </c>
      <c r="D84" s="105"/>
      <c r="E84" s="311">
        <v>20000</v>
      </c>
      <c r="F84" s="311"/>
      <c r="G84" s="312">
        <f t="shared" si="1"/>
        <v>20000</v>
      </c>
      <c r="H84" s="106">
        <v>43343</v>
      </c>
      <c r="I84" s="104"/>
      <c r="J84" s="107" t="s">
        <v>174</v>
      </c>
    </row>
    <row r="85" spans="1:10" s="93" customFormat="1" ht="11.5" x14ac:dyDescent="0.25">
      <c r="A85" s="102">
        <v>78</v>
      </c>
      <c r="B85" s="103" t="s">
        <v>24</v>
      </c>
      <c r="C85" s="104" t="s">
        <v>370</v>
      </c>
      <c r="D85" s="105"/>
      <c r="E85" s="311">
        <v>8268.8000000000011</v>
      </c>
      <c r="F85" s="311"/>
      <c r="G85" s="312">
        <f t="shared" si="1"/>
        <v>8268.8000000000011</v>
      </c>
      <c r="H85" s="106">
        <v>43343</v>
      </c>
      <c r="I85" s="104"/>
      <c r="J85" s="107" t="s">
        <v>13</v>
      </c>
    </row>
    <row r="86" spans="1:10" s="93" customFormat="1" ht="11.5" x14ac:dyDescent="0.25">
      <c r="A86" s="102">
        <v>79</v>
      </c>
      <c r="B86" s="103" t="s">
        <v>24</v>
      </c>
      <c r="C86" s="104" t="s">
        <v>369</v>
      </c>
      <c r="D86" s="105"/>
      <c r="E86" s="311">
        <v>1840.06</v>
      </c>
      <c r="F86" s="311"/>
      <c r="G86" s="312">
        <f t="shared" si="1"/>
        <v>1840.06</v>
      </c>
      <c r="H86" s="106">
        <v>43343</v>
      </c>
      <c r="I86" s="104"/>
      <c r="J86" s="107" t="s">
        <v>13</v>
      </c>
    </row>
    <row r="87" spans="1:10" s="93" customFormat="1" ht="11.5" x14ac:dyDescent="0.25">
      <c r="A87" s="102">
        <v>80</v>
      </c>
      <c r="B87" s="103" t="s">
        <v>24</v>
      </c>
      <c r="C87" s="104" t="s">
        <v>371</v>
      </c>
      <c r="D87" s="105"/>
      <c r="E87" s="311">
        <v>10000</v>
      </c>
      <c r="F87" s="311"/>
      <c r="G87" s="312">
        <f t="shared" si="1"/>
        <v>10000</v>
      </c>
      <c r="H87" s="106">
        <v>43343</v>
      </c>
      <c r="I87" s="104"/>
      <c r="J87" s="107" t="s">
        <v>13</v>
      </c>
    </row>
    <row r="88" spans="1:10" s="93" customFormat="1" ht="11.5" x14ac:dyDescent="0.25">
      <c r="A88" s="102">
        <v>81</v>
      </c>
      <c r="B88" s="103" t="s">
        <v>24</v>
      </c>
      <c r="C88" s="104" t="s">
        <v>326</v>
      </c>
      <c r="D88" s="105"/>
      <c r="E88" s="311">
        <v>4796</v>
      </c>
      <c r="F88" s="311"/>
      <c r="G88" s="312">
        <f t="shared" si="1"/>
        <v>4796</v>
      </c>
      <c r="H88" s="106">
        <v>43343</v>
      </c>
      <c r="I88" s="104"/>
      <c r="J88" s="107" t="s">
        <v>377</v>
      </c>
    </row>
    <row r="89" spans="1:10" s="93" customFormat="1" ht="11.5" x14ac:dyDescent="0.25">
      <c r="A89" s="102">
        <v>82</v>
      </c>
      <c r="B89" s="103" t="s">
        <v>24</v>
      </c>
      <c r="C89" s="104" t="s">
        <v>168</v>
      </c>
      <c r="D89" s="105"/>
      <c r="E89" s="311">
        <v>30000</v>
      </c>
      <c r="F89" s="311"/>
      <c r="G89" s="312">
        <f t="shared" si="1"/>
        <v>30000</v>
      </c>
      <c r="H89" s="106">
        <v>43343</v>
      </c>
      <c r="I89" s="104"/>
      <c r="J89" s="107" t="s">
        <v>167</v>
      </c>
    </row>
    <row r="90" spans="1:10" s="93" customFormat="1" ht="11.5" x14ac:dyDescent="0.25">
      <c r="A90" s="102">
        <v>83</v>
      </c>
      <c r="B90" s="103" t="s">
        <v>24</v>
      </c>
      <c r="C90" s="104" t="s">
        <v>169</v>
      </c>
      <c r="D90" s="105"/>
      <c r="E90" s="311">
        <v>15000</v>
      </c>
      <c r="F90" s="311"/>
      <c r="G90" s="312">
        <f t="shared" si="1"/>
        <v>15000</v>
      </c>
      <c r="H90" s="106">
        <v>43343</v>
      </c>
      <c r="I90" s="104"/>
      <c r="J90" s="107" t="s">
        <v>170</v>
      </c>
    </row>
    <row r="91" spans="1:10" s="93" customFormat="1" ht="11.5" x14ac:dyDescent="0.25">
      <c r="A91" s="102">
        <v>84</v>
      </c>
      <c r="B91" s="103" t="s">
        <v>24</v>
      </c>
      <c r="C91" s="104" t="s">
        <v>373</v>
      </c>
      <c r="D91" s="105"/>
      <c r="E91" s="311">
        <v>6790.2</v>
      </c>
      <c r="F91" s="311"/>
      <c r="G91" s="312">
        <f t="shared" si="1"/>
        <v>6790.2</v>
      </c>
      <c r="H91" s="106">
        <v>43343</v>
      </c>
      <c r="I91" s="104"/>
      <c r="J91" s="107" t="s">
        <v>174</v>
      </c>
    </row>
    <row r="92" spans="1:10" s="93" customFormat="1" ht="11.5" x14ac:dyDescent="0.25">
      <c r="A92" s="102">
        <v>85</v>
      </c>
      <c r="B92" s="103" t="s">
        <v>24</v>
      </c>
      <c r="C92" s="104" t="s">
        <v>372</v>
      </c>
      <c r="D92" s="105"/>
      <c r="E92" s="311">
        <v>20000</v>
      </c>
      <c r="F92" s="311"/>
      <c r="G92" s="312">
        <f t="shared" si="1"/>
        <v>20000</v>
      </c>
      <c r="H92" s="106">
        <v>43343</v>
      </c>
      <c r="I92" s="104"/>
      <c r="J92" s="107" t="s">
        <v>174</v>
      </c>
    </row>
    <row r="93" spans="1:10" s="93" customFormat="1" ht="11.5" x14ac:dyDescent="0.25">
      <c r="A93" s="102">
        <v>86</v>
      </c>
      <c r="B93" s="103" t="s">
        <v>25</v>
      </c>
      <c r="C93" s="104" t="s">
        <v>370</v>
      </c>
      <c r="D93" s="105"/>
      <c r="E93" s="311">
        <v>7779.2000000000007</v>
      </c>
      <c r="F93" s="311"/>
      <c r="G93" s="312">
        <f t="shared" si="1"/>
        <v>7779.2000000000007</v>
      </c>
      <c r="H93" s="106">
        <v>43343</v>
      </c>
      <c r="I93" s="104"/>
      <c r="J93" s="107" t="s">
        <v>13</v>
      </c>
    </row>
    <row r="94" spans="1:10" s="93" customFormat="1" ht="11.5" x14ac:dyDescent="0.25">
      <c r="A94" s="102">
        <v>87</v>
      </c>
      <c r="B94" s="103" t="s">
        <v>25</v>
      </c>
      <c r="C94" s="104" t="s">
        <v>369</v>
      </c>
      <c r="D94" s="105"/>
      <c r="E94" s="311">
        <v>1960.96</v>
      </c>
      <c r="F94" s="311"/>
      <c r="G94" s="312">
        <f t="shared" si="1"/>
        <v>1960.96</v>
      </c>
      <c r="H94" s="106">
        <v>43343</v>
      </c>
      <c r="I94" s="104"/>
      <c r="J94" s="107" t="s">
        <v>13</v>
      </c>
    </row>
    <row r="95" spans="1:10" s="93" customFormat="1" ht="11.5" x14ac:dyDescent="0.25">
      <c r="A95" s="102">
        <v>88</v>
      </c>
      <c r="B95" s="103" t="s">
        <v>25</v>
      </c>
      <c r="C95" s="104" t="s">
        <v>371</v>
      </c>
      <c r="D95" s="105"/>
      <c r="E95" s="311">
        <v>5000</v>
      </c>
      <c r="F95" s="311"/>
      <c r="G95" s="312">
        <f t="shared" si="1"/>
        <v>5000</v>
      </c>
      <c r="H95" s="106">
        <v>43343</v>
      </c>
      <c r="I95" s="104"/>
      <c r="J95" s="107" t="s">
        <v>13</v>
      </c>
    </row>
    <row r="96" spans="1:10" s="93" customFormat="1" ht="11.5" x14ac:dyDescent="0.25">
      <c r="A96" s="102">
        <v>89</v>
      </c>
      <c r="B96" s="103" t="s">
        <v>25</v>
      </c>
      <c r="C96" s="104" t="s">
        <v>168</v>
      </c>
      <c r="D96" s="105"/>
      <c r="E96" s="311">
        <v>30000</v>
      </c>
      <c r="F96" s="311"/>
      <c r="G96" s="312">
        <f t="shared" si="1"/>
        <v>30000</v>
      </c>
      <c r="H96" s="106">
        <v>43343</v>
      </c>
      <c r="I96" s="104"/>
      <c r="J96" s="107" t="s">
        <v>167</v>
      </c>
    </row>
    <row r="97" spans="1:10" s="93" customFormat="1" ht="11.5" x14ac:dyDescent="0.25">
      <c r="A97" s="102">
        <v>90</v>
      </c>
      <c r="B97" s="103" t="s">
        <v>25</v>
      </c>
      <c r="C97" s="104" t="s">
        <v>378</v>
      </c>
      <c r="D97" s="105"/>
      <c r="E97" s="311">
        <v>200000</v>
      </c>
      <c r="F97" s="311"/>
      <c r="G97" s="312">
        <f t="shared" si="1"/>
        <v>200000</v>
      </c>
      <c r="H97" s="106">
        <v>43343</v>
      </c>
      <c r="I97" s="104"/>
      <c r="J97" s="107" t="s">
        <v>379</v>
      </c>
    </row>
    <row r="98" spans="1:10" s="93" customFormat="1" ht="11.5" x14ac:dyDescent="0.25">
      <c r="A98" s="102">
        <v>91</v>
      </c>
      <c r="B98" s="103" t="s">
        <v>25</v>
      </c>
      <c r="C98" s="104" t="s">
        <v>169</v>
      </c>
      <c r="D98" s="105"/>
      <c r="E98" s="311">
        <v>15000</v>
      </c>
      <c r="F98" s="311"/>
      <c r="G98" s="312">
        <f t="shared" si="1"/>
        <v>15000</v>
      </c>
      <c r="H98" s="106">
        <v>43343</v>
      </c>
      <c r="I98" s="104"/>
      <c r="J98" s="107" t="s">
        <v>170</v>
      </c>
    </row>
    <row r="99" spans="1:10" s="93" customFormat="1" ht="11.5" x14ac:dyDescent="0.25">
      <c r="A99" s="102">
        <v>92</v>
      </c>
      <c r="B99" s="103" t="s">
        <v>25</v>
      </c>
      <c r="C99" s="104" t="s">
        <v>373</v>
      </c>
      <c r="D99" s="105"/>
      <c r="E99" s="311">
        <v>6790.2</v>
      </c>
      <c r="F99" s="311"/>
      <c r="G99" s="312">
        <f t="shared" si="1"/>
        <v>6790.2</v>
      </c>
      <c r="H99" s="106">
        <v>43343</v>
      </c>
      <c r="I99" s="104"/>
      <c r="J99" s="107" t="s">
        <v>174</v>
      </c>
    </row>
    <row r="100" spans="1:10" s="93" customFormat="1" ht="11.5" x14ac:dyDescent="0.25">
      <c r="A100" s="102">
        <v>93</v>
      </c>
      <c r="B100" s="103" t="s">
        <v>25</v>
      </c>
      <c r="C100" s="104" t="s">
        <v>372</v>
      </c>
      <c r="D100" s="105"/>
      <c r="E100" s="311">
        <v>20000</v>
      </c>
      <c r="F100" s="311"/>
      <c r="G100" s="312">
        <f t="shared" si="1"/>
        <v>20000</v>
      </c>
      <c r="H100" s="106">
        <v>43343</v>
      </c>
      <c r="I100" s="104"/>
      <c r="J100" s="107" t="s">
        <v>174</v>
      </c>
    </row>
    <row r="101" spans="1:10" s="93" customFormat="1" ht="11.5" x14ac:dyDescent="0.25">
      <c r="A101" s="102">
        <v>94</v>
      </c>
      <c r="B101" s="103" t="s">
        <v>26</v>
      </c>
      <c r="C101" s="104" t="s">
        <v>370</v>
      </c>
      <c r="D101" s="105"/>
      <c r="E101" s="311">
        <v>5331.2000000000007</v>
      </c>
      <c r="F101" s="311"/>
      <c r="G101" s="312">
        <f t="shared" si="1"/>
        <v>5331.2000000000007</v>
      </c>
      <c r="H101" s="106">
        <v>43343</v>
      </c>
      <c r="I101" s="104"/>
      <c r="J101" s="107" t="s">
        <v>13</v>
      </c>
    </row>
    <row r="102" spans="1:10" s="93" customFormat="1" ht="11.5" x14ac:dyDescent="0.25">
      <c r="A102" s="102">
        <v>95</v>
      </c>
      <c r="B102" s="103" t="s">
        <v>26</v>
      </c>
      <c r="C102" s="104" t="s">
        <v>369</v>
      </c>
      <c r="D102" s="105"/>
      <c r="E102" s="311">
        <v>1349.12</v>
      </c>
      <c r="F102" s="311"/>
      <c r="G102" s="312">
        <f t="shared" si="1"/>
        <v>1349.12</v>
      </c>
      <c r="H102" s="106">
        <v>43343</v>
      </c>
      <c r="I102" s="104"/>
      <c r="J102" s="107" t="s">
        <v>13</v>
      </c>
    </row>
    <row r="103" spans="1:10" s="93" customFormat="1" ht="11.5" x14ac:dyDescent="0.25">
      <c r="A103" s="102">
        <v>96</v>
      </c>
      <c r="B103" s="103" t="s">
        <v>26</v>
      </c>
      <c r="C103" s="104" t="s">
        <v>371</v>
      </c>
      <c r="D103" s="105"/>
      <c r="E103" s="311">
        <v>5000</v>
      </c>
      <c r="F103" s="311"/>
      <c r="G103" s="312">
        <f t="shared" si="1"/>
        <v>5000</v>
      </c>
      <c r="H103" s="106">
        <v>43343</v>
      </c>
      <c r="I103" s="104"/>
      <c r="J103" s="107" t="s">
        <v>13</v>
      </c>
    </row>
    <row r="104" spans="1:10" s="93" customFormat="1" ht="11.5" x14ac:dyDescent="0.25">
      <c r="A104" s="102">
        <v>97</v>
      </c>
      <c r="B104" s="103" t="s">
        <v>26</v>
      </c>
      <c r="C104" s="104" t="s">
        <v>168</v>
      </c>
      <c r="D104" s="105"/>
      <c r="E104" s="311">
        <v>30000</v>
      </c>
      <c r="F104" s="311"/>
      <c r="G104" s="312">
        <f t="shared" si="1"/>
        <v>30000</v>
      </c>
      <c r="H104" s="106">
        <v>43343</v>
      </c>
      <c r="I104" s="104"/>
      <c r="J104" s="107" t="s">
        <v>167</v>
      </c>
    </row>
    <row r="105" spans="1:10" s="93" customFormat="1" ht="11.5" x14ac:dyDescent="0.25">
      <c r="A105" s="102">
        <v>98</v>
      </c>
      <c r="B105" s="103" t="s">
        <v>26</v>
      </c>
      <c r="C105" s="104" t="s">
        <v>372</v>
      </c>
      <c r="D105" s="105"/>
      <c r="E105" s="311">
        <v>20000</v>
      </c>
      <c r="F105" s="311"/>
      <c r="G105" s="312">
        <f t="shared" si="1"/>
        <v>20000</v>
      </c>
      <c r="H105" s="106">
        <v>43343</v>
      </c>
      <c r="I105" s="104"/>
      <c r="J105" s="107" t="s">
        <v>174</v>
      </c>
    </row>
    <row r="106" spans="1:10" s="93" customFormat="1" ht="11.5" x14ac:dyDescent="0.25">
      <c r="A106" s="102">
        <v>99</v>
      </c>
      <c r="B106" s="103" t="s">
        <v>27</v>
      </c>
      <c r="C106" s="104" t="s">
        <v>370</v>
      </c>
      <c r="D106" s="105"/>
      <c r="E106" s="311">
        <v>9465.6</v>
      </c>
      <c r="F106" s="311"/>
      <c r="G106" s="312">
        <f t="shared" si="1"/>
        <v>9465.6</v>
      </c>
      <c r="H106" s="106">
        <v>43343</v>
      </c>
      <c r="I106" s="104"/>
      <c r="J106" s="107" t="s">
        <v>13</v>
      </c>
    </row>
    <row r="107" spans="1:10" s="93" customFormat="1" ht="11.5" x14ac:dyDescent="0.25">
      <c r="A107" s="102">
        <v>100</v>
      </c>
      <c r="B107" s="103" t="s">
        <v>27</v>
      </c>
      <c r="C107" s="104" t="s">
        <v>369</v>
      </c>
      <c r="D107" s="105"/>
      <c r="E107" s="311">
        <v>3315.55</v>
      </c>
      <c r="F107" s="311"/>
      <c r="G107" s="312">
        <f t="shared" si="1"/>
        <v>3315.55</v>
      </c>
      <c r="H107" s="106">
        <v>43343</v>
      </c>
      <c r="I107" s="104"/>
      <c r="J107" s="107" t="s">
        <v>13</v>
      </c>
    </row>
    <row r="108" spans="1:10" s="93" customFormat="1" ht="11.5" x14ac:dyDescent="0.25">
      <c r="A108" s="102">
        <v>101</v>
      </c>
      <c r="B108" s="103" t="s">
        <v>27</v>
      </c>
      <c r="C108" s="104" t="s">
        <v>371</v>
      </c>
      <c r="D108" s="105"/>
      <c r="E108" s="311">
        <v>30000</v>
      </c>
      <c r="F108" s="311"/>
      <c r="G108" s="312">
        <f t="shared" si="1"/>
        <v>30000</v>
      </c>
      <c r="H108" s="106">
        <v>43343</v>
      </c>
      <c r="I108" s="104"/>
      <c r="J108" s="107" t="s">
        <v>13</v>
      </c>
    </row>
    <row r="109" spans="1:10" s="93" customFormat="1" ht="11.5" x14ac:dyDescent="0.25">
      <c r="A109" s="102">
        <v>102</v>
      </c>
      <c r="B109" s="103" t="s">
        <v>27</v>
      </c>
      <c r="C109" s="104" t="s">
        <v>384</v>
      </c>
      <c r="D109" s="105"/>
      <c r="E109" s="311">
        <v>3440</v>
      </c>
      <c r="F109" s="311"/>
      <c r="G109" s="312">
        <f t="shared" si="1"/>
        <v>3440</v>
      </c>
      <c r="H109" s="106">
        <v>43343</v>
      </c>
      <c r="I109" s="104"/>
      <c r="J109" s="107" t="s">
        <v>377</v>
      </c>
    </row>
    <row r="110" spans="1:10" s="93" customFormat="1" ht="11.5" x14ac:dyDescent="0.25">
      <c r="A110" s="102">
        <v>103</v>
      </c>
      <c r="B110" s="103" t="s">
        <v>27</v>
      </c>
      <c r="C110" s="104" t="s">
        <v>168</v>
      </c>
      <c r="D110" s="105"/>
      <c r="E110" s="311">
        <v>30000</v>
      </c>
      <c r="F110" s="311"/>
      <c r="G110" s="312">
        <f t="shared" si="1"/>
        <v>30000</v>
      </c>
      <c r="H110" s="106">
        <v>43343</v>
      </c>
      <c r="I110" s="104"/>
      <c r="J110" s="107" t="s">
        <v>167</v>
      </c>
    </row>
    <row r="111" spans="1:10" s="93" customFormat="1" ht="11.5" x14ac:dyDescent="0.25">
      <c r="A111" s="102">
        <v>104</v>
      </c>
      <c r="B111" s="103" t="s">
        <v>27</v>
      </c>
      <c r="C111" s="104" t="s">
        <v>169</v>
      </c>
      <c r="D111" s="105"/>
      <c r="E111" s="311">
        <v>15000</v>
      </c>
      <c r="F111" s="311"/>
      <c r="G111" s="312">
        <f t="shared" si="1"/>
        <v>15000</v>
      </c>
      <c r="H111" s="106">
        <v>43343</v>
      </c>
      <c r="I111" s="104"/>
      <c r="J111" s="107" t="s">
        <v>170</v>
      </c>
    </row>
    <row r="112" spans="1:10" s="93" customFormat="1" ht="11.5" x14ac:dyDescent="0.25">
      <c r="A112" s="102">
        <v>105</v>
      </c>
      <c r="B112" s="103" t="s">
        <v>27</v>
      </c>
      <c r="C112" s="104" t="s">
        <v>373</v>
      </c>
      <c r="D112" s="105"/>
      <c r="E112" s="311">
        <v>10185.299999999999</v>
      </c>
      <c r="F112" s="311"/>
      <c r="G112" s="312">
        <f t="shared" si="1"/>
        <v>10185.299999999999</v>
      </c>
      <c r="H112" s="106">
        <v>43343</v>
      </c>
      <c r="I112" s="104"/>
      <c r="J112" s="107" t="s">
        <v>174</v>
      </c>
    </row>
    <row r="113" spans="1:10" s="93" customFormat="1" ht="11.5" x14ac:dyDescent="0.25">
      <c r="A113" s="102">
        <v>106</v>
      </c>
      <c r="B113" s="103" t="s">
        <v>27</v>
      </c>
      <c r="C113" s="104" t="s">
        <v>372</v>
      </c>
      <c r="D113" s="105"/>
      <c r="E113" s="311">
        <v>20000</v>
      </c>
      <c r="F113" s="311"/>
      <c r="G113" s="312">
        <f t="shared" si="1"/>
        <v>20000</v>
      </c>
      <c r="H113" s="106">
        <v>43343</v>
      </c>
      <c r="I113" s="104"/>
      <c r="J113" s="107" t="s">
        <v>174</v>
      </c>
    </row>
    <row r="114" spans="1:10" s="93" customFormat="1" ht="11.5" x14ac:dyDescent="0.25">
      <c r="A114" s="102">
        <v>107</v>
      </c>
      <c r="B114" s="103" t="s">
        <v>28</v>
      </c>
      <c r="C114" s="104" t="s">
        <v>369</v>
      </c>
      <c r="D114" s="105"/>
      <c r="E114" s="311">
        <v>2192.3200000000002</v>
      </c>
      <c r="F114" s="311"/>
      <c r="G114" s="312">
        <f t="shared" si="1"/>
        <v>2192.3200000000002</v>
      </c>
      <c r="H114" s="106">
        <v>43343</v>
      </c>
      <c r="I114" s="104"/>
      <c r="J114" s="107" t="s">
        <v>13</v>
      </c>
    </row>
    <row r="115" spans="1:10" s="93" customFormat="1" ht="11.5" x14ac:dyDescent="0.25">
      <c r="A115" s="102">
        <v>108</v>
      </c>
      <c r="B115" s="103" t="s">
        <v>28</v>
      </c>
      <c r="C115" s="104" t="s">
        <v>371</v>
      </c>
      <c r="D115" s="105"/>
      <c r="E115" s="311">
        <v>8000</v>
      </c>
      <c r="F115" s="311"/>
      <c r="G115" s="312">
        <f t="shared" si="1"/>
        <v>8000</v>
      </c>
      <c r="H115" s="106">
        <v>43343</v>
      </c>
      <c r="I115" s="104"/>
      <c r="J115" s="107" t="s">
        <v>13</v>
      </c>
    </row>
    <row r="116" spans="1:10" s="93" customFormat="1" ht="11.5" x14ac:dyDescent="0.25">
      <c r="A116" s="102">
        <v>109</v>
      </c>
      <c r="B116" s="103" t="s">
        <v>28</v>
      </c>
      <c r="C116" s="104" t="s">
        <v>168</v>
      </c>
      <c r="D116" s="105"/>
      <c r="E116" s="311">
        <v>20000</v>
      </c>
      <c r="F116" s="311"/>
      <c r="G116" s="312">
        <f t="shared" si="1"/>
        <v>20000</v>
      </c>
      <c r="H116" s="106">
        <v>43343</v>
      </c>
      <c r="I116" s="104"/>
      <c r="J116" s="107" t="s">
        <v>167</v>
      </c>
    </row>
    <row r="117" spans="1:10" s="93" customFormat="1" ht="11.5" x14ac:dyDescent="0.25">
      <c r="A117" s="102">
        <v>110</v>
      </c>
      <c r="B117" s="103" t="s">
        <v>28</v>
      </c>
      <c r="C117" s="104" t="s">
        <v>169</v>
      </c>
      <c r="D117" s="105"/>
      <c r="E117" s="311">
        <v>15000</v>
      </c>
      <c r="F117" s="311"/>
      <c r="G117" s="312">
        <f t="shared" si="1"/>
        <v>15000</v>
      </c>
      <c r="H117" s="106">
        <v>43343</v>
      </c>
      <c r="I117" s="104"/>
      <c r="J117" s="107" t="s">
        <v>170</v>
      </c>
    </row>
    <row r="118" spans="1:10" s="93" customFormat="1" ht="11.5" x14ac:dyDescent="0.25">
      <c r="A118" s="102">
        <v>111</v>
      </c>
      <c r="B118" s="103" t="s">
        <v>28</v>
      </c>
      <c r="C118" s="104" t="s">
        <v>373</v>
      </c>
      <c r="D118" s="105"/>
      <c r="E118" s="311">
        <v>6790.2</v>
      </c>
      <c r="F118" s="311"/>
      <c r="G118" s="312">
        <f t="shared" si="1"/>
        <v>6790.2</v>
      </c>
      <c r="H118" s="106">
        <v>43343</v>
      </c>
      <c r="I118" s="104"/>
      <c r="J118" s="107" t="s">
        <v>174</v>
      </c>
    </row>
    <row r="119" spans="1:10" s="93" customFormat="1" ht="11.5" x14ac:dyDescent="0.25">
      <c r="A119" s="102">
        <v>112</v>
      </c>
      <c r="B119" s="103" t="s">
        <v>28</v>
      </c>
      <c r="C119" s="104" t="s">
        <v>383</v>
      </c>
      <c r="D119" s="105"/>
      <c r="E119" s="311">
        <v>33000</v>
      </c>
      <c r="F119" s="311"/>
      <c r="G119" s="312">
        <f t="shared" si="1"/>
        <v>33000</v>
      </c>
      <c r="H119" s="106">
        <v>43343</v>
      </c>
      <c r="I119" s="104"/>
      <c r="J119" s="107" t="s">
        <v>174</v>
      </c>
    </row>
    <row r="120" spans="1:10" s="93" customFormat="1" ht="11.5" x14ac:dyDescent="0.25">
      <c r="A120" s="102">
        <v>113</v>
      </c>
      <c r="B120" s="103" t="s">
        <v>28</v>
      </c>
      <c r="C120" s="104" t="s">
        <v>372</v>
      </c>
      <c r="D120" s="105"/>
      <c r="E120" s="311">
        <v>20000</v>
      </c>
      <c r="F120" s="311"/>
      <c r="G120" s="312">
        <f t="shared" si="1"/>
        <v>20000</v>
      </c>
      <c r="H120" s="106">
        <v>43343</v>
      </c>
      <c r="I120" s="104"/>
      <c r="J120" s="107" t="s">
        <v>174</v>
      </c>
    </row>
    <row r="121" spans="1:10" s="93" customFormat="1" ht="11.5" x14ac:dyDescent="0.25">
      <c r="A121" s="102">
        <v>114</v>
      </c>
      <c r="B121" s="103" t="s">
        <v>29</v>
      </c>
      <c r="C121" s="104" t="s">
        <v>369</v>
      </c>
      <c r="D121" s="105"/>
      <c r="E121" s="311">
        <v>3285.31</v>
      </c>
      <c r="F121" s="311"/>
      <c r="G121" s="312">
        <f t="shared" si="1"/>
        <v>3285.31</v>
      </c>
      <c r="H121" s="106">
        <v>43343</v>
      </c>
      <c r="I121" s="104"/>
      <c r="J121" s="107" t="s">
        <v>13</v>
      </c>
    </row>
    <row r="122" spans="1:10" s="93" customFormat="1" ht="11.5" x14ac:dyDescent="0.25">
      <c r="A122" s="102">
        <v>115</v>
      </c>
      <c r="B122" s="103" t="s">
        <v>29</v>
      </c>
      <c r="C122" s="104" t="s">
        <v>371</v>
      </c>
      <c r="D122" s="105"/>
      <c r="E122" s="311">
        <v>30000</v>
      </c>
      <c r="F122" s="311"/>
      <c r="G122" s="312">
        <f t="shared" si="1"/>
        <v>30000</v>
      </c>
      <c r="H122" s="106">
        <v>43343</v>
      </c>
      <c r="I122" s="104"/>
      <c r="J122" s="107" t="s">
        <v>13</v>
      </c>
    </row>
    <row r="123" spans="1:10" s="93" customFormat="1" ht="11.5" x14ac:dyDescent="0.25">
      <c r="A123" s="102">
        <v>116</v>
      </c>
      <c r="B123" s="103" t="s">
        <v>29</v>
      </c>
      <c r="C123" s="104" t="s">
        <v>168</v>
      </c>
      <c r="D123" s="105"/>
      <c r="E123" s="311">
        <v>20000</v>
      </c>
      <c r="F123" s="311"/>
      <c r="G123" s="312">
        <f t="shared" si="1"/>
        <v>20000</v>
      </c>
      <c r="H123" s="106">
        <v>43343</v>
      </c>
      <c r="I123" s="104"/>
      <c r="J123" s="107" t="s">
        <v>167</v>
      </c>
    </row>
    <row r="124" spans="1:10" s="93" customFormat="1" ht="11.5" x14ac:dyDescent="0.25">
      <c r="A124" s="102">
        <v>117</v>
      </c>
      <c r="B124" s="103" t="s">
        <v>29</v>
      </c>
      <c r="C124" s="104" t="s">
        <v>378</v>
      </c>
      <c r="D124" s="105"/>
      <c r="E124" s="311">
        <v>70000</v>
      </c>
      <c r="F124" s="311"/>
      <c r="G124" s="312">
        <f t="shared" si="1"/>
        <v>70000</v>
      </c>
      <c r="H124" s="106">
        <v>43343</v>
      </c>
      <c r="I124" s="104"/>
      <c r="J124" s="107" t="s">
        <v>379</v>
      </c>
    </row>
    <row r="125" spans="1:10" s="93" customFormat="1" ht="11.5" x14ac:dyDescent="0.25">
      <c r="A125" s="102">
        <v>118</v>
      </c>
      <c r="B125" s="103" t="s">
        <v>29</v>
      </c>
      <c r="C125" s="104" t="s">
        <v>169</v>
      </c>
      <c r="D125" s="105"/>
      <c r="E125" s="311">
        <v>15000</v>
      </c>
      <c r="F125" s="311"/>
      <c r="G125" s="312">
        <f t="shared" si="1"/>
        <v>15000</v>
      </c>
      <c r="H125" s="106">
        <v>43343</v>
      </c>
      <c r="I125" s="104"/>
      <c r="J125" s="107" t="s">
        <v>170</v>
      </c>
    </row>
    <row r="126" spans="1:10" s="93" customFormat="1" ht="11.5" x14ac:dyDescent="0.25">
      <c r="A126" s="102">
        <v>119</v>
      </c>
      <c r="B126" s="103" t="s">
        <v>29</v>
      </c>
      <c r="C126" s="104" t="s">
        <v>373</v>
      </c>
      <c r="D126" s="105"/>
      <c r="E126" s="311">
        <v>10185.299999999999</v>
      </c>
      <c r="F126" s="311"/>
      <c r="G126" s="312">
        <f t="shared" si="1"/>
        <v>10185.299999999999</v>
      </c>
      <c r="H126" s="106">
        <v>43343</v>
      </c>
      <c r="I126" s="104"/>
      <c r="J126" s="107" t="s">
        <v>174</v>
      </c>
    </row>
    <row r="127" spans="1:10" s="93" customFormat="1" ht="11.5" x14ac:dyDescent="0.25">
      <c r="A127" s="102">
        <v>120</v>
      </c>
      <c r="B127" s="103" t="s">
        <v>29</v>
      </c>
      <c r="C127" s="104" t="s">
        <v>383</v>
      </c>
      <c r="D127" s="105"/>
      <c r="E127" s="311">
        <v>45000</v>
      </c>
      <c r="F127" s="311"/>
      <c r="G127" s="312">
        <f t="shared" si="1"/>
        <v>45000</v>
      </c>
      <c r="H127" s="106">
        <v>43343</v>
      </c>
      <c r="I127" s="104"/>
      <c r="J127" s="107" t="s">
        <v>174</v>
      </c>
    </row>
    <row r="128" spans="1:10" s="93" customFormat="1" ht="11.5" x14ac:dyDescent="0.25">
      <c r="A128" s="102">
        <v>121</v>
      </c>
      <c r="B128" s="103" t="s">
        <v>29</v>
      </c>
      <c r="C128" s="104" t="s">
        <v>372</v>
      </c>
      <c r="D128" s="105"/>
      <c r="E128" s="311">
        <v>115000</v>
      </c>
      <c r="F128" s="311"/>
      <c r="G128" s="312">
        <f t="shared" si="1"/>
        <v>115000</v>
      </c>
      <c r="H128" s="106">
        <v>43343</v>
      </c>
      <c r="I128" s="104"/>
      <c r="J128" s="107" t="s">
        <v>174</v>
      </c>
    </row>
    <row r="129" spans="1:10" s="93" customFormat="1" ht="11.5" x14ac:dyDescent="0.25">
      <c r="A129" s="102">
        <v>122</v>
      </c>
      <c r="B129" s="103" t="s">
        <v>29</v>
      </c>
      <c r="C129" s="104" t="s">
        <v>381</v>
      </c>
      <c r="D129" s="105"/>
      <c r="E129" s="311">
        <v>300</v>
      </c>
      <c r="F129" s="311"/>
      <c r="G129" s="312">
        <f t="shared" si="1"/>
        <v>300</v>
      </c>
      <c r="H129" s="106">
        <v>43343</v>
      </c>
      <c r="I129" s="104"/>
      <c r="J129" s="107" t="s">
        <v>382</v>
      </c>
    </row>
    <row r="130" spans="1:10" s="93" customFormat="1" ht="11.5" x14ac:dyDescent="0.25">
      <c r="A130" s="102">
        <v>123</v>
      </c>
      <c r="B130" s="103" t="s">
        <v>385</v>
      </c>
      <c r="C130" s="104" t="s">
        <v>370</v>
      </c>
      <c r="D130" s="105"/>
      <c r="E130" s="311">
        <v>9465.6</v>
      </c>
      <c r="F130" s="311"/>
      <c r="G130" s="312">
        <f t="shared" si="1"/>
        <v>9465.6</v>
      </c>
      <c r="H130" s="106">
        <v>43343</v>
      </c>
      <c r="I130" s="104"/>
      <c r="J130" s="107" t="s">
        <v>13</v>
      </c>
    </row>
    <row r="131" spans="1:10" s="93" customFormat="1" ht="11.5" x14ac:dyDescent="0.25">
      <c r="A131" s="102">
        <v>124</v>
      </c>
      <c r="B131" s="103" t="s">
        <v>386</v>
      </c>
      <c r="C131" s="104" t="s">
        <v>370</v>
      </c>
      <c r="D131" s="105"/>
      <c r="E131" s="311">
        <v>7779.2000000000007</v>
      </c>
      <c r="F131" s="311"/>
      <c r="G131" s="312">
        <f t="shared" si="1"/>
        <v>7779.2000000000007</v>
      </c>
      <c r="H131" s="106">
        <v>43343</v>
      </c>
      <c r="I131" s="104"/>
      <c r="J131" s="107" t="s">
        <v>13</v>
      </c>
    </row>
    <row r="132" spans="1:10" s="93" customFormat="1" ht="11.5" x14ac:dyDescent="0.25">
      <c r="A132" s="102">
        <v>125</v>
      </c>
      <c r="B132" s="103" t="s">
        <v>30</v>
      </c>
      <c r="C132" s="104" t="s">
        <v>370</v>
      </c>
      <c r="D132" s="105"/>
      <c r="E132" s="311">
        <v>7779.2000000000007</v>
      </c>
      <c r="F132" s="311"/>
      <c r="G132" s="312">
        <f t="shared" si="1"/>
        <v>7779.2000000000007</v>
      </c>
      <c r="H132" s="106">
        <v>43343</v>
      </c>
      <c r="I132" s="104"/>
      <c r="J132" s="107" t="s">
        <v>13</v>
      </c>
    </row>
    <row r="133" spans="1:10" s="93" customFormat="1" ht="11.5" x14ac:dyDescent="0.25">
      <c r="A133" s="102">
        <v>126</v>
      </c>
      <c r="B133" s="103" t="s">
        <v>30</v>
      </c>
      <c r="C133" s="104" t="s">
        <v>369</v>
      </c>
      <c r="D133" s="105"/>
      <c r="E133" s="311">
        <v>2212.41</v>
      </c>
      <c r="F133" s="311"/>
      <c r="G133" s="312">
        <f t="shared" si="1"/>
        <v>2212.41</v>
      </c>
      <c r="H133" s="106">
        <v>43343</v>
      </c>
      <c r="I133" s="104"/>
      <c r="J133" s="107" t="s">
        <v>13</v>
      </c>
    </row>
    <row r="134" spans="1:10" s="93" customFormat="1" ht="11.5" x14ac:dyDescent="0.25">
      <c r="A134" s="102">
        <v>127</v>
      </c>
      <c r="B134" s="103" t="s">
        <v>30</v>
      </c>
      <c r="C134" s="104" t="s">
        <v>371</v>
      </c>
      <c r="D134" s="105"/>
      <c r="E134" s="311">
        <v>20000</v>
      </c>
      <c r="F134" s="311"/>
      <c r="G134" s="312">
        <f t="shared" si="1"/>
        <v>20000</v>
      </c>
      <c r="H134" s="106">
        <v>43343</v>
      </c>
      <c r="I134" s="104"/>
      <c r="J134" s="107" t="s">
        <v>13</v>
      </c>
    </row>
    <row r="135" spans="1:10" s="93" customFormat="1" ht="11.5" x14ac:dyDescent="0.25">
      <c r="A135" s="102">
        <v>128</v>
      </c>
      <c r="B135" s="103" t="s">
        <v>30</v>
      </c>
      <c r="C135" s="104" t="s">
        <v>376</v>
      </c>
      <c r="D135" s="105"/>
      <c r="E135" s="311">
        <v>300000</v>
      </c>
      <c r="F135" s="311"/>
      <c r="G135" s="312">
        <f t="shared" si="1"/>
        <v>300000</v>
      </c>
      <c r="H135" s="106">
        <v>43343</v>
      </c>
      <c r="I135" s="104"/>
      <c r="J135" s="107" t="s">
        <v>170</v>
      </c>
    </row>
    <row r="136" spans="1:10" s="93" customFormat="1" ht="11.5" x14ac:dyDescent="0.25">
      <c r="A136" s="102">
        <v>129</v>
      </c>
      <c r="B136" s="103" t="s">
        <v>30</v>
      </c>
      <c r="C136" s="104" t="s">
        <v>168</v>
      </c>
      <c r="D136" s="105"/>
      <c r="E136" s="311">
        <v>30000</v>
      </c>
      <c r="F136" s="311"/>
      <c r="G136" s="312">
        <f t="shared" ref="G136:G199" si="2">SUM(D136:F136)</f>
        <v>30000</v>
      </c>
      <c r="H136" s="106">
        <v>43343</v>
      </c>
      <c r="I136" s="104"/>
      <c r="J136" s="107" t="s">
        <v>167</v>
      </c>
    </row>
    <row r="137" spans="1:10" s="93" customFormat="1" ht="11.5" x14ac:dyDescent="0.25">
      <c r="A137" s="102">
        <v>130</v>
      </c>
      <c r="B137" s="103" t="s">
        <v>30</v>
      </c>
      <c r="C137" s="104" t="s">
        <v>169</v>
      </c>
      <c r="D137" s="105"/>
      <c r="E137" s="311">
        <v>15000</v>
      </c>
      <c r="F137" s="311"/>
      <c r="G137" s="312">
        <f t="shared" si="2"/>
        <v>15000</v>
      </c>
      <c r="H137" s="106">
        <v>43343</v>
      </c>
      <c r="I137" s="104"/>
      <c r="J137" s="107" t="s">
        <v>170</v>
      </c>
    </row>
    <row r="138" spans="1:10" s="93" customFormat="1" ht="11.5" x14ac:dyDescent="0.25">
      <c r="A138" s="102">
        <v>131</v>
      </c>
      <c r="B138" s="103" t="s">
        <v>30</v>
      </c>
      <c r="C138" s="104" t="s">
        <v>373</v>
      </c>
      <c r="D138" s="105"/>
      <c r="E138" s="311">
        <v>6790.2</v>
      </c>
      <c r="F138" s="311"/>
      <c r="G138" s="312">
        <f t="shared" si="2"/>
        <v>6790.2</v>
      </c>
      <c r="H138" s="106">
        <v>43343</v>
      </c>
      <c r="I138" s="104"/>
      <c r="J138" s="107" t="s">
        <v>174</v>
      </c>
    </row>
    <row r="139" spans="1:10" s="93" customFormat="1" ht="11.5" x14ac:dyDescent="0.25">
      <c r="A139" s="102">
        <v>132</v>
      </c>
      <c r="B139" s="103" t="s">
        <v>30</v>
      </c>
      <c r="C139" s="104" t="s">
        <v>372</v>
      </c>
      <c r="D139" s="105"/>
      <c r="E139" s="311">
        <v>20000</v>
      </c>
      <c r="F139" s="311"/>
      <c r="G139" s="312">
        <f t="shared" si="2"/>
        <v>20000</v>
      </c>
      <c r="H139" s="106">
        <v>43343</v>
      </c>
      <c r="I139" s="104"/>
      <c r="J139" s="107" t="s">
        <v>174</v>
      </c>
    </row>
    <row r="140" spans="1:10" s="93" customFormat="1" ht="11.5" x14ac:dyDescent="0.25">
      <c r="A140" s="102">
        <v>133</v>
      </c>
      <c r="B140" s="103" t="s">
        <v>31</v>
      </c>
      <c r="C140" s="104" t="s">
        <v>370</v>
      </c>
      <c r="D140" s="105"/>
      <c r="E140" s="311">
        <v>5331.2000000000007</v>
      </c>
      <c r="F140" s="311"/>
      <c r="G140" s="312">
        <f t="shared" si="2"/>
        <v>5331.2000000000007</v>
      </c>
      <c r="H140" s="106">
        <v>43343</v>
      </c>
      <c r="I140" s="104"/>
      <c r="J140" s="107" t="s">
        <v>13</v>
      </c>
    </row>
    <row r="141" spans="1:10" s="93" customFormat="1" ht="11.5" x14ac:dyDescent="0.25">
      <c r="A141" s="102">
        <v>134</v>
      </c>
      <c r="B141" s="103" t="s">
        <v>31</v>
      </c>
      <c r="C141" s="104" t="s">
        <v>369</v>
      </c>
      <c r="D141" s="105"/>
      <c r="E141" s="311">
        <v>1349.91</v>
      </c>
      <c r="F141" s="311"/>
      <c r="G141" s="312">
        <f t="shared" si="2"/>
        <v>1349.91</v>
      </c>
      <c r="H141" s="106">
        <v>43343</v>
      </c>
      <c r="I141" s="104"/>
      <c r="J141" s="107" t="s">
        <v>13</v>
      </c>
    </row>
    <row r="142" spans="1:10" s="93" customFormat="1" ht="11.5" x14ac:dyDescent="0.25">
      <c r="A142" s="102">
        <v>135</v>
      </c>
      <c r="B142" s="103" t="s">
        <v>31</v>
      </c>
      <c r="C142" s="104" t="s">
        <v>371</v>
      </c>
      <c r="D142" s="105"/>
      <c r="E142" s="311">
        <v>5000</v>
      </c>
      <c r="F142" s="311"/>
      <c r="G142" s="312">
        <f t="shared" si="2"/>
        <v>5000</v>
      </c>
      <c r="H142" s="106">
        <v>43343</v>
      </c>
      <c r="I142" s="104"/>
      <c r="J142" s="107" t="s">
        <v>13</v>
      </c>
    </row>
    <row r="143" spans="1:10" s="93" customFormat="1" ht="11.5" x14ac:dyDescent="0.25">
      <c r="A143" s="102">
        <v>136</v>
      </c>
      <c r="B143" s="103" t="s">
        <v>31</v>
      </c>
      <c r="C143" s="104" t="s">
        <v>168</v>
      </c>
      <c r="D143" s="105"/>
      <c r="E143" s="311">
        <v>20000</v>
      </c>
      <c r="F143" s="311"/>
      <c r="G143" s="312">
        <f t="shared" si="2"/>
        <v>20000</v>
      </c>
      <c r="H143" s="106">
        <v>43343</v>
      </c>
      <c r="I143" s="104"/>
      <c r="J143" s="107" t="s">
        <v>167</v>
      </c>
    </row>
    <row r="144" spans="1:10" s="93" customFormat="1" ht="11.5" x14ac:dyDescent="0.25">
      <c r="A144" s="102">
        <v>137</v>
      </c>
      <c r="B144" s="103" t="s">
        <v>31</v>
      </c>
      <c r="C144" s="104" t="s">
        <v>378</v>
      </c>
      <c r="D144" s="105"/>
      <c r="E144" s="311">
        <v>180000</v>
      </c>
      <c r="F144" s="311"/>
      <c r="G144" s="312">
        <f t="shared" si="2"/>
        <v>180000</v>
      </c>
      <c r="H144" s="106">
        <v>43343</v>
      </c>
      <c r="I144" s="104"/>
      <c r="J144" s="107" t="s">
        <v>379</v>
      </c>
    </row>
    <row r="145" spans="1:10" s="93" customFormat="1" ht="11.5" x14ac:dyDescent="0.25">
      <c r="A145" s="102">
        <v>138</v>
      </c>
      <c r="B145" s="103" t="s">
        <v>31</v>
      </c>
      <c r="C145" s="104" t="s">
        <v>372</v>
      </c>
      <c r="D145" s="105"/>
      <c r="E145" s="311">
        <v>20000</v>
      </c>
      <c r="F145" s="311"/>
      <c r="G145" s="312">
        <f t="shared" si="2"/>
        <v>20000</v>
      </c>
      <c r="H145" s="106">
        <v>43343</v>
      </c>
      <c r="I145" s="104"/>
      <c r="J145" s="107" t="s">
        <v>174</v>
      </c>
    </row>
    <row r="146" spans="1:10" s="93" customFormat="1" ht="11.5" x14ac:dyDescent="0.25">
      <c r="A146" s="102">
        <v>139</v>
      </c>
      <c r="B146" s="103" t="s">
        <v>31</v>
      </c>
      <c r="C146" s="104" t="s">
        <v>381</v>
      </c>
      <c r="D146" s="105"/>
      <c r="E146" s="311">
        <v>300</v>
      </c>
      <c r="F146" s="311"/>
      <c r="G146" s="312">
        <f t="shared" si="2"/>
        <v>300</v>
      </c>
      <c r="H146" s="106">
        <v>43343</v>
      </c>
      <c r="I146" s="104"/>
      <c r="J146" s="107" t="s">
        <v>382</v>
      </c>
    </row>
    <row r="147" spans="1:10" s="93" customFormat="1" ht="11.5" x14ac:dyDescent="0.25">
      <c r="A147" s="102">
        <v>140</v>
      </c>
      <c r="B147" s="103" t="s">
        <v>32</v>
      </c>
      <c r="C147" s="104" t="s">
        <v>370</v>
      </c>
      <c r="D147" s="105"/>
      <c r="E147" s="311">
        <v>1849.6000000000001</v>
      </c>
      <c r="F147" s="311"/>
      <c r="G147" s="312">
        <f t="shared" si="2"/>
        <v>1849.6000000000001</v>
      </c>
      <c r="H147" s="106">
        <v>43343</v>
      </c>
      <c r="I147" s="104"/>
      <c r="J147" s="107" t="s">
        <v>13</v>
      </c>
    </row>
    <row r="148" spans="1:10" s="93" customFormat="1" ht="11.5" x14ac:dyDescent="0.25">
      <c r="A148" s="102">
        <v>141</v>
      </c>
      <c r="B148" s="103" t="s">
        <v>32</v>
      </c>
      <c r="C148" s="104" t="s">
        <v>369</v>
      </c>
      <c r="D148" s="105"/>
      <c r="E148" s="311">
        <v>319.57</v>
      </c>
      <c r="F148" s="311"/>
      <c r="G148" s="312">
        <f t="shared" si="2"/>
        <v>319.57</v>
      </c>
      <c r="H148" s="106">
        <v>43343</v>
      </c>
      <c r="I148" s="104"/>
      <c r="J148" s="107" t="s">
        <v>13</v>
      </c>
    </row>
    <row r="149" spans="1:10" s="93" customFormat="1" ht="11.5" x14ac:dyDescent="0.25">
      <c r="A149" s="102">
        <v>142</v>
      </c>
      <c r="B149" s="103" t="s">
        <v>32</v>
      </c>
      <c r="C149" s="104" t="s">
        <v>371</v>
      </c>
      <c r="D149" s="105"/>
      <c r="E149" s="311">
        <v>3000</v>
      </c>
      <c r="F149" s="311"/>
      <c r="G149" s="312">
        <f t="shared" si="2"/>
        <v>3000</v>
      </c>
      <c r="H149" s="106">
        <v>43343</v>
      </c>
      <c r="I149" s="104"/>
      <c r="J149" s="107" t="s">
        <v>13</v>
      </c>
    </row>
    <row r="150" spans="1:10" s="93" customFormat="1" ht="11.5" x14ac:dyDescent="0.25">
      <c r="A150" s="102">
        <v>143</v>
      </c>
      <c r="B150" s="103" t="s">
        <v>33</v>
      </c>
      <c r="C150" s="104" t="s">
        <v>370</v>
      </c>
      <c r="D150" s="105"/>
      <c r="E150" s="311">
        <v>2284.8000000000002</v>
      </c>
      <c r="F150" s="311"/>
      <c r="G150" s="312">
        <f t="shared" si="2"/>
        <v>2284.8000000000002</v>
      </c>
      <c r="H150" s="106">
        <v>43343</v>
      </c>
      <c r="I150" s="104"/>
      <c r="J150" s="107" t="s">
        <v>13</v>
      </c>
    </row>
    <row r="151" spans="1:10" s="93" customFormat="1" ht="11.5" x14ac:dyDescent="0.25">
      <c r="A151" s="102">
        <v>144</v>
      </c>
      <c r="B151" s="103" t="s">
        <v>33</v>
      </c>
      <c r="C151" s="104" t="s">
        <v>369</v>
      </c>
      <c r="D151" s="105"/>
      <c r="E151" s="311">
        <v>677.3</v>
      </c>
      <c r="F151" s="311"/>
      <c r="G151" s="312">
        <f t="shared" si="2"/>
        <v>677.3</v>
      </c>
      <c r="H151" s="106">
        <v>43343</v>
      </c>
      <c r="I151" s="104"/>
      <c r="J151" s="107" t="s">
        <v>13</v>
      </c>
    </row>
    <row r="152" spans="1:10" s="93" customFormat="1" ht="11.5" x14ac:dyDescent="0.25">
      <c r="A152" s="102">
        <v>145</v>
      </c>
      <c r="B152" s="103" t="s">
        <v>33</v>
      </c>
      <c r="C152" s="104" t="s">
        <v>371</v>
      </c>
      <c r="D152" s="105"/>
      <c r="E152" s="311">
        <v>5000</v>
      </c>
      <c r="F152" s="311"/>
      <c r="G152" s="312">
        <f t="shared" si="2"/>
        <v>5000</v>
      </c>
      <c r="H152" s="106">
        <v>43343</v>
      </c>
      <c r="I152" s="104"/>
      <c r="J152" s="107" t="s">
        <v>13</v>
      </c>
    </row>
    <row r="153" spans="1:10" s="93" customFormat="1" ht="11.5" x14ac:dyDescent="0.25">
      <c r="A153" s="102">
        <v>146</v>
      </c>
      <c r="B153" s="103" t="s">
        <v>33</v>
      </c>
      <c r="C153" s="104" t="s">
        <v>168</v>
      </c>
      <c r="D153" s="105"/>
      <c r="E153" s="311">
        <v>5000</v>
      </c>
      <c r="F153" s="311"/>
      <c r="G153" s="312">
        <f t="shared" si="2"/>
        <v>5000</v>
      </c>
      <c r="H153" s="106">
        <v>43343</v>
      </c>
      <c r="I153" s="104"/>
      <c r="J153" s="107" t="s">
        <v>167</v>
      </c>
    </row>
    <row r="154" spans="1:10" s="93" customFormat="1" ht="11.5" x14ac:dyDescent="0.25">
      <c r="A154" s="102">
        <v>147</v>
      </c>
      <c r="B154" s="103" t="s">
        <v>33</v>
      </c>
      <c r="C154" s="104" t="s">
        <v>381</v>
      </c>
      <c r="D154" s="105"/>
      <c r="E154" s="311">
        <v>1100</v>
      </c>
      <c r="F154" s="311"/>
      <c r="G154" s="312">
        <f t="shared" si="2"/>
        <v>1100</v>
      </c>
      <c r="H154" s="106">
        <v>43343</v>
      </c>
      <c r="I154" s="104"/>
      <c r="J154" s="107" t="s">
        <v>382</v>
      </c>
    </row>
    <row r="155" spans="1:10" s="93" customFormat="1" ht="11.5" x14ac:dyDescent="0.25">
      <c r="A155" s="102">
        <v>148</v>
      </c>
      <c r="B155" s="103" t="s">
        <v>175</v>
      </c>
      <c r="C155" s="104" t="s">
        <v>370</v>
      </c>
      <c r="D155" s="105"/>
      <c r="E155" s="311">
        <v>2774.4</v>
      </c>
      <c r="F155" s="311"/>
      <c r="G155" s="312">
        <f t="shared" si="2"/>
        <v>2774.4</v>
      </c>
      <c r="H155" s="106">
        <v>43343</v>
      </c>
      <c r="I155" s="104"/>
      <c r="J155" s="107" t="s">
        <v>13</v>
      </c>
    </row>
    <row r="156" spans="1:10" s="93" customFormat="1" ht="11.5" x14ac:dyDescent="0.25">
      <c r="A156" s="102">
        <v>149</v>
      </c>
      <c r="B156" s="103" t="s">
        <v>175</v>
      </c>
      <c r="C156" s="104" t="s">
        <v>369</v>
      </c>
      <c r="D156" s="105"/>
      <c r="E156" s="311">
        <v>920.61</v>
      </c>
      <c r="F156" s="311"/>
      <c r="G156" s="312">
        <f t="shared" si="2"/>
        <v>920.61</v>
      </c>
      <c r="H156" s="106">
        <v>43343</v>
      </c>
      <c r="I156" s="104"/>
      <c r="J156" s="107" t="s">
        <v>13</v>
      </c>
    </row>
    <row r="157" spans="1:10" s="93" customFormat="1" ht="11.5" x14ac:dyDescent="0.25">
      <c r="A157" s="102">
        <v>150</v>
      </c>
      <c r="B157" s="103" t="s">
        <v>175</v>
      </c>
      <c r="C157" s="104" t="s">
        <v>371</v>
      </c>
      <c r="D157" s="105"/>
      <c r="E157" s="311">
        <v>3000</v>
      </c>
      <c r="F157" s="311"/>
      <c r="G157" s="312">
        <f t="shared" si="2"/>
        <v>3000</v>
      </c>
      <c r="H157" s="106">
        <v>43343</v>
      </c>
      <c r="I157" s="104"/>
      <c r="J157" s="107" t="s">
        <v>13</v>
      </c>
    </row>
    <row r="158" spans="1:10" s="93" customFormat="1" ht="11.5" x14ac:dyDescent="0.25">
      <c r="A158" s="102">
        <v>151</v>
      </c>
      <c r="B158" s="103" t="s">
        <v>175</v>
      </c>
      <c r="C158" s="104" t="s">
        <v>326</v>
      </c>
      <c r="D158" s="105"/>
      <c r="E158" s="311">
        <v>11314</v>
      </c>
      <c r="F158" s="311"/>
      <c r="G158" s="312">
        <f t="shared" si="2"/>
        <v>11314</v>
      </c>
      <c r="H158" s="106">
        <v>43343</v>
      </c>
      <c r="I158" s="104"/>
      <c r="J158" s="107" t="s">
        <v>377</v>
      </c>
    </row>
    <row r="159" spans="1:10" s="93" customFormat="1" ht="11.5" x14ac:dyDescent="0.25">
      <c r="A159" s="102">
        <v>152</v>
      </c>
      <c r="B159" s="103" t="s">
        <v>175</v>
      </c>
      <c r="C159" s="104" t="s">
        <v>168</v>
      </c>
      <c r="D159" s="105"/>
      <c r="E159" s="311">
        <v>5000</v>
      </c>
      <c r="F159" s="311"/>
      <c r="G159" s="312">
        <f t="shared" si="2"/>
        <v>5000</v>
      </c>
      <c r="H159" s="106">
        <v>43343</v>
      </c>
      <c r="I159" s="104"/>
      <c r="J159" s="107" t="s">
        <v>167</v>
      </c>
    </row>
    <row r="160" spans="1:10" s="93" customFormat="1" ht="11.5" x14ac:dyDescent="0.25">
      <c r="A160" s="102">
        <v>153</v>
      </c>
      <c r="B160" s="103" t="s">
        <v>175</v>
      </c>
      <c r="C160" s="104" t="s">
        <v>381</v>
      </c>
      <c r="D160" s="105"/>
      <c r="E160" s="311">
        <v>6555</v>
      </c>
      <c r="F160" s="311"/>
      <c r="G160" s="312">
        <f t="shared" si="2"/>
        <v>6555</v>
      </c>
      <c r="H160" s="106">
        <v>43343</v>
      </c>
      <c r="I160" s="104"/>
      <c r="J160" s="107" t="s">
        <v>382</v>
      </c>
    </row>
    <row r="161" spans="1:10" s="93" customFormat="1" ht="11.5" x14ac:dyDescent="0.25">
      <c r="A161" s="102">
        <v>154</v>
      </c>
      <c r="B161" s="103" t="s">
        <v>34</v>
      </c>
      <c r="C161" s="104" t="s">
        <v>370</v>
      </c>
      <c r="D161" s="105"/>
      <c r="E161" s="311">
        <v>4569.6000000000004</v>
      </c>
      <c r="F161" s="311"/>
      <c r="G161" s="312">
        <f t="shared" si="2"/>
        <v>4569.6000000000004</v>
      </c>
      <c r="H161" s="106">
        <v>43343</v>
      </c>
      <c r="I161" s="104"/>
      <c r="J161" s="107" t="s">
        <v>13</v>
      </c>
    </row>
    <row r="162" spans="1:10" s="93" customFormat="1" ht="11.5" x14ac:dyDescent="0.25">
      <c r="A162" s="102">
        <v>155</v>
      </c>
      <c r="B162" s="103" t="s">
        <v>34</v>
      </c>
      <c r="C162" s="104" t="s">
        <v>369</v>
      </c>
      <c r="D162" s="105"/>
      <c r="E162" s="311">
        <v>1341.49</v>
      </c>
      <c r="F162" s="311"/>
      <c r="G162" s="312">
        <f t="shared" si="2"/>
        <v>1341.49</v>
      </c>
      <c r="H162" s="106">
        <v>43343</v>
      </c>
      <c r="I162" s="104"/>
      <c r="J162" s="107" t="s">
        <v>13</v>
      </c>
    </row>
    <row r="163" spans="1:10" s="93" customFormat="1" ht="11.5" x14ac:dyDescent="0.25">
      <c r="A163" s="102">
        <v>156</v>
      </c>
      <c r="B163" s="103" t="s">
        <v>34</v>
      </c>
      <c r="C163" s="104" t="s">
        <v>371</v>
      </c>
      <c r="D163" s="105"/>
      <c r="E163" s="311">
        <v>3000</v>
      </c>
      <c r="F163" s="311"/>
      <c r="G163" s="312">
        <f t="shared" si="2"/>
        <v>3000</v>
      </c>
      <c r="H163" s="106">
        <v>43343</v>
      </c>
      <c r="I163" s="104"/>
      <c r="J163" s="107" t="s">
        <v>13</v>
      </c>
    </row>
    <row r="164" spans="1:10" s="93" customFormat="1" ht="11.5" x14ac:dyDescent="0.25">
      <c r="A164" s="102">
        <v>157</v>
      </c>
      <c r="B164" s="103" t="s">
        <v>34</v>
      </c>
      <c r="C164" s="104" t="s">
        <v>384</v>
      </c>
      <c r="D164" s="105"/>
      <c r="E164" s="311">
        <v>3009</v>
      </c>
      <c r="F164" s="311"/>
      <c r="G164" s="312">
        <f t="shared" si="2"/>
        <v>3009</v>
      </c>
      <c r="H164" s="106">
        <v>43343</v>
      </c>
      <c r="I164" s="104"/>
      <c r="J164" s="107" t="s">
        <v>377</v>
      </c>
    </row>
    <row r="165" spans="1:10" s="93" customFormat="1" ht="11.5" x14ac:dyDescent="0.25">
      <c r="A165" s="102">
        <v>158</v>
      </c>
      <c r="B165" s="103" t="s">
        <v>34</v>
      </c>
      <c r="C165" s="104" t="s">
        <v>168</v>
      </c>
      <c r="D165" s="105"/>
      <c r="E165" s="311">
        <v>10000</v>
      </c>
      <c r="F165" s="311"/>
      <c r="G165" s="312">
        <f t="shared" si="2"/>
        <v>10000</v>
      </c>
      <c r="H165" s="106">
        <v>43343</v>
      </c>
      <c r="I165" s="104"/>
      <c r="J165" s="107" t="s">
        <v>167</v>
      </c>
    </row>
    <row r="166" spans="1:10" s="93" customFormat="1" ht="11.5" x14ac:dyDescent="0.25">
      <c r="A166" s="102">
        <v>159</v>
      </c>
      <c r="B166" s="103" t="s">
        <v>35</v>
      </c>
      <c r="C166" s="104" t="s">
        <v>370</v>
      </c>
      <c r="D166" s="105"/>
      <c r="E166" s="311">
        <v>4569.6000000000004</v>
      </c>
      <c r="F166" s="311"/>
      <c r="G166" s="312">
        <f t="shared" si="2"/>
        <v>4569.6000000000004</v>
      </c>
      <c r="H166" s="106">
        <v>43343</v>
      </c>
      <c r="I166" s="104"/>
      <c r="J166" s="107" t="s">
        <v>13</v>
      </c>
    </row>
    <row r="167" spans="1:10" s="93" customFormat="1" ht="11.5" x14ac:dyDescent="0.25">
      <c r="A167" s="102">
        <v>160</v>
      </c>
      <c r="B167" s="103" t="s">
        <v>35</v>
      </c>
      <c r="C167" s="104" t="s">
        <v>369</v>
      </c>
      <c r="D167" s="105"/>
      <c r="E167" s="311">
        <v>1409.53</v>
      </c>
      <c r="F167" s="311"/>
      <c r="G167" s="312">
        <f t="shared" si="2"/>
        <v>1409.53</v>
      </c>
      <c r="H167" s="106">
        <v>43343</v>
      </c>
      <c r="I167" s="104"/>
      <c r="J167" s="107" t="s">
        <v>13</v>
      </c>
    </row>
    <row r="168" spans="1:10" s="93" customFormat="1" ht="11.5" x14ac:dyDescent="0.25">
      <c r="A168" s="102">
        <v>161</v>
      </c>
      <c r="B168" s="103" t="s">
        <v>35</v>
      </c>
      <c r="C168" s="104" t="s">
        <v>371</v>
      </c>
      <c r="D168" s="105"/>
      <c r="E168" s="311">
        <v>3000</v>
      </c>
      <c r="F168" s="311"/>
      <c r="G168" s="312">
        <f t="shared" si="2"/>
        <v>3000</v>
      </c>
      <c r="H168" s="106">
        <v>43343</v>
      </c>
      <c r="I168" s="104"/>
      <c r="J168" s="107" t="s">
        <v>13</v>
      </c>
    </row>
    <row r="169" spans="1:10" s="93" customFormat="1" ht="11.5" x14ac:dyDescent="0.25">
      <c r="A169" s="102">
        <v>162</v>
      </c>
      <c r="B169" s="103" t="s">
        <v>35</v>
      </c>
      <c r="C169" s="104" t="s">
        <v>384</v>
      </c>
      <c r="D169" s="105"/>
      <c r="E169" s="311">
        <v>3009</v>
      </c>
      <c r="F169" s="311"/>
      <c r="G169" s="312">
        <f t="shared" si="2"/>
        <v>3009</v>
      </c>
      <c r="H169" s="106">
        <v>43343</v>
      </c>
      <c r="I169" s="104"/>
      <c r="J169" s="107" t="s">
        <v>377</v>
      </c>
    </row>
    <row r="170" spans="1:10" s="93" customFormat="1" ht="11.5" x14ac:dyDescent="0.25">
      <c r="A170" s="102">
        <v>163</v>
      </c>
      <c r="B170" s="103" t="s">
        <v>35</v>
      </c>
      <c r="C170" s="104" t="s">
        <v>168</v>
      </c>
      <c r="D170" s="105"/>
      <c r="E170" s="311">
        <v>10000</v>
      </c>
      <c r="F170" s="311"/>
      <c r="G170" s="312">
        <f t="shared" si="2"/>
        <v>10000</v>
      </c>
      <c r="H170" s="106">
        <v>43343</v>
      </c>
      <c r="I170" s="104"/>
      <c r="J170" s="107" t="s">
        <v>167</v>
      </c>
    </row>
    <row r="171" spans="1:10" s="93" customFormat="1" ht="11.5" x14ac:dyDescent="0.25">
      <c r="A171" s="102">
        <v>164</v>
      </c>
      <c r="B171" s="103" t="s">
        <v>35</v>
      </c>
      <c r="C171" s="104" t="s">
        <v>381</v>
      </c>
      <c r="D171" s="105"/>
      <c r="E171" s="311">
        <v>2580</v>
      </c>
      <c r="F171" s="311"/>
      <c r="G171" s="312">
        <f t="shared" si="2"/>
        <v>2580</v>
      </c>
      <c r="H171" s="106">
        <v>43343</v>
      </c>
      <c r="I171" s="104"/>
      <c r="J171" s="107" t="s">
        <v>382</v>
      </c>
    </row>
    <row r="172" spans="1:10" s="93" customFormat="1" ht="11.5" x14ac:dyDescent="0.25">
      <c r="A172" s="102">
        <v>165</v>
      </c>
      <c r="B172" s="103" t="s">
        <v>36</v>
      </c>
      <c r="C172" s="104" t="s">
        <v>370</v>
      </c>
      <c r="D172" s="105"/>
      <c r="E172" s="311">
        <v>4569.6000000000004</v>
      </c>
      <c r="F172" s="311"/>
      <c r="G172" s="312">
        <f t="shared" si="2"/>
        <v>4569.6000000000004</v>
      </c>
      <c r="H172" s="106">
        <v>43343</v>
      </c>
      <c r="I172" s="104"/>
      <c r="J172" s="107" t="s">
        <v>13</v>
      </c>
    </row>
    <row r="173" spans="1:10" s="93" customFormat="1" ht="11.5" x14ac:dyDescent="0.25">
      <c r="A173" s="102">
        <v>166</v>
      </c>
      <c r="B173" s="103" t="s">
        <v>36</v>
      </c>
      <c r="C173" s="104" t="s">
        <v>369</v>
      </c>
      <c r="D173" s="105"/>
      <c r="E173" s="311">
        <v>1454.75</v>
      </c>
      <c r="F173" s="311"/>
      <c r="G173" s="312">
        <f t="shared" si="2"/>
        <v>1454.75</v>
      </c>
      <c r="H173" s="106">
        <v>43343</v>
      </c>
      <c r="I173" s="104"/>
      <c r="J173" s="107" t="s">
        <v>13</v>
      </c>
    </row>
    <row r="174" spans="1:10" s="93" customFormat="1" ht="11.5" x14ac:dyDescent="0.25">
      <c r="A174" s="102">
        <v>167</v>
      </c>
      <c r="B174" s="103" t="s">
        <v>36</v>
      </c>
      <c r="C174" s="104" t="s">
        <v>371</v>
      </c>
      <c r="D174" s="105"/>
      <c r="E174" s="311">
        <v>12000</v>
      </c>
      <c r="F174" s="311"/>
      <c r="G174" s="312">
        <f t="shared" si="2"/>
        <v>12000</v>
      </c>
      <c r="H174" s="106">
        <v>43343</v>
      </c>
      <c r="I174" s="104"/>
      <c r="J174" s="107" t="s">
        <v>13</v>
      </c>
    </row>
    <row r="175" spans="1:10" s="93" customFormat="1" ht="11.5" x14ac:dyDescent="0.25">
      <c r="A175" s="102">
        <v>168</v>
      </c>
      <c r="B175" s="103" t="s">
        <v>36</v>
      </c>
      <c r="C175" s="104" t="s">
        <v>384</v>
      </c>
      <c r="D175" s="105"/>
      <c r="E175" s="311">
        <v>3411</v>
      </c>
      <c r="F175" s="311"/>
      <c r="G175" s="312">
        <f t="shared" si="2"/>
        <v>3411</v>
      </c>
      <c r="H175" s="106">
        <v>43343</v>
      </c>
      <c r="I175" s="104"/>
      <c r="J175" s="107" t="s">
        <v>377</v>
      </c>
    </row>
    <row r="176" spans="1:10" s="93" customFormat="1" ht="11.5" x14ac:dyDescent="0.25">
      <c r="A176" s="102">
        <v>169</v>
      </c>
      <c r="B176" s="103" t="s">
        <v>36</v>
      </c>
      <c r="C176" s="104" t="s">
        <v>168</v>
      </c>
      <c r="D176" s="105"/>
      <c r="E176" s="311">
        <v>10000</v>
      </c>
      <c r="F176" s="311"/>
      <c r="G176" s="312">
        <f t="shared" si="2"/>
        <v>10000</v>
      </c>
      <c r="H176" s="106">
        <v>43343</v>
      </c>
      <c r="I176" s="104"/>
      <c r="J176" s="107" t="s">
        <v>167</v>
      </c>
    </row>
    <row r="177" spans="1:10" s="93" customFormat="1" ht="11.5" x14ac:dyDescent="0.25">
      <c r="A177" s="102">
        <v>170</v>
      </c>
      <c r="B177" s="103" t="s">
        <v>37</v>
      </c>
      <c r="C177" s="104" t="s">
        <v>370</v>
      </c>
      <c r="D177" s="105"/>
      <c r="E177" s="311">
        <v>4569.6000000000004</v>
      </c>
      <c r="F177" s="311"/>
      <c r="G177" s="312">
        <f t="shared" si="2"/>
        <v>4569.6000000000004</v>
      </c>
      <c r="H177" s="106">
        <v>43343</v>
      </c>
      <c r="I177" s="104"/>
      <c r="J177" s="107" t="s">
        <v>13</v>
      </c>
    </row>
    <row r="178" spans="1:10" s="93" customFormat="1" ht="11.5" x14ac:dyDescent="0.25">
      <c r="A178" s="102">
        <v>171</v>
      </c>
      <c r="B178" s="103" t="s">
        <v>37</v>
      </c>
      <c r="C178" s="104" t="s">
        <v>369</v>
      </c>
      <c r="D178" s="105"/>
      <c r="E178" s="311">
        <v>1446.26</v>
      </c>
      <c r="F178" s="311"/>
      <c r="G178" s="312">
        <f t="shared" si="2"/>
        <v>1446.26</v>
      </c>
      <c r="H178" s="106">
        <v>43343</v>
      </c>
      <c r="I178" s="104"/>
      <c r="J178" s="107" t="s">
        <v>13</v>
      </c>
    </row>
    <row r="179" spans="1:10" s="93" customFormat="1" ht="11.5" x14ac:dyDescent="0.25">
      <c r="A179" s="102">
        <v>172</v>
      </c>
      <c r="B179" s="103" t="s">
        <v>37</v>
      </c>
      <c r="C179" s="104" t="s">
        <v>371</v>
      </c>
      <c r="D179" s="105"/>
      <c r="E179" s="311">
        <v>8000</v>
      </c>
      <c r="F179" s="311"/>
      <c r="G179" s="312">
        <f t="shared" si="2"/>
        <v>8000</v>
      </c>
      <c r="H179" s="106">
        <v>43343</v>
      </c>
      <c r="I179" s="104"/>
      <c r="J179" s="107" t="s">
        <v>13</v>
      </c>
    </row>
    <row r="180" spans="1:10" s="93" customFormat="1" ht="11.5" x14ac:dyDescent="0.25">
      <c r="A180" s="102">
        <v>173</v>
      </c>
      <c r="B180" s="103" t="s">
        <v>37</v>
      </c>
      <c r="C180" s="104" t="s">
        <v>384</v>
      </c>
      <c r="D180" s="105"/>
      <c r="E180" s="311">
        <v>3009</v>
      </c>
      <c r="F180" s="311"/>
      <c r="G180" s="312">
        <f t="shared" si="2"/>
        <v>3009</v>
      </c>
      <c r="H180" s="106">
        <v>43343</v>
      </c>
      <c r="I180" s="104"/>
      <c r="J180" s="107" t="s">
        <v>377</v>
      </c>
    </row>
    <row r="181" spans="1:10" s="93" customFormat="1" ht="11.5" x14ac:dyDescent="0.25">
      <c r="A181" s="102">
        <v>174</v>
      </c>
      <c r="B181" s="103" t="s">
        <v>37</v>
      </c>
      <c r="C181" s="104" t="s">
        <v>168</v>
      </c>
      <c r="D181" s="105"/>
      <c r="E181" s="311">
        <v>10000</v>
      </c>
      <c r="F181" s="311"/>
      <c r="G181" s="312">
        <f t="shared" si="2"/>
        <v>10000</v>
      </c>
      <c r="H181" s="106">
        <v>43343</v>
      </c>
      <c r="I181" s="104"/>
      <c r="J181" s="107" t="s">
        <v>167</v>
      </c>
    </row>
    <row r="182" spans="1:10" s="93" customFormat="1" ht="11.5" x14ac:dyDescent="0.25">
      <c r="A182" s="102">
        <v>175</v>
      </c>
      <c r="B182" s="103" t="s">
        <v>44</v>
      </c>
      <c r="C182" s="104" t="s">
        <v>370</v>
      </c>
      <c r="D182" s="105"/>
      <c r="E182" s="311">
        <v>4188.8</v>
      </c>
      <c r="F182" s="311"/>
      <c r="G182" s="312">
        <f t="shared" si="2"/>
        <v>4188.8</v>
      </c>
      <c r="H182" s="106">
        <v>43343</v>
      </c>
      <c r="I182" s="104"/>
      <c r="J182" s="107" t="s">
        <v>13</v>
      </c>
    </row>
    <row r="183" spans="1:10" s="93" customFormat="1" ht="11.5" x14ac:dyDescent="0.25">
      <c r="A183" s="102">
        <v>176</v>
      </c>
      <c r="B183" s="103" t="s">
        <v>44</v>
      </c>
      <c r="C183" s="104" t="s">
        <v>369</v>
      </c>
      <c r="D183" s="105"/>
      <c r="E183" s="311">
        <v>1063.6099999999999</v>
      </c>
      <c r="F183" s="311"/>
      <c r="G183" s="312">
        <f t="shared" si="2"/>
        <v>1063.6099999999999</v>
      </c>
      <c r="H183" s="106">
        <v>43343</v>
      </c>
      <c r="I183" s="104"/>
      <c r="J183" s="107" t="s">
        <v>13</v>
      </c>
    </row>
    <row r="184" spans="1:10" s="93" customFormat="1" ht="11.5" x14ac:dyDescent="0.25">
      <c r="A184" s="102">
        <v>177</v>
      </c>
      <c r="B184" s="103" t="s">
        <v>44</v>
      </c>
      <c r="C184" s="104" t="s">
        <v>371</v>
      </c>
      <c r="D184" s="105"/>
      <c r="E184" s="311">
        <v>3000</v>
      </c>
      <c r="F184" s="311"/>
      <c r="G184" s="312">
        <f t="shared" si="2"/>
        <v>3000</v>
      </c>
      <c r="H184" s="106">
        <v>43343</v>
      </c>
      <c r="I184" s="104"/>
      <c r="J184" s="107" t="s">
        <v>13</v>
      </c>
    </row>
    <row r="185" spans="1:10" s="93" customFormat="1" ht="11.5" x14ac:dyDescent="0.25">
      <c r="A185" s="102">
        <v>178</v>
      </c>
      <c r="B185" s="103" t="s">
        <v>44</v>
      </c>
      <c r="C185" s="104" t="s">
        <v>168</v>
      </c>
      <c r="D185" s="105"/>
      <c r="E185" s="311">
        <v>10000</v>
      </c>
      <c r="F185" s="311"/>
      <c r="G185" s="312">
        <f t="shared" si="2"/>
        <v>10000</v>
      </c>
      <c r="H185" s="106">
        <v>43343</v>
      </c>
      <c r="I185" s="104"/>
      <c r="J185" s="107" t="s">
        <v>167</v>
      </c>
    </row>
    <row r="186" spans="1:10" s="93" customFormat="1" ht="11.5" x14ac:dyDescent="0.25">
      <c r="A186" s="102">
        <v>179</v>
      </c>
      <c r="B186" s="103" t="s">
        <v>45</v>
      </c>
      <c r="C186" s="104" t="s">
        <v>370</v>
      </c>
      <c r="D186" s="105"/>
      <c r="E186" s="311">
        <v>4569.6000000000004</v>
      </c>
      <c r="F186" s="311"/>
      <c r="G186" s="312">
        <f t="shared" si="2"/>
        <v>4569.6000000000004</v>
      </c>
      <c r="H186" s="106">
        <v>43343</v>
      </c>
      <c r="I186" s="104"/>
      <c r="J186" s="107" t="s">
        <v>13</v>
      </c>
    </row>
    <row r="187" spans="1:10" s="93" customFormat="1" ht="11.5" x14ac:dyDescent="0.25">
      <c r="A187" s="102">
        <v>180</v>
      </c>
      <c r="B187" s="103" t="s">
        <v>45</v>
      </c>
      <c r="C187" s="104" t="s">
        <v>369</v>
      </c>
      <c r="D187" s="105"/>
      <c r="E187" s="311">
        <v>1063.25</v>
      </c>
      <c r="F187" s="311"/>
      <c r="G187" s="312">
        <f t="shared" si="2"/>
        <v>1063.25</v>
      </c>
      <c r="H187" s="106">
        <v>43343</v>
      </c>
      <c r="I187" s="104"/>
      <c r="J187" s="107" t="s">
        <v>13</v>
      </c>
    </row>
    <row r="188" spans="1:10" s="93" customFormat="1" ht="11.5" x14ac:dyDescent="0.25">
      <c r="A188" s="102">
        <v>181</v>
      </c>
      <c r="B188" s="103" t="s">
        <v>45</v>
      </c>
      <c r="C188" s="104" t="s">
        <v>371</v>
      </c>
      <c r="D188" s="105"/>
      <c r="E188" s="311">
        <v>3000</v>
      </c>
      <c r="F188" s="311"/>
      <c r="G188" s="312">
        <f t="shared" si="2"/>
        <v>3000</v>
      </c>
      <c r="H188" s="106">
        <v>43343</v>
      </c>
      <c r="I188" s="104"/>
      <c r="J188" s="107" t="s">
        <v>13</v>
      </c>
    </row>
    <row r="189" spans="1:10" s="93" customFormat="1" ht="11.5" x14ac:dyDescent="0.25">
      <c r="A189" s="102">
        <v>182</v>
      </c>
      <c r="B189" s="103" t="s">
        <v>45</v>
      </c>
      <c r="C189" s="104" t="s">
        <v>168</v>
      </c>
      <c r="D189" s="105"/>
      <c r="E189" s="311">
        <v>10000</v>
      </c>
      <c r="F189" s="311"/>
      <c r="G189" s="312">
        <f t="shared" si="2"/>
        <v>10000</v>
      </c>
      <c r="H189" s="106">
        <v>43343</v>
      </c>
      <c r="I189" s="104"/>
      <c r="J189" s="107" t="s">
        <v>167</v>
      </c>
    </row>
    <row r="190" spans="1:10" s="93" customFormat="1" ht="11.5" x14ac:dyDescent="0.25">
      <c r="A190" s="102">
        <v>183</v>
      </c>
      <c r="B190" s="103" t="s">
        <v>46</v>
      </c>
      <c r="C190" s="104" t="s">
        <v>370</v>
      </c>
      <c r="D190" s="105"/>
      <c r="E190" s="311">
        <v>2502.4</v>
      </c>
      <c r="F190" s="311"/>
      <c r="G190" s="312">
        <f t="shared" si="2"/>
        <v>2502.4</v>
      </c>
      <c r="H190" s="106">
        <v>43343</v>
      </c>
      <c r="I190" s="104"/>
      <c r="J190" s="107" t="s">
        <v>13</v>
      </c>
    </row>
    <row r="191" spans="1:10" s="93" customFormat="1" ht="11.5" x14ac:dyDescent="0.25">
      <c r="A191" s="102">
        <v>184</v>
      </c>
      <c r="B191" s="103" t="s">
        <v>46</v>
      </c>
      <c r="C191" s="104" t="s">
        <v>369</v>
      </c>
      <c r="D191" s="105"/>
      <c r="E191" s="311">
        <v>936.3</v>
      </c>
      <c r="F191" s="311"/>
      <c r="G191" s="312">
        <f t="shared" si="2"/>
        <v>936.3</v>
      </c>
      <c r="H191" s="106">
        <v>43343</v>
      </c>
      <c r="I191" s="104"/>
      <c r="J191" s="107" t="s">
        <v>13</v>
      </c>
    </row>
    <row r="192" spans="1:10" s="93" customFormat="1" ht="11.5" x14ac:dyDescent="0.25">
      <c r="A192" s="102">
        <v>185</v>
      </c>
      <c r="B192" s="103" t="s">
        <v>46</v>
      </c>
      <c r="C192" s="104" t="s">
        <v>371</v>
      </c>
      <c r="D192" s="105"/>
      <c r="E192" s="311">
        <v>2000</v>
      </c>
      <c r="F192" s="311"/>
      <c r="G192" s="312">
        <f t="shared" si="2"/>
        <v>2000</v>
      </c>
      <c r="H192" s="106">
        <v>43343</v>
      </c>
      <c r="I192" s="104"/>
      <c r="J192" s="107" t="s">
        <v>13</v>
      </c>
    </row>
    <row r="193" spans="1:10" s="93" customFormat="1" ht="11.5" x14ac:dyDescent="0.25">
      <c r="A193" s="102">
        <v>186</v>
      </c>
      <c r="B193" s="103" t="s">
        <v>46</v>
      </c>
      <c r="C193" s="104" t="s">
        <v>326</v>
      </c>
      <c r="D193" s="105"/>
      <c r="E193" s="311">
        <v>11314</v>
      </c>
      <c r="F193" s="311"/>
      <c r="G193" s="312">
        <f t="shared" si="2"/>
        <v>11314</v>
      </c>
      <c r="H193" s="106">
        <v>43343</v>
      </c>
      <c r="I193" s="104"/>
      <c r="J193" s="107" t="s">
        <v>377</v>
      </c>
    </row>
    <row r="194" spans="1:10" s="93" customFormat="1" ht="11.5" x14ac:dyDescent="0.25">
      <c r="A194" s="102">
        <v>187</v>
      </c>
      <c r="B194" s="103" t="s">
        <v>46</v>
      </c>
      <c r="C194" s="104" t="s">
        <v>168</v>
      </c>
      <c r="D194" s="105"/>
      <c r="E194" s="311">
        <v>10000</v>
      </c>
      <c r="F194" s="311"/>
      <c r="G194" s="312">
        <f t="shared" si="2"/>
        <v>10000</v>
      </c>
      <c r="H194" s="106">
        <v>43343</v>
      </c>
      <c r="I194" s="104"/>
      <c r="J194" s="107" t="s">
        <v>167</v>
      </c>
    </row>
    <row r="195" spans="1:10" s="93" customFormat="1" ht="11.5" x14ac:dyDescent="0.25">
      <c r="A195" s="102">
        <v>188</v>
      </c>
      <c r="B195" s="103" t="s">
        <v>47</v>
      </c>
      <c r="C195" s="104" t="s">
        <v>370</v>
      </c>
      <c r="D195" s="105"/>
      <c r="E195" s="311">
        <v>4188.8</v>
      </c>
      <c r="F195" s="311"/>
      <c r="G195" s="312">
        <f t="shared" si="2"/>
        <v>4188.8</v>
      </c>
      <c r="H195" s="106">
        <v>43343</v>
      </c>
      <c r="I195" s="104"/>
      <c r="J195" s="107" t="s">
        <v>13</v>
      </c>
    </row>
    <row r="196" spans="1:10" s="93" customFormat="1" ht="11.5" x14ac:dyDescent="0.25">
      <c r="A196" s="102">
        <v>189</v>
      </c>
      <c r="B196" s="103" t="s">
        <v>47</v>
      </c>
      <c r="C196" s="104" t="s">
        <v>369</v>
      </c>
      <c r="D196" s="105"/>
      <c r="E196" s="311">
        <v>1063.6099999999999</v>
      </c>
      <c r="F196" s="311"/>
      <c r="G196" s="312">
        <f t="shared" si="2"/>
        <v>1063.6099999999999</v>
      </c>
      <c r="H196" s="106">
        <v>43343</v>
      </c>
      <c r="I196" s="104"/>
      <c r="J196" s="107" t="s">
        <v>13</v>
      </c>
    </row>
    <row r="197" spans="1:10" s="93" customFormat="1" ht="11.5" x14ac:dyDescent="0.25">
      <c r="A197" s="102">
        <v>190</v>
      </c>
      <c r="B197" s="103" t="s">
        <v>47</v>
      </c>
      <c r="C197" s="104" t="s">
        <v>371</v>
      </c>
      <c r="D197" s="105"/>
      <c r="E197" s="311">
        <v>2000</v>
      </c>
      <c r="F197" s="311"/>
      <c r="G197" s="312">
        <f t="shared" si="2"/>
        <v>2000</v>
      </c>
      <c r="H197" s="106">
        <v>43343</v>
      </c>
      <c r="I197" s="104"/>
      <c r="J197" s="107" t="s">
        <v>13</v>
      </c>
    </row>
    <row r="198" spans="1:10" s="93" customFormat="1" ht="11.5" x14ac:dyDescent="0.25">
      <c r="A198" s="102">
        <v>191</v>
      </c>
      <c r="B198" s="103" t="s">
        <v>47</v>
      </c>
      <c r="C198" s="104" t="s">
        <v>326</v>
      </c>
      <c r="D198" s="105"/>
      <c r="E198" s="311">
        <v>2253</v>
      </c>
      <c r="F198" s="311"/>
      <c r="G198" s="312">
        <f t="shared" si="2"/>
        <v>2253</v>
      </c>
      <c r="H198" s="106">
        <v>43343</v>
      </c>
      <c r="I198" s="104"/>
      <c r="J198" s="107" t="s">
        <v>377</v>
      </c>
    </row>
    <row r="199" spans="1:10" s="93" customFormat="1" ht="11.5" x14ac:dyDescent="0.25">
      <c r="A199" s="102">
        <v>192</v>
      </c>
      <c r="B199" s="103" t="s">
        <v>47</v>
      </c>
      <c r="C199" s="104" t="s">
        <v>384</v>
      </c>
      <c r="D199" s="105"/>
      <c r="E199" s="311">
        <v>3411</v>
      </c>
      <c r="F199" s="311"/>
      <c r="G199" s="312">
        <f t="shared" si="2"/>
        <v>3411</v>
      </c>
      <c r="H199" s="106">
        <v>43343</v>
      </c>
      <c r="I199" s="104"/>
      <c r="J199" s="107" t="s">
        <v>377</v>
      </c>
    </row>
    <row r="200" spans="1:10" s="93" customFormat="1" ht="11.5" x14ac:dyDescent="0.25">
      <c r="A200" s="102">
        <v>193</v>
      </c>
      <c r="B200" s="103" t="s">
        <v>47</v>
      </c>
      <c r="C200" s="104" t="s">
        <v>376</v>
      </c>
      <c r="D200" s="105"/>
      <c r="E200" s="311">
        <v>250000</v>
      </c>
      <c r="F200" s="311"/>
      <c r="G200" s="312">
        <f t="shared" ref="G200:G263" si="3">SUM(D200:F200)</f>
        <v>250000</v>
      </c>
      <c r="H200" s="106">
        <v>43343</v>
      </c>
      <c r="I200" s="104"/>
      <c r="J200" s="107" t="s">
        <v>170</v>
      </c>
    </row>
    <row r="201" spans="1:10" s="93" customFormat="1" ht="11.5" x14ac:dyDescent="0.25">
      <c r="A201" s="102">
        <v>194</v>
      </c>
      <c r="B201" s="103" t="s">
        <v>48</v>
      </c>
      <c r="C201" s="104" t="s">
        <v>370</v>
      </c>
      <c r="D201" s="105"/>
      <c r="E201" s="311">
        <v>2502.4</v>
      </c>
      <c r="F201" s="311"/>
      <c r="G201" s="312">
        <f t="shared" si="3"/>
        <v>2502.4</v>
      </c>
      <c r="H201" s="106">
        <v>43343</v>
      </c>
      <c r="I201" s="104"/>
      <c r="J201" s="107" t="s">
        <v>13</v>
      </c>
    </row>
    <row r="202" spans="1:10" s="93" customFormat="1" ht="11.5" x14ac:dyDescent="0.25">
      <c r="A202" s="102">
        <v>195</v>
      </c>
      <c r="B202" s="103" t="s">
        <v>48</v>
      </c>
      <c r="C202" s="104" t="s">
        <v>369</v>
      </c>
      <c r="D202" s="105"/>
      <c r="E202" s="311">
        <v>915.35</v>
      </c>
      <c r="F202" s="311"/>
      <c r="G202" s="312">
        <f t="shared" si="3"/>
        <v>915.35</v>
      </c>
      <c r="H202" s="106">
        <v>43343</v>
      </c>
      <c r="I202" s="104"/>
      <c r="J202" s="107" t="s">
        <v>13</v>
      </c>
    </row>
    <row r="203" spans="1:10" s="93" customFormat="1" ht="11.5" x14ac:dyDescent="0.25">
      <c r="A203" s="102">
        <v>196</v>
      </c>
      <c r="B203" s="103" t="s">
        <v>48</v>
      </c>
      <c r="C203" s="104" t="s">
        <v>371</v>
      </c>
      <c r="D203" s="105"/>
      <c r="E203" s="311">
        <v>2000</v>
      </c>
      <c r="F203" s="311"/>
      <c r="G203" s="312">
        <f t="shared" si="3"/>
        <v>2000</v>
      </c>
      <c r="H203" s="106">
        <v>43343</v>
      </c>
      <c r="I203" s="104"/>
      <c r="J203" s="107" t="s">
        <v>13</v>
      </c>
    </row>
    <row r="204" spans="1:10" s="93" customFormat="1" ht="11.5" x14ac:dyDescent="0.25">
      <c r="A204" s="102">
        <v>197</v>
      </c>
      <c r="B204" s="103" t="s">
        <v>48</v>
      </c>
      <c r="C204" s="104" t="s">
        <v>168</v>
      </c>
      <c r="D204" s="105"/>
      <c r="E204" s="311">
        <v>10000</v>
      </c>
      <c r="F204" s="311"/>
      <c r="G204" s="312">
        <f t="shared" si="3"/>
        <v>10000</v>
      </c>
      <c r="H204" s="106">
        <v>43343</v>
      </c>
      <c r="I204" s="104"/>
      <c r="J204" s="107" t="s">
        <v>167</v>
      </c>
    </row>
    <row r="205" spans="1:10" s="93" customFormat="1" ht="11.5" x14ac:dyDescent="0.25">
      <c r="A205" s="102">
        <v>198</v>
      </c>
      <c r="B205" s="103" t="s">
        <v>49</v>
      </c>
      <c r="C205" s="104" t="s">
        <v>370</v>
      </c>
      <c r="D205" s="105"/>
      <c r="E205" s="311">
        <v>4569.6000000000004</v>
      </c>
      <c r="F205" s="311"/>
      <c r="G205" s="312">
        <f t="shared" si="3"/>
        <v>4569.6000000000004</v>
      </c>
      <c r="H205" s="106">
        <v>43343</v>
      </c>
      <c r="I205" s="104"/>
      <c r="J205" s="107" t="s">
        <v>13</v>
      </c>
    </row>
    <row r="206" spans="1:10" s="93" customFormat="1" ht="11.5" x14ac:dyDescent="0.25">
      <c r="A206" s="102">
        <v>199</v>
      </c>
      <c r="B206" s="103" t="s">
        <v>49</v>
      </c>
      <c r="C206" s="104" t="s">
        <v>369</v>
      </c>
      <c r="D206" s="105"/>
      <c r="E206" s="311">
        <v>1063.6099999999999</v>
      </c>
      <c r="F206" s="311"/>
      <c r="G206" s="312">
        <f t="shared" si="3"/>
        <v>1063.6099999999999</v>
      </c>
      <c r="H206" s="106">
        <v>43343</v>
      </c>
      <c r="I206" s="104"/>
      <c r="J206" s="107" t="s">
        <v>13</v>
      </c>
    </row>
    <row r="207" spans="1:10" s="93" customFormat="1" ht="11.5" x14ac:dyDescent="0.25">
      <c r="A207" s="102">
        <v>200</v>
      </c>
      <c r="B207" s="103" t="s">
        <v>49</v>
      </c>
      <c r="C207" s="104" t="s">
        <v>371</v>
      </c>
      <c r="D207" s="105"/>
      <c r="E207" s="311">
        <v>5000</v>
      </c>
      <c r="F207" s="311"/>
      <c r="G207" s="312">
        <f t="shared" si="3"/>
        <v>5000</v>
      </c>
      <c r="H207" s="106">
        <v>43343</v>
      </c>
      <c r="I207" s="104"/>
      <c r="J207" s="107" t="s">
        <v>13</v>
      </c>
    </row>
    <row r="208" spans="1:10" s="93" customFormat="1" ht="11.5" x14ac:dyDescent="0.25">
      <c r="A208" s="102">
        <v>201</v>
      </c>
      <c r="B208" s="103" t="s">
        <v>49</v>
      </c>
      <c r="C208" s="104" t="s">
        <v>168</v>
      </c>
      <c r="D208" s="105"/>
      <c r="E208" s="311">
        <v>10000</v>
      </c>
      <c r="F208" s="311"/>
      <c r="G208" s="312">
        <f t="shared" si="3"/>
        <v>10000</v>
      </c>
      <c r="H208" s="106">
        <v>43343</v>
      </c>
      <c r="I208" s="104"/>
      <c r="J208" s="107" t="s">
        <v>167</v>
      </c>
    </row>
    <row r="209" spans="1:10" s="93" customFormat="1" ht="11.5" x14ac:dyDescent="0.25">
      <c r="A209" s="102">
        <v>202</v>
      </c>
      <c r="B209" s="103" t="s">
        <v>50</v>
      </c>
      <c r="C209" s="104" t="s">
        <v>370</v>
      </c>
      <c r="D209" s="105"/>
      <c r="E209" s="311">
        <v>11152</v>
      </c>
      <c r="F209" s="311"/>
      <c r="G209" s="312">
        <f t="shared" si="3"/>
        <v>11152</v>
      </c>
      <c r="H209" s="106">
        <v>43343</v>
      </c>
      <c r="I209" s="104"/>
      <c r="J209" s="107" t="s">
        <v>13</v>
      </c>
    </row>
    <row r="210" spans="1:10" s="93" customFormat="1" ht="11.5" x14ac:dyDescent="0.25">
      <c r="A210" s="102">
        <v>203</v>
      </c>
      <c r="B210" s="103" t="s">
        <v>50</v>
      </c>
      <c r="C210" s="104" t="s">
        <v>369</v>
      </c>
      <c r="D210" s="105"/>
      <c r="E210" s="311">
        <v>3890.09</v>
      </c>
      <c r="F210" s="311"/>
      <c r="G210" s="312">
        <f t="shared" si="3"/>
        <v>3890.09</v>
      </c>
      <c r="H210" s="106">
        <v>43343</v>
      </c>
      <c r="I210" s="104"/>
      <c r="J210" s="107" t="s">
        <v>13</v>
      </c>
    </row>
    <row r="211" spans="1:10" s="93" customFormat="1" ht="11.5" x14ac:dyDescent="0.25">
      <c r="A211" s="102">
        <v>204</v>
      </c>
      <c r="B211" s="103" t="s">
        <v>50</v>
      </c>
      <c r="C211" s="104" t="s">
        <v>371</v>
      </c>
      <c r="D211" s="105"/>
      <c r="E211" s="311">
        <v>20000</v>
      </c>
      <c r="F211" s="311"/>
      <c r="G211" s="312">
        <f t="shared" si="3"/>
        <v>20000</v>
      </c>
      <c r="H211" s="106">
        <v>43343</v>
      </c>
      <c r="I211" s="104"/>
      <c r="J211" s="107" t="s">
        <v>13</v>
      </c>
    </row>
    <row r="212" spans="1:10" s="93" customFormat="1" ht="11.5" x14ac:dyDescent="0.25">
      <c r="A212" s="102">
        <v>205</v>
      </c>
      <c r="B212" s="103" t="s">
        <v>50</v>
      </c>
      <c r="C212" s="104" t="s">
        <v>326</v>
      </c>
      <c r="D212" s="105"/>
      <c r="E212" s="311">
        <v>24248</v>
      </c>
      <c r="F212" s="311"/>
      <c r="G212" s="312">
        <f t="shared" si="3"/>
        <v>24248</v>
      </c>
      <c r="H212" s="106">
        <v>43343</v>
      </c>
      <c r="I212" s="104"/>
      <c r="J212" s="107" t="s">
        <v>377</v>
      </c>
    </row>
    <row r="213" spans="1:10" s="93" customFormat="1" ht="11.5" x14ac:dyDescent="0.25">
      <c r="A213" s="102">
        <v>206</v>
      </c>
      <c r="B213" s="103" t="s">
        <v>50</v>
      </c>
      <c r="C213" s="104" t="s">
        <v>168</v>
      </c>
      <c r="D213" s="105"/>
      <c r="E213" s="311">
        <v>30000</v>
      </c>
      <c r="F213" s="311"/>
      <c r="G213" s="312">
        <f t="shared" si="3"/>
        <v>30000</v>
      </c>
      <c r="H213" s="106">
        <v>43343</v>
      </c>
      <c r="I213" s="104"/>
      <c r="J213" s="107" t="s">
        <v>167</v>
      </c>
    </row>
    <row r="214" spans="1:10" s="93" customFormat="1" ht="11.5" x14ac:dyDescent="0.25">
      <c r="A214" s="102">
        <v>207</v>
      </c>
      <c r="B214" s="103" t="s">
        <v>50</v>
      </c>
      <c r="C214" s="104" t="s">
        <v>387</v>
      </c>
      <c r="D214" s="105"/>
      <c r="E214" s="311">
        <v>30000</v>
      </c>
      <c r="F214" s="311"/>
      <c r="G214" s="312">
        <f t="shared" si="3"/>
        <v>30000</v>
      </c>
      <c r="H214" s="106">
        <v>43343</v>
      </c>
      <c r="I214" s="104"/>
      <c r="J214" s="107" t="s">
        <v>374</v>
      </c>
    </row>
    <row r="215" spans="1:10" s="93" customFormat="1" ht="11.5" x14ac:dyDescent="0.25">
      <c r="A215" s="102">
        <v>208</v>
      </c>
      <c r="B215" s="103" t="s">
        <v>50</v>
      </c>
      <c r="C215" s="104" t="s">
        <v>169</v>
      </c>
      <c r="D215" s="105"/>
      <c r="E215" s="311">
        <v>15000</v>
      </c>
      <c r="F215" s="311"/>
      <c r="G215" s="312">
        <f t="shared" si="3"/>
        <v>15000</v>
      </c>
      <c r="H215" s="106">
        <v>43343</v>
      </c>
      <c r="I215" s="104"/>
      <c r="J215" s="107" t="s">
        <v>170</v>
      </c>
    </row>
    <row r="216" spans="1:10" s="93" customFormat="1" ht="11.5" x14ac:dyDescent="0.25">
      <c r="A216" s="102">
        <v>209</v>
      </c>
      <c r="B216" s="103" t="s">
        <v>51</v>
      </c>
      <c r="C216" s="104" t="s">
        <v>370</v>
      </c>
      <c r="D216" s="105"/>
      <c r="E216" s="311">
        <v>7779.2000000000007</v>
      </c>
      <c r="F216" s="311"/>
      <c r="G216" s="312">
        <f t="shared" si="3"/>
        <v>7779.2000000000007</v>
      </c>
      <c r="H216" s="106">
        <v>43343</v>
      </c>
      <c r="I216" s="104"/>
      <c r="J216" s="107" t="s">
        <v>13</v>
      </c>
    </row>
    <row r="217" spans="1:10" s="93" customFormat="1" ht="11.5" x14ac:dyDescent="0.25">
      <c r="A217" s="102">
        <v>210</v>
      </c>
      <c r="B217" s="103" t="s">
        <v>51</v>
      </c>
      <c r="C217" s="104" t="s">
        <v>369</v>
      </c>
      <c r="D217" s="105"/>
      <c r="E217" s="311">
        <v>2139.39</v>
      </c>
      <c r="F217" s="311"/>
      <c r="G217" s="312">
        <f t="shared" si="3"/>
        <v>2139.39</v>
      </c>
      <c r="H217" s="106">
        <v>43343</v>
      </c>
      <c r="I217" s="104"/>
      <c r="J217" s="107" t="s">
        <v>13</v>
      </c>
    </row>
    <row r="218" spans="1:10" s="93" customFormat="1" ht="11.5" x14ac:dyDescent="0.25">
      <c r="A218" s="102">
        <v>211</v>
      </c>
      <c r="B218" s="103" t="s">
        <v>51</v>
      </c>
      <c r="C218" s="104" t="s">
        <v>371</v>
      </c>
      <c r="D218" s="105"/>
      <c r="E218" s="311">
        <v>5000</v>
      </c>
      <c r="F218" s="311"/>
      <c r="G218" s="312">
        <f t="shared" si="3"/>
        <v>5000</v>
      </c>
      <c r="H218" s="106">
        <v>43343</v>
      </c>
      <c r="I218" s="104"/>
      <c r="J218" s="107" t="s">
        <v>13</v>
      </c>
    </row>
    <row r="219" spans="1:10" s="93" customFormat="1" ht="11.5" x14ac:dyDescent="0.25">
      <c r="A219" s="102">
        <v>212</v>
      </c>
      <c r="B219" s="103" t="s">
        <v>51</v>
      </c>
      <c r="C219" s="104" t="s">
        <v>168</v>
      </c>
      <c r="D219" s="105"/>
      <c r="E219" s="311">
        <v>30000</v>
      </c>
      <c r="F219" s="311"/>
      <c r="G219" s="312">
        <f t="shared" si="3"/>
        <v>30000</v>
      </c>
      <c r="H219" s="106">
        <v>43343</v>
      </c>
      <c r="I219" s="104"/>
      <c r="J219" s="107" t="s">
        <v>167</v>
      </c>
    </row>
    <row r="220" spans="1:10" s="93" customFormat="1" ht="11.5" x14ac:dyDescent="0.25">
      <c r="A220" s="102">
        <v>213</v>
      </c>
      <c r="B220" s="103" t="s">
        <v>51</v>
      </c>
      <c r="C220" s="104" t="s">
        <v>169</v>
      </c>
      <c r="D220" s="105"/>
      <c r="E220" s="311">
        <v>15000</v>
      </c>
      <c r="F220" s="311"/>
      <c r="G220" s="312">
        <f t="shared" si="3"/>
        <v>15000</v>
      </c>
      <c r="H220" s="106">
        <v>43343</v>
      </c>
      <c r="I220" s="104"/>
      <c r="J220" s="107" t="s">
        <v>170</v>
      </c>
    </row>
    <row r="221" spans="1:10" s="93" customFormat="1" ht="11.5" x14ac:dyDescent="0.25">
      <c r="A221" s="102">
        <v>214</v>
      </c>
      <c r="B221" s="103" t="s">
        <v>52</v>
      </c>
      <c r="C221" s="104" t="s">
        <v>370</v>
      </c>
      <c r="D221" s="105"/>
      <c r="E221" s="311">
        <v>7779.2000000000007</v>
      </c>
      <c r="F221" s="311"/>
      <c r="G221" s="312">
        <f t="shared" si="3"/>
        <v>7779.2000000000007</v>
      </c>
      <c r="H221" s="106">
        <v>43343</v>
      </c>
      <c r="I221" s="104"/>
      <c r="J221" s="107" t="s">
        <v>13</v>
      </c>
    </row>
    <row r="222" spans="1:10" s="93" customFormat="1" ht="11.5" x14ac:dyDescent="0.25">
      <c r="A222" s="102">
        <v>215</v>
      </c>
      <c r="B222" s="103" t="s">
        <v>52</v>
      </c>
      <c r="C222" s="104" t="s">
        <v>369</v>
      </c>
      <c r="D222" s="105"/>
      <c r="E222" s="311">
        <v>2138.2399999999998</v>
      </c>
      <c r="F222" s="311"/>
      <c r="G222" s="312">
        <f t="shared" si="3"/>
        <v>2138.2399999999998</v>
      </c>
      <c r="H222" s="106">
        <v>43343</v>
      </c>
      <c r="I222" s="104"/>
      <c r="J222" s="107" t="s">
        <v>13</v>
      </c>
    </row>
    <row r="223" spans="1:10" s="93" customFormat="1" ht="11.5" x14ac:dyDescent="0.25">
      <c r="A223" s="102">
        <v>216</v>
      </c>
      <c r="B223" s="103" t="s">
        <v>52</v>
      </c>
      <c r="C223" s="104" t="s">
        <v>371</v>
      </c>
      <c r="D223" s="105"/>
      <c r="E223" s="311">
        <v>10000</v>
      </c>
      <c r="F223" s="311"/>
      <c r="G223" s="312">
        <f t="shared" si="3"/>
        <v>10000</v>
      </c>
      <c r="H223" s="106">
        <v>43343</v>
      </c>
      <c r="I223" s="104"/>
      <c r="J223" s="107" t="s">
        <v>13</v>
      </c>
    </row>
    <row r="224" spans="1:10" s="93" customFormat="1" ht="11.5" x14ac:dyDescent="0.25">
      <c r="A224" s="102">
        <v>217</v>
      </c>
      <c r="B224" s="103" t="s">
        <v>52</v>
      </c>
      <c r="C224" s="104" t="s">
        <v>388</v>
      </c>
      <c r="D224" s="105"/>
      <c r="E224" s="311">
        <v>27051</v>
      </c>
      <c r="F224" s="311"/>
      <c r="G224" s="312">
        <f t="shared" si="3"/>
        <v>27051</v>
      </c>
      <c r="H224" s="106">
        <v>43343</v>
      </c>
      <c r="I224" s="104"/>
      <c r="J224" s="107" t="s">
        <v>13</v>
      </c>
    </row>
    <row r="225" spans="1:10" s="93" customFormat="1" ht="11.5" x14ac:dyDescent="0.25">
      <c r="A225" s="102">
        <v>218</v>
      </c>
      <c r="B225" s="103" t="s">
        <v>52</v>
      </c>
      <c r="C225" s="104" t="s">
        <v>168</v>
      </c>
      <c r="D225" s="105"/>
      <c r="E225" s="311">
        <v>30000</v>
      </c>
      <c r="F225" s="311"/>
      <c r="G225" s="312">
        <f t="shared" si="3"/>
        <v>30000</v>
      </c>
      <c r="H225" s="106">
        <v>43343</v>
      </c>
      <c r="I225" s="104"/>
      <c r="J225" s="107" t="s">
        <v>167</v>
      </c>
    </row>
    <row r="226" spans="1:10" s="93" customFormat="1" ht="11.5" x14ac:dyDescent="0.25">
      <c r="A226" s="102">
        <v>219</v>
      </c>
      <c r="B226" s="103" t="s">
        <v>52</v>
      </c>
      <c r="C226" s="104" t="s">
        <v>173</v>
      </c>
      <c r="D226" s="105"/>
      <c r="E226" s="311">
        <v>200000</v>
      </c>
      <c r="F226" s="311"/>
      <c r="G226" s="312">
        <f t="shared" si="3"/>
        <v>200000</v>
      </c>
      <c r="H226" s="106">
        <v>43343</v>
      </c>
      <c r="I226" s="104"/>
      <c r="J226" s="107" t="s">
        <v>374</v>
      </c>
    </row>
    <row r="227" spans="1:10" s="93" customFormat="1" ht="11.5" x14ac:dyDescent="0.25">
      <c r="A227" s="102">
        <v>220</v>
      </c>
      <c r="B227" s="103" t="s">
        <v>52</v>
      </c>
      <c r="C227" s="104" t="s">
        <v>169</v>
      </c>
      <c r="D227" s="105"/>
      <c r="E227" s="311">
        <v>15000</v>
      </c>
      <c r="F227" s="311"/>
      <c r="G227" s="312">
        <f t="shared" si="3"/>
        <v>15000</v>
      </c>
      <c r="H227" s="106">
        <v>43343</v>
      </c>
      <c r="I227" s="104"/>
      <c r="J227" s="107" t="s">
        <v>170</v>
      </c>
    </row>
    <row r="228" spans="1:10" s="93" customFormat="1" ht="11.5" x14ac:dyDescent="0.25">
      <c r="A228" s="102">
        <v>221</v>
      </c>
      <c r="B228" s="103" t="s">
        <v>53</v>
      </c>
      <c r="C228" s="104" t="s">
        <v>370</v>
      </c>
      <c r="D228" s="105"/>
      <c r="E228" s="311">
        <v>7779.2000000000007</v>
      </c>
      <c r="F228" s="311"/>
      <c r="G228" s="312">
        <f t="shared" si="3"/>
        <v>7779.2000000000007</v>
      </c>
      <c r="H228" s="106">
        <v>43343</v>
      </c>
      <c r="I228" s="104"/>
      <c r="J228" s="107" t="s">
        <v>13</v>
      </c>
    </row>
    <row r="229" spans="1:10" s="93" customFormat="1" ht="11.5" x14ac:dyDescent="0.25">
      <c r="A229" s="102">
        <v>222</v>
      </c>
      <c r="B229" s="103" t="s">
        <v>53</v>
      </c>
      <c r="C229" s="104" t="s">
        <v>369</v>
      </c>
      <c r="D229" s="105"/>
      <c r="E229" s="311">
        <v>3313.17</v>
      </c>
      <c r="F229" s="311"/>
      <c r="G229" s="312">
        <f t="shared" si="3"/>
        <v>3313.17</v>
      </c>
      <c r="H229" s="106">
        <v>43343</v>
      </c>
      <c r="I229" s="104"/>
      <c r="J229" s="107" t="s">
        <v>13</v>
      </c>
    </row>
    <row r="230" spans="1:10" s="93" customFormat="1" ht="11.5" x14ac:dyDescent="0.25">
      <c r="A230" s="102">
        <v>223</v>
      </c>
      <c r="B230" s="103" t="s">
        <v>53</v>
      </c>
      <c r="C230" s="104" t="s">
        <v>371</v>
      </c>
      <c r="D230" s="105"/>
      <c r="E230" s="311">
        <v>40000</v>
      </c>
      <c r="F230" s="311"/>
      <c r="G230" s="312">
        <f t="shared" si="3"/>
        <v>40000</v>
      </c>
      <c r="H230" s="106">
        <v>43343</v>
      </c>
      <c r="I230" s="104"/>
      <c r="J230" s="107" t="s">
        <v>13</v>
      </c>
    </row>
    <row r="231" spans="1:10" s="93" customFormat="1" ht="11.5" x14ac:dyDescent="0.25">
      <c r="A231" s="102">
        <v>224</v>
      </c>
      <c r="B231" s="103" t="s">
        <v>53</v>
      </c>
      <c r="C231" s="104" t="s">
        <v>168</v>
      </c>
      <c r="D231" s="105"/>
      <c r="E231" s="311">
        <v>30000</v>
      </c>
      <c r="F231" s="311"/>
      <c r="G231" s="312">
        <f t="shared" si="3"/>
        <v>30000</v>
      </c>
      <c r="H231" s="106">
        <v>43343</v>
      </c>
      <c r="I231" s="104"/>
      <c r="J231" s="107" t="s">
        <v>167</v>
      </c>
    </row>
    <row r="232" spans="1:10" s="93" customFormat="1" ht="11.5" x14ac:dyDescent="0.25">
      <c r="A232" s="102">
        <v>225</v>
      </c>
      <c r="B232" s="103" t="s">
        <v>53</v>
      </c>
      <c r="C232" s="104" t="s">
        <v>169</v>
      </c>
      <c r="D232" s="105"/>
      <c r="E232" s="311">
        <v>15000</v>
      </c>
      <c r="F232" s="311"/>
      <c r="G232" s="312">
        <f t="shared" si="3"/>
        <v>15000</v>
      </c>
      <c r="H232" s="106">
        <v>43343</v>
      </c>
      <c r="I232" s="104"/>
      <c r="J232" s="107" t="s">
        <v>170</v>
      </c>
    </row>
    <row r="233" spans="1:10" s="93" customFormat="1" ht="11.5" x14ac:dyDescent="0.25">
      <c r="A233" s="102">
        <v>226</v>
      </c>
      <c r="B233" s="103" t="s">
        <v>54</v>
      </c>
      <c r="C233" s="104" t="s">
        <v>370</v>
      </c>
      <c r="D233" s="105"/>
      <c r="E233" s="311">
        <v>20128</v>
      </c>
      <c r="F233" s="311"/>
      <c r="G233" s="312">
        <f t="shared" si="3"/>
        <v>20128</v>
      </c>
      <c r="H233" s="106">
        <v>43343</v>
      </c>
      <c r="I233" s="104"/>
      <c r="J233" s="107" t="s">
        <v>13</v>
      </c>
    </row>
    <row r="234" spans="1:10" s="93" customFormat="1" ht="11.5" x14ac:dyDescent="0.25">
      <c r="A234" s="102">
        <v>227</v>
      </c>
      <c r="B234" s="103" t="s">
        <v>54</v>
      </c>
      <c r="C234" s="104" t="s">
        <v>369</v>
      </c>
      <c r="D234" s="105"/>
      <c r="E234" s="311">
        <v>6928.85</v>
      </c>
      <c r="F234" s="311"/>
      <c r="G234" s="312">
        <f t="shared" si="3"/>
        <v>6928.85</v>
      </c>
      <c r="H234" s="106">
        <v>43343</v>
      </c>
      <c r="I234" s="104"/>
      <c r="J234" s="107" t="s">
        <v>13</v>
      </c>
    </row>
    <row r="235" spans="1:10" s="93" customFormat="1" ht="11.5" x14ac:dyDescent="0.25">
      <c r="A235" s="102">
        <v>228</v>
      </c>
      <c r="B235" s="103" t="s">
        <v>54</v>
      </c>
      <c r="C235" s="104" t="s">
        <v>371</v>
      </c>
      <c r="D235" s="105"/>
      <c r="E235" s="311">
        <v>30000</v>
      </c>
      <c r="F235" s="311"/>
      <c r="G235" s="312">
        <f t="shared" si="3"/>
        <v>30000</v>
      </c>
      <c r="H235" s="106">
        <v>43343</v>
      </c>
      <c r="I235" s="104"/>
      <c r="J235" s="107" t="s">
        <v>13</v>
      </c>
    </row>
    <row r="236" spans="1:10" s="93" customFormat="1" ht="11.5" x14ac:dyDescent="0.25">
      <c r="A236" s="102">
        <v>229</v>
      </c>
      <c r="B236" s="103" t="s">
        <v>54</v>
      </c>
      <c r="C236" s="104" t="s">
        <v>326</v>
      </c>
      <c r="D236" s="105"/>
      <c r="E236" s="311">
        <v>3221</v>
      </c>
      <c r="F236" s="311"/>
      <c r="G236" s="312">
        <f t="shared" si="3"/>
        <v>3221</v>
      </c>
      <c r="H236" s="106">
        <v>43343</v>
      </c>
      <c r="I236" s="104"/>
      <c r="J236" s="107" t="s">
        <v>377</v>
      </c>
    </row>
    <row r="237" spans="1:10" s="93" customFormat="1" ht="11.5" x14ac:dyDescent="0.25">
      <c r="A237" s="102">
        <v>230</v>
      </c>
      <c r="B237" s="103" t="s">
        <v>54</v>
      </c>
      <c r="C237" s="104" t="s">
        <v>168</v>
      </c>
      <c r="D237" s="105"/>
      <c r="E237" s="311">
        <v>30000</v>
      </c>
      <c r="F237" s="311"/>
      <c r="G237" s="312">
        <f t="shared" si="3"/>
        <v>30000</v>
      </c>
      <c r="H237" s="106">
        <v>43343</v>
      </c>
      <c r="I237" s="104"/>
      <c r="J237" s="107" t="s">
        <v>167</v>
      </c>
    </row>
    <row r="238" spans="1:10" s="93" customFormat="1" ht="11.5" x14ac:dyDescent="0.25">
      <c r="A238" s="102">
        <v>231</v>
      </c>
      <c r="B238" s="103" t="s">
        <v>54</v>
      </c>
      <c r="C238" s="104" t="s">
        <v>375</v>
      </c>
      <c r="D238" s="105"/>
      <c r="E238" s="311">
        <v>200000</v>
      </c>
      <c r="F238" s="311"/>
      <c r="G238" s="312">
        <f t="shared" si="3"/>
        <v>200000</v>
      </c>
      <c r="H238" s="106">
        <v>43343</v>
      </c>
      <c r="I238" s="104"/>
      <c r="J238" s="107" t="s">
        <v>167</v>
      </c>
    </row>
    <row r="239" spans="1:10" s="93" customFormat="1" ht="11.5" x14ac:dyDescent="0.25">
      <c r="A239" s="102">
        <v>232</v>
      </c>
      <c r="B239" s="103" t="s">
        <v>54</v>
      </c>
      <c r="C239" s="104" t="s">
        <v>169</v>
      </c>
      <c r="D239" s="105"/>
      <c r="E239" s="311">
        <v>15000</v>
      </c>
      <c r="F239" s="311"/>
      <c r="G239" s="312">
        <f t="shared" si="3"/>
        <v>15000</v>
      </c>
      <c r="H239" s="106">
        <v>43343</v>
      </c>
      <c r="I239" s="104"/>
      <c r="J239" s="107" t="s">
        <v>170</v>
      </c>
    </row>
    <row r="240" spans="1:10" s="93" customFormat="1" ht="11.5" x14ac:dyDescent="0.25">
      <c r="A240" s="102">
        <v>233</v>
      </c>
      <c r="B240" s="103" t="s">
        <v>54</v>
      </c>
      <c r="C240" s="104" t="s">
        <v>373</v>
      </c>
      <c r="D240" s="105"/>
      <c r="E240" s="311">
        <v>30555.9</v>
      </c>
      <c r="F240" s="311"/>
      <c r="G240" s="312">
        <f t="shared" si="3"/>
        <v>30555.9</v>
      </c>
      <c r="H240" s="106">
        <v>43343</v>
      </c>
      <c r="I240" s="104"/>
      <c r="J240" s="107" t="s">
        <v>174</v>
      </c>
    </row>
    <row r="241" spans="1:10" s="93" customFormat="1" ht="11.5" x14ac:dyDescent="0.25">
      <c r="A241" s="102">
        <v>234</v>
      </c>
      <c r="B241" s="103" t="s">
        <v>54</v>
      </c>
      <c r="C241" s="104" t="s">
        <v>381</v>
      </c>
      <c r="D241" s="105"/>
      <c r="E241" s="311">
        <v>3560</v>
      </c>
      <c r="F241" s="311"/>
      <c r="G241" s="312">
        <f t="shared" si="3"/>
        <v>3560</v>
      </c>
      <c r="H241" s="106">
        <v>43343</v>
      </c>
      <c r="I241" s="104"/>
      <c r="J241" s="107" t="s">
        <v>382</v>
      </c>
    </row>
    <row r="242" spans="1:10" s="93" customFormat="1" ht="11.5" x14ac:dyDescent="0.25">
      <c r="A242" s="102">
        <v>235</v>
      </c>
      <c r="B242" s="103" t="s">
        <v>55</v>
      </c>
      <c r="C242" s="104" t="s">
        <v>370</v>
      </c>
      <c r="D242" s="105"/>
      <c r="E242" s="311">
        <v>6745.6</v>
      </c>
      <c r="F242" s="311"/>
      <c r="G242" s="312">
        <f t="shared" si="3"/>
        <v>6745.6</v>
      </c>
      <c r="H242" s="106">
        <v>43343</v>
      </c>
      <c r="I242" s="104"/>
      <c r="J242" s="107" t="s">
        <v>13</v>
      </c>
    </row>
    <row r="243" spans="1:10" s="93" customFormat="1" ht="11.5" x14ac:dyDescent="0.25">
      <c r="A243" s="102">
        <v>236</v>
      </c>
      <c r="B243" s="103" t="s">
        <v>55</v>
      </c>
      <c r="C243" s="104" t="s">
        <v>369</v>
      </c>
      <c r="D243" s="105"/>
      <c r="E243" s="311">
        <v>1518.33</v>
      </c>
      <c r="F243" s="311"/>
      <c r="G243" s="312">
        <f t="shared" si="3"/>
        <v>1518.33</v>
      </c>
      <c r="H243" s="106">
        <v>43343</v>
      </c>
      <c r="I243" s="104"/>
      <c r="J243" s="107" t="s">
        <v>13</v>
      </c>
    </row>
    <row r="244" spans="1:10" s="93" customFormat="1" ht="11.5" x14ac:dyDescent="0.25">
      <c r="A244" s="102">
        <v>237</v>
      </c>
      <c r="B244" s="103" t="s">
        <v>55</v>
      </c>
      <c r="C244" s="104" t="s">
        <v>371</v>
      </c>
      <c r="D244" s="105"/>
      <c r="E244" s="311">
        <v>10000</v>
      </c>
      <c r="F244" s="311"/>
      <c r="G244" s="312">
        <f t="shared" si="3"/>
        <v>10000</v>
      </c>
      <c r="H244" s="106">
        <v>43343</v>
      </c>
      <c r="I244" s="104"/>
      <c r="J244" s="107" t="s">
        <v>13</v>
      </c>
    </row>
    <row r="245" spans="1:10" s="93" customFormat="1" ht="11.5" x14ac:dyDescent="0.25">
      <c r="A245" s="102">
        <v>238</v>
      </c>
      <c r="B245" s="103" t="s">
        <v>55</v>
      </c>
      <c r="C245" s="104" t="s">
        <v>376</v>
      </c>
      <c r="D245" s="105"/>
      <c r="E245" s="311">
        <v>70000</v>
      </c>
      <c r="F245" s="311"/>
      <c r="G245" s="312">
        <f t="shared" si="3"/>
        <v>70000</v>
      </c>
      <c r="H245" s="106">
        <v>43343</v>
      </c>
      <c r="I245" s="104"/>
      <c r="J245" s="107" t="s">
        <v>170</v>
      </c>
    </row>
    <row r="246" spans="1:10" s="93" customFormat="1" ht="11.5" x14ac:dyDescent="0.25">
      <c r="A246" s="102">
        <v>239</v>
      </c>
      <c r="B246" s="103" t="s">
        <v>55</v>
      </c>
      <c r="C246" s="104" t="s">
        <v>168</v>
      </c>
      <c r="D246" s="105"/>
      <c r="E246" s="311">
        <v>30000</v>
      </c>
      <c r="F246" s="311"/>
      <c r="G246" s="312">
        <f t="shared" si="3"/>
        <v>30000</v>
      </c>
      <c r="H246" s="106">
        <v>43343</v>
      </c>
      <c r="I246" s="104"/>
      <c r="J246" s="107" t="s">
        <v>167</v>
      </c>
    </row>
    <row r="247" spans="1:10" s="93" customFormat="1" ht="11.5" x14ac:dyDescent="0.25">
      <c r="A247" s="102">
        <v>240</v>
      </c>
      <c r="B247" s="103" t="s">
        <v>55</v>
      </c>
      <c r="C247" s="104" t="s">
        <v>169</v>
      </c>
      <c r="D247" s="105"/>
      <c r="E247" s="311">
        <v>15000</v>
      </c>
      <c r="F247" s="311"/>
      <c r="G247" s="312">
        <f t="shared" si="3"/>
        <v>15000</v>
      </c>
      <c r="H247" s="106">
        <v>43343</v>
      </c>
      <c r="I247" s="104"/>
      <c r="J247" s="107" t="s">
        <v>170</v>
      </c>
    </row>
    <row r="248" spans="1:10" s="93" customFormat="1" ht="11.5" x14ac:dyDescent="0.25">
      <c r="A248" s="102">
        <v>241</v>
      </c>
      <c r="B248" s="103" t="s">
        <v>55</v>
      </c>
      <c r="C248" s="104" t="s">
        <v>373</v>
      </c>
      <c r="D248" s="105"/>
      <c r="E248" s="311">
        <v>6790.2</v>
      </c>
      <c r="F248" s="311"/>
      <c r="G248" s="312">
        <f t="shared" si="3"/>
        <v>6790.2</v>
      </c>
      <c r="H248" s="106">
        <v>43343</v>
      </c>
      <c r="I248" s="104"/>
      <c r="J248" s="107" t="s">
        <v>174</v>
      </c>
    </row>
    <row r="249" spans="1:10" s="93" customFormat="1" ht="11.5" x14ac:dyDescent="0.25">
      <c r="A249" s="102">
        <v>242</v>
      </c>
      <c r="B249" s="103" t="s">
        <v>56</v>
      </c>
      <c r="C249" s="104" t="s">
        <v>369</v>
      </c>
      <c r="D249" s="105"/>
      <c r="E249" s="311">
        <v>2281.46</v>
      </c>
      <c r="F249" s="311"/>
      <c r="G249" s="312">
        <f t="shared" si="3"/>
        <v>2281.46</v>
      </c>
      <c r="H249" s="106">
        <v>43343</v>
      </c>
      <c r="I249" s="104"/>
      <c r="J249" s="107" t="s">
        <v>13</v>
      </c>
    </row>
    <row r="250" spans="1:10" s="93" customFormat="1" ht="11.5" x14ac:dyDescent="0.25">
      <c r="A250" s="102">
        <v>243</v>
      </c>
      <c r="B250" s="103" t="s">
        <v>56</v>
      </c>
      <c r="C250" s="104" t="s">
        <v>371</v>
      </c>
      <c r="D250" s="105"/>
      <c r="E250" s="311">
        <v>20000</v>
      </c>
      <c r="F250" s="311"/>
      <c r="G250" s="312">
        <f t="shared" si="3"/>
        <v>20000</v>
      </c>
      <c r="H250" s="106">
        <v>43343</v>
      </c>
      <c r="I250" s="104"/>
      <c r="J250" s="107" t="s">
        <v>13</v>
      </c>
    </row>
    <row r="251" spans="1:10" s="93" customFormat="1" ht="11.5" x14ac:dyDescent="0.25">
      <c r="A251" s="102">
        <v>244</v>
      </c>
      <c r="B251" s="103" t="s">
        <v>56</v>
      </c>
      <c r="C251" s="104" t="s">
        <v>389</v>
      </c>
      <c r="D251" s="105"/>
      <c r="E251" s="311">
        <v>30000</v>
      </c>
      <c r="F251" s="311"/>
      <c r="G251" s="312">
        <f t="shared" si="3"/>
        <v>30000</v>
      </c>
      <c r="H251" s="106">
        <v>43343</v>
      </c>
      <c r="I251" s="104"/>
      <c r="J251" s="107" t="s">
        <v>167</v>
      </c>
    </row>
    <row r="252" spans="1:10" s="93" customFormat="1" ht="11.5" x14ac:dyDescent="0.25">
      <c r="A252" s="102">
        <v>245</v>
      </c>
      <c r="B252" s="103" t="s">
        <v>56</v>
      </c>
      <c r="C252" s="104" t="s">
        <v>168</v>
      </c>
      <c r="D252" s="105"/>
      <c r="E252" s="311">
        <v>30000</v>
      </c>
      <c r="F252" s="311"/>
      <c r="G252" s="312">
        <f t="shared" si="3"/>
        <v>30000</v>
      </c>
      <c r="H252" s="106">
        <v>43343</v>
      </c>
      <c r="I252" s="104"/>
      <c r="J252" s="107" t="s">
        <v>167</v>
      </c>
    </row>
    <row r="253" spans="1:10" s="93" customFormat="1" ht="11.5" x14ac:dyDescent="0.25">
      <c r="A253" s="102">
        <v>246</v>
      </c>
      <c r="B253" s="103" t="s">
        <v>56</v>
      </c>
      <c r="C253" s="104" t="s">
        <v>169</v>
      </c>
      <c r="D253" s="105"/>
      <c r="E253" s="311">
        <v>15000</v>
      </c>
      <c r="F253" s="311"/>
      <c r="G253" s="312">
        <f t="shared" si="3"/>
        <v>15000</v>
      </c>
      <c r="H253" s="106">
        <v>43343</v>
      </c>
      <c r="I253" s="104"/>
      <c r="J253" s="107" t="s">
        <v>170</v>
      </c>
    </row>
    <row r="254" spans="1:10" s="93" customFormat="1" ht="11.5" x14ac:dyDescent="0.25">
      <c r="A254" s="102">
        <v>247</v>
      </c>
      <c r="B254" s="103" t="s">
        <v>56</v>
      </c>
      <c r="C254" s="104" t="s">
        <v>373</v>
      </c>
      <c r="D254" s="105"/>
      <c r="E254" s="311">
        <v>10185.299999999999</v>
      </c>
      <c r="F254" s="311"/>
      <c r="G254" s="312">
        <f t="shared" si="3"/>
        <v>10185.299999999999</v>
      </c>
      <c r="H254" s="106">
        <v>43343</v>
      </c>
      <c r="I254" s="104"/>
      <c r="J254" s="107" t="s">
        <v>174</v>
      </c>
    </row>
    <row r="255" spans="1:10" s="93" customFormat="1" ht="11.5" x14ac:dyDescent="0.25">
      <c r="A255" s="102">
        <v>248</v>
      </c>
      <c r="B255" s="103" t="s">
        <v>390</v>
      </c>
      <c r="C255" s="104" t="s">
        <v>370</v>
      </c>
      <c r="D255" s="105"/>
      <c r="E255" s="311">
        <v>9356.8000000000011</v>
      </c>
      <c r="F255" s="311"/>
      <c r="G255" s="312">
        <f t="shared" si="3"/>
        <v>9356.8000000000011</v>
      </c>
      <c r="H255" s="106">
        <v>43343</v>
      </c>
      <c r="I255" s="104"/>
      <c r="J255" s="107" t="s">
        <v>13</v>
      </c>
    </row>
    <row r="256" spans="1:10" s="93" customFormat="1" ht="11.5" x14ac:dyDescent="0.25">
      <c r="A256" s="102">
        <v>249</v>
      </c>
      <c r="B256" s="103" t="s">
        <v>57</v>
      </c>
      <c r="C256" s="104" t="s">
        <v>370</v>
      </c>
      <c r="D256" s="105"/>
      <c r="E256" s="311">
        <v>6364.8</v>
      </c>
      <c r="F256" s="311"/>
      <c r="G256" s="312">
        <f t="shared" si="3"/>
        <v>6364.8</v>
      </c>
      <c r="H256" s="106">
        <v>43343</v>
      </c>
      <c r="I256" s="104"/>
      <c r="J256" s="107" t="s">
        <v>13</v>
      </c>
    </row>
    <row r="257" spans="1:10" s="93" customFormat="1" ht="11.5" x14ac:dyDescent="0.25">
      <c r="A257" s="102">
        <v>250</v>
      </c>
      <c r="B257" s="103" t="s">
        <v>57</v>
      </c>
      <c r="C257" s="104" t="s">
        <v>369</v>
      </c>
      <c r="D257" s="105"/>
      <c r="E257" s="311">
        <v>2287.0100000000002</v>
      </c>
      <c r="F257" s="311"/>
      <c r="G257" s="312">
        <f t="shared" si="3"/>
        <v>2287.0100000000002</v>
      </c>
      <c r="H257" s="106">
        <v>43343</v>
      </c>
      <c r="I257" s="104"/>
      <c r="J257" s="107" t="s">
        <v>13</v>
      </c>
    </row>
    <row r="258" spans="1:10" s="93" customFormat="1" ht="11.5" x14ac:dyDescent="0.25">
      <c r="A258" s="102">
        <v>251</v>
      </c>
      <c r="B258" s="103" t="s">
        <v>57</v>
      </c>
      <c r="C258" s="104" t="s">
        <v>371</v>
      </c>
      <c r="D258" s="105"/>
      <c r="E258" s="311">
        <v>15000</v>
      </c>
      <c r="F258" s="311"/>
      <c r="G258" s="312">
        <f t="shared" si="3"/>
        <v>15000</v>
      </c>
      <c r="H258" s="106">
        <v>43343</v>
      </c>
      <c r="I258" s="104"/>
      <c r="J258" s="107" t="s">
        <v>13</v>
      </c>
    </row>
    <row r="259" spans="1:10" s="93" customFormat="1" ht="11.5" x14ac:dyDescent="0.25">
      <c r="A259" s="102">
        <v>252</v>
      </c>
      <c r="B259" s="103" t="s">
        <v>57</v>
      </c>
      <c r="C259" s="104" t="s">
        <v>168</v>
      </c>
      <c r="D259" s="105"/>
      <c r="E259" s="311">
        <v>30000</v>
      </c>
      <c r="F259" s="311"/>
      <c r="G259" s="312">
        <f t="shared" si="3"/>
        <v>30000</v>
      </c>
      <c r="H259" s="106">
        <v>43343</v>
      </c>
      <c r="I259" s="104"/>
      <c r="J259" s="107" t="s">
        <v>167</v>
      </c>
    </row>
    <row r="260" spans="1:10" s="93" customFormat="1" ht="11.5" x14ac:dyDescent="0.25">
      <c r="A260" s="102">
        <v>253</v>
      </c>
      <c r="B260" s="103" t="s">
        <v>57</v>
      </c>
      <c r="C260" s="104" t="s">
        <v>378</v>
      </c>
      <c r="D260" s="105"/>
      <c r="E260" s="311">
        <v>390000</v>
      </c>
      <c r="F260" s="311"/>
      <c r="G260" s="312">
        <f t="shared" si="3"/>
        <v>390000</v>
      </c>
      <c r="H260" s="106">
        <v>43343</v>
      </c>
      <c r="I260" s="104"/>
      <c r="J260" s="107" t="s">
        <v>379</v>
      </c>
    </row>
    <row r="261" spans="1:10" s="93" customFormat="1" ht="11.5" x14ac:dyDescent="0.25">
      <c r="A261" s="102">
        <v>254</v>
      </c>
      <c r="B261" s="103" t="s">
        <v>57</v>
      </c>
      <c r="C261" s="104" t="s">
        <v>169</v>
      </c>
      <c r="D261" s="105"/>
      <c r="E261" s="311">
        <v>15000</v>
      </c>
      <c r="F261" s="311"/>
      <c r="G261" s="312">
        <f t="shared" si="3"/>
        <v>15000</v>
      </c>
      <c r="H261" s="106">
        <v>43343</v>
      </c>
      <c r="I261" s="104"/>
      <c r="J261" s="107" t="s">
        <v>170</v>
      </c>
    </row>
    <row r="262" spans="1:10" s="93" customFormat="1" ht="11.5" x14ac:dyDescent="0.25">
      <c r="A262" s="102">
        <v>255</v>
      </c>
      <c r="B262" s="103" t="s">
        <v>57</v>
      </c>
      <c r="C262" s="104" t="s">
        <v>373</v>
      </c>
      <c r="D262" s="105"/>
      <c r="E262" s="311">
        <v>10185.299999999999</v>
      </c>
      <c r="F262" s="311"/>
      <c r="G262" s="312">
        <f t="shared" si="3"/>
        <v>10185.299999999999</v>
      </c>
      <c r="H262" s="106">
        <v>43343</v>
      </c>
      <c r="I262" s="104"/>
      <c r="J262" s="107" t="s">
        <v>174</v>
      </c>
    </row>
    <row r="263" spans="1:10" s="93" customFormat="1" ht="11.5" x14ac:dyDescent="0.25">
      <c r="A263" s="102">
        <v>256</v>
      </c>
      <c r="B263" s="103" t="s">
        <v>58</v>
      </c>
      <c r="C263" s="104" t="s">
        <v>370</v>
      </c>
      <c r="D263" s="105"/>
      <c r="E263" s="311">
        <v>7779.2000000000007</v>
      </c>
      <c r="F263" s="311"/>
      <c r="G263" s="312">
        <f t="shared" si="3"/>
        <v>7779.2000000000007</v>
      </c>
      <c r="H263" s="106">
        <v>43343</v>
      </c>
      <c r="I263" s="104"/>
      <c r="J263" s="107" t="s">
        <v>13</v>
      </c>
    </row>
    <row r="264" spans="1:10" s="93" customFormat="1" ht="11.5" x14ac:dyDescent="0.25">
      <c r="A264" s="102">
        <v>257</v>
      </c>
      <c r="B264" s="103" t="s">
        <v>58</v>
      </c>
      <c r="C264" s="104" t="s">
        <v>369</v>
      </c>
      <c r="D264" s="105"/>
      <c r="E264" s="311">
        <v>1979.11</v>
      </c>
      <c r="F264" s="311"/>
      <c r="G264" s="312">
        <f t="shared" ref="G264:G327" si="4">SUM(D264:F264)</f>
        <v>1979.11</v>
      </c>
      <c r="H264" s="106">
        <v>43343</v>
      </c>
      <c r="I264" s="104"/>
      <c r="J264" s="107" t="s">
        <v>13</v>
      </c>
    </row>
    <row r="265" spans="1:10" s="93" customFormat="1" ht="11.5" x14ac:dyDescent="0.25">
      <c r="A265" s="102">
        <v>258</v>
      </c>
      <c r="B265" s="103" t="s">
        <v>58</v>
      </c>
      <c r="C265" s="104" t="s">
        <v>371</v>
      </c>
      <c r="D265" s="105"/>
      <c r="E265" s="311">
        <v>10000</v>
      </c>
      <c r="F265" s="311"/>
      <c r="G265" s="312">
        <f t="shared" si="4"/>
        <v>10000</v>
      </c>
      <c r="H265" s="106">
        <v>43343</v>
      </c>
      <c r="I265" s="104"/>
      <c r="J265" s="107" t="s">
        <v>13</v>
      </c>
    </row>
    <row r="266" spans="1:10" s="93" customFormat="1" ht="11.5" x14ac:dyDescent="0.25">
      <c r="A266" s="102">
        <v>259</v>
      </c>
      <c r="B266" s="103" t="s">
        <v>58</v>
      </c>
      <c r="C266" s="104" t="s">
        <v>384</v>
      </c>
      <c r="D266" s="105"/>
      <c r="E266" s="311">
        <v>3009</v>
      </c>
      <c r="F266" s="311"/>
      <c r="G266" s="312">
        <f t="shared" si="4"/>
        <v>3009</v>
      </c>
      <c r="H266" s="106">
        <v>43343</v>
      </c>
      <c r="I266" s="104"/>
      <c r="J266" s="107" t="s">
        <v>377</v>
      </c>
    </row>
    <row r="267" spans="1:10" s="93" customFormat="1" ht="11.5" x14ac:dyDescent="0.25">
      <c r="A267" s="102">
        <v>260</v>
      </c>
      <c r="B267" s="103" t="s">
        <v>58</v>
      </c>
      <c r="C267" s="104" t="s">
        <v>168</v>
      </c>
      <c r="D267" s="105"/>
      <c r="E267" s="311">
        <v>30000</v>
      </c>
      <c r="F267" s="311"/>
      <c r="G267" s="312">
        <f t="shared" si="4"/>
        <v>30000</v>
      </c>
      <c r="H267" s="106">
        <v>43343</v>
      </c>
      <c r="I267" s="104"/>
      <c r="J267" s="107" t="s">
        <v>167</v>
      </c>
    </row>
    <row r="268" spans="1:10" s="93" customFormat="1" ht="11.5" x14ac:dyDescent="0.25">
      <c r="A268" s="102">
        <v>261</v>
      </c>
      <c r="B268" s="103" t="s">
        <v>58</v>
      </c>
      <c r="C268" s="104" t="s">
        <v>169</v>
      </c>
      <c r="D268" s="105"/>
      <c r="E268" s="311">
        <v>15000</v>
      </c>
      <c r="F268" s="311"/>
      <c r="G268" s="312">
        <f t="shared" si="4"/>
        <v>15000</v>
      </c>
      <c r="H268" s="106">
        <v>43343</v>
      </c>
      <c r="I268" s="104"/>
      <c r="J268" s="107" t="s">
        <v>170</v>
      </c>
    </row>
    <row r="269" spans="1:10" s="93" customFormat="1" ht="11.5" x14ac:dyDescent="0.25">
      <c r="A269" s="102">
        <v>262</v>
      </c>
      <c r="B269" s="103" t="s">
        <v>59</v>
      </c>
      <c r="C269" s="104" t="s">
        <v>370</v>
      </c>
      <c r="D269" s="105"/>
      <c r="E269" s="311">
        <v>3916.8</v>
      </c>
      <c r="F269" s="311"/>
      <c r="G269" s="312">
        <f t="shared" si="4"/>
        <v>3916.8</v>
      </c>
      <c r="H269" s="106">
        <v>43343</v>
      </c>
      <c r="I269" s="104"/>
      <c r="J269" s="107" t="s">
        <v>13</v>
      </c>
    </row>
    <row r="270" spans="1:10" s="93" customFormat="1" ht="11.5" x14ac:dyDescent="0.25">
      <c r="A270" s="102">
        <v>263</v>
      </c>
      <c r="B270" s="103" t="s">
        <v>59</v>
      </c>
      <c r="C270" s="104" t="s">
        <v>369</v>
      </c>
      <c r="D270" s="105"/>
      <c r="E270" s="311">
        <v>1520.93</v>
      </c>
      <c r="F270" s="311"/>
      <c r="G270" s="312">
        <f t="shared" si="4"/>
        <v>1520.93</v>
      </c>
      <c r="H270" s="106">
        <v>43343</v>
      </c>
      <c r="I270" s="104"/>
      <c r="J270" s="107" t="s">
        <v>13</v>
      </c>
    </row>
    <row r="271" spans="1:10" s="93" customFormat="1" ht="11.5" x14ac:dyDescent="0.25">
      <c r="A271" s="102">
        <v>264</v>
      </c>
      <c r="B271" s="103" t="s">
        <v>59</v>
      </c>
      <c r="C271" s="104" t="s">
        <v>371</v>
      </c>
      <c r="D271" s="105"/>
      <c r="E271" s="311">
        <v>10000</v>
      </c>
      <c r="F271" s="311"/>
      <c r="G271" s="312">
        <f t="shared" si="4"/>
        <v>10000</v>
      </c>
      <c r="H271" s="106">
        <v>43343</v>
      </c>
      <c r="I271" s="104"/>
      <c r="J271" s="107" t="s">
        <v>13</v>
      </c>
    </row>
    <row r="272" spans="1:10" s="93" customFormat="1" ht="11.5" x14ac:dyDescent="0.25">
      <c r="A272" s="102">
        <v>265</v>
      </c>
      <c r="B272" s="103" t="s">
        <v>59</v>
      </c>
      <c r="C272" s="104" t="s">
        <v>168</v>
      </c>
      <c r="D272" s="105"/>
      <c r="E272" s="311">
        <v>30000</v>
      </c>
      <c r="F272" s="311"/>
      <c r="G272" s="312">
        <f t="shared" si="4"/>
        <v>30000</v>
      </c>
      <c r="H272" s="106">
        <v>43343</v>
      </c>
      <c r="I272" s="104"/>
      <c r="J272" s="107" t="s">
        <v>167</v>
      </c>
    </row>
    <row r="273" spans="1:10" s="93" customFormat="1" ht="11.5" x14ac:dyDescent="0.25">
      <c r="A273" s="102">
        <v>266</v>
      </c>
      <c r="B273" s="103" t="s">
        <v>59</v>
      </c>
      <c r="C273" s="104" t="s">
        <v>378</v>
      </c>
      <c r="D273" s="105"/>
      <c r="E273" s="311">
        <v>110000</v>
      </c>
      <c r="F273" s="311"/>
      <c r="G273" s="312">
        <f t="shared" si="4"/>
        <v>110000</v>
      </c>
      <c r="H273" s="106">
        <v>43343</v>
      </c>
      <c r="I273" s="104"/>
      <c r="J273" s="107" t="s">
        <v>379</v>
      </c>
    </row>
    <row r="274" spans="1:10" s="93" customFormat="1" ht="11.5" x14ac:dyDescent="0.25">
      <c r="A274" s="102">
        <v>267</v>
      </c>
      <c r="B274" s="103" t="s">
        <v>60</v>
      </c>
      <c r="C274" s="104" t="s">
        <v>370</v>
      </c>
      <c r="D274" s="105"/>
      <c r="E274" s="311">
        <v>11152</v>
      </c>
      <c r="F274" s="311"/>
      <c r="G274" s="312">
        <f t="shared" si="4"/>
        <v>11152</v>
      </c>
      <c r="H274" s="106">
        <v>43343</v>
      </c>
      <c r="I274" s="104"/>
      <c r="J274" s="107" t="s">
        <v>13</v>
      </c>
    </row>
    <row r="275" spans="1:10" s="93" customFormat="1" ht="11.5" x14ac:dyDescent="0.25">
      <c r="A275" s="102">
        <v>268</v>
      </c>
      <c r="B275" s="103" t="s">
        <v>60</v>
      </c>
      <c r="C275" s="104" t="s">
        <v>369</v>
      </c>
      <c r="D275" s="105"/>
      <c r="E275" s="311">
        <v>3895.57</v>
      </c>
      <c r="F275" s="311"/>
      <c r="G275" s="312">
        <f t="shared" si="4"/>
        <v>3895.57</v>
      </c>
      <c r="H275" s="106">
        <v>43343</v>
      </c>
      <c r="I275" s="104"/>
      <c r="J275" s="107" t="s">
        <v>13</v>
      </c>
    </row>
    <row r="276" spans="1:10" s="93" customFormat="1" ht="11.5" x14ac:dyDescent="0.25">
      <c r="A276" s="102">
        <v>269</v>
      </c>
      <c r="B276" s="103" t="s">
        <v>60</v>
      </c>
      <c r="C276" s="104" t="s">
        <v>371</v>
      </c>
      <c r="D276" s="105"/>
      <c r="E276" s="311">
        <v>10000</v>
      </c>
      <c r="F276" s="311"/>
      <c r="G276" s="312">
        <f t="shared" si="4"/>
        <v>10000</v>
      </c>
      <c r="H276" s="106">
        <v>43343</v>
      </c>
      <c r="I276" s="104"/>
      <c r="J276" s="107" t="s">
        <v>13</v>
      </c>
    </row>
    <row r="277" spans="1:10" s="93" customFormat="1" ht="11.5" x14ac:dyDescent="0.25">
      <c r="A277" s="102">
        <v>270</v>
      </c>
      <c r="B277" s="103" t="s">
        <v>60</v>
      </c>
      <c r="C277" s="104" t="s">
        <v>384</v>
      </c>
      <c r="D277" s="105"/>
      <c r="E277" s="311">
        <v>3009</v>
      </c>
      <c r="F277" s="311"/>
      <c r="G277" s="312">
        <f t="shared" si="4"/>
        <v>3009</v>
      </c>
      <c r="H277" s="106">
        <v>43343</v>
      </c>
      <c r="I277" s="104"/>
      <c r="J277" s="107" t="s">
        <v>377</v>
      </c>
    </row>
    <row r="278" spans="1:10" s="93" customFormat="1" ht="11.5" x14ac:dyDescent="0.25">
      <c r="A278" s="102">
        <v>271</v>
      </c>
      <c r="B278" s="103" t="s">
        <v>60</v>
      </c>
      <c r="C278" s="104" t="s">
        <v>168</v>
      </c>
      <c r="D278" s="105"/>
      <c r="E278" s="311">
        <v>30000</v>
      </c>
      <c r="F278" s="311"/>
      <c r="G278" s="312">
        <f t="shared" si="4"/>
        <v>30000</v>
      </c>
      <c r="H278" s="106">
        <v>43343</v>
      </c>
      <c r="I278" s="104"/>
      <c r="J278" s="107" t="s">
        <v>167</v>
      </c>
    </row>
    <row r="279" spans="1:10" s="93" customFormat="1" ht="11.5" x14ac:dyDescent="0.25">
      <c r="A279" s="102">
        <v>272</v>
      </c>
      <c r="B279" s="103" t="s">
        <v>60</v>
      </c>
      <c r="C279" s="104" t="s">
        <v>169</v>
      </c>
      <c r="D279" s="105"/>
      <c r="E279" s="311">
        <v>15000</v>
      </c>
      <c r="F279" s="311"/>
      <c r="G279" s="312">
        <f t="shared" si="4"/>
        <v>15000</v>
      </c>
      <c r="H279" s="106">
        <v>43343</v>
      </c>
      <c r="I279" s="104"/>
      <c r="J279" s="107" t="s">
        <v>170</v>
      </c>
    </row>
    <row r="280" spans="1:10" s="93" customFormat="1" ht="11.5" x14ac:dyDescent="0.25">
      <c r="A280" s="102">
        <v>273</v>
      </c>
      <c r="B280" s="103" t="s">
        <v>61</v>
      </c>
      <c r="C280" s="104" t="s">
        <v>370</v>
      </c>
      <c r="D280" s="105"/>
      <c r="E280" s="311">
        <v>7779.2000000000007</v>
      </c>
      <c r="F280" s="311"/>
      <c r="G280" s="312">
        <f t="shared" si="4"/>
        <v>7779.2000000000007</v>
      </c>
      <c r="H280" s="106">
        <v>43343</v>
      </c>
      <c r="I280" s="104"/>
      <c r="J280" s="107" t="s">
        <v>13</v>
      </c>
    </row>
    <row r="281" spans="1:10" s="93" customFormat="1" ht="11.5" x14ac:dyDescent="0.25">
      <c r="A281" s="102">
        <v>274</v>
      </c>
      <c r="B281" s="103" t="s">
        <v>61</v>
      </c>
      <c r="C281" s="104" t="s">
        <v>369</v>
      </c>
      <c r="D281" s="105"/>
      <c r="E281" s="311">
        <v>2149.19</v>
      </c>
      <c r="F281" s="311"/>
      <c r="G281" s="312">
        <f t="shared" si="4"/>
        <v>2149.19</v>
      </c>
      <c r="H281" s="106">
        <v>43343</v>
      </c>
      <c r="I281" s="104"/>
      <c r="J281" s="107" t="s">
        <v>13</v>
      </c>
    </row>
    <row r="282" spans="1:10" s="93" customFormat="1" ht="11.5" x14ac:dyDescent="0.25">
      <c r="A282" s="102">
        <v>275</v>
      </c>
      <c r="B282" s="103" t="s">
        <v>61</v>
      </c>
      <c r="C282" s="104" t="s">
        <v>371</v>
      </c>
      <c r="D282" s="105"/>
      <c r="E282" s="311">
        <v>6000</v>
      </c>
      <c r="F282" s="311"/>
      <c r="G282" s="312">
        <f t="shared" si="4"/>
        <v>6000</v>
      </c>
      <c r="H282" s="106">
        <v>43343</v>
      </c>
      <c r="I282" s="104"/>
      <c r="J282" s="107" t="s">
        <v>13</v>
      </c>
    </row>
    <row r="283" spans="1:10" s="93" customFormat="1" ht="11.5" x14ac:dyDescent="0.25">
      <c r="A283" s="102">
        <v>276</v>
      </c>
      <c r="B283" s="103" t="s">
        <v>61</v>
      </c>
      <c r="C283" s="104" t="s">
        <v>168</v>
      </c>
      <c r="D283" s="105"/>
      <c r="E283" s="311">
        <v>30000</v>
      </c>
      <c r="F283" s="311"/>
      <c r="G283" s="312">
        <f t="shared" si="4"/>
        <v>30000</v>
      </c>
      <c r="H283" s="106">
        <v>43343</v>
      </c>
      <c r="I283" s="104"/>
      <c r="J283" s="107" t="s">
        <v>167</v>
      </c>
    </row>
    <row r="284" spans="1:10" s="93" customFormat="1" ht="11.5" x14ac:dyDescent="0.25">
      <c r="A284" s="102">
        <v>277</v>
      </c>
      <c r="B284" s="103" t="s">
        <v>61</v>
      </c>
      <c r="C284" s="104" t="s">
        <v>169</v>
      </c>
      <c r="D284" s="105"/>
      <c r="E284" s="311">
        <v>15000</v>
      </c>
      <c r="F284" s="311"/>
      <c r="G284" s="312">
        <f t="shared" si="4"/>
        <v>15000</v>
      </c>
      <c r="H284" s="106">
        <v>43343</v>
      </c>
      <c r="I284" s="104"/>
      <c r="J284" s="107" t="s">
        <v>170</v>
      </c>
    </row>
    <row r="285" spans="1:10" s="93" customFormat="1" ht="11.5" x14ac:dyDescent="0.25">
      <c r="A285" s="102">
        <v>278</v>
      </c>
      <c r="B285" s="103" t="s">
        <v>62</v>
      </c>
      <c r="C285" s="104" t="s">
        <v>370</v>
      </c>
      <c r="D285" s="105"/>
      <c r="E285" s="311">
        <v>11152</v>
      </c>
      <c r="F285" s="311"/>
      <c r="G285" s="312">
        <f t="shared" si="4"/>
        <v>11152</v>
      </c>
      <c r="H285" s="106">
        <v>43343</v>
      </c>
      <c r="I285" s="104"/>
      <c r="J285" s="107" t="s">
        <v>13</v>
      </c>
    </row>
    <row r="286" spans="1:10" s="93" customFormat="1" ht="11.5" x14ac:dyDescent="0.25">
      <c r="A286" s="102">
        <v>279</v>
      </c>
      <c r="B286" s="103" t="s">
        <v>62</v>
      </c>
      <c r="C286" s="104" t="s">
        <v>369</v>
      </c>
      <c r="D286" s="105"/>
      <c r="E286" s="311">
        <v>3897.15</v>
      </c>
      <c r="F286" s="311"/>
      <c r="G286" s="312">
        <f t="shared" si="4"/>
        <v>3897.15</v>
      </c>
      <c r="H286" s="106">
        <v>43343</v>
      </c>
      <c r="I286" s="104"/>
      <c r="J286" s="107" t="s">
        <v>13</v>
      </c>
    </row>
    <row r="287" spans="1:10" s="93" customFormat="1" ht="11.5" x14ac:dyDescent="0.25">
      <c r="A287" s="102">
        <v>280</v>
      </c>
      <c r="B287" s="103" t="s">
        <v>62</v>
      </c>
      <c r="C287" s="104" t="s">
        <v>371</v>
      </c>
      <c r="D287" s="105"/>
      <c r="E287" s="311">
        <v>30000</v>
      </c>
      <c r="F287" s="311"/>
      <c r="G287" s="312">
        <f t="shared" si="4"/>
        <v>30000</v>
      </c>
      <c r="H287" s="106">
        <v>43343</v>
      </c>
      <c r="I287" s="104"/>
      <c r="J287" s="107" t="s">
        <v>13</v>
      </c>
    </row>
    <row r="288" spans="1:10" s="93" customFormat="1" ht="11.5" x14ac:dyDescent="0.25">
      <c r="A288" s="102">
        <v>281</v>
      </c>
      <c r="B288" s="103" t="s">
        <v>62</v>
      </c>
      <c r="C288" s="104" t="s">
        <v>376</v>
      </c>
      <c r="D288" s="105"/>
      <c r="E288" s="311">
        <v>550000</v>
      </c>
      <c r="F288" s="311"/>
      <c r="G288" s="312">
        <f t="shared" si="4"/>
        <v>550000</v>
      </c>
      <c r="H288" s="106">
        <v>43343</v>
      </c>
      <c r="I288" s="104"/>
      <c r="J288" s="107" t="s">
        <v>170</v>
      </c>
    </row>
    <row r="289" spans="1:10" s="93" customFormat="1" ht="11.5" x14ac:dyDescent="0.25">
      <c r="A289" s="102">
        <v>282</v>
      </c>
      <c r="B289" s="103" t="s">
        <v>62</v>
      </c>
      <c r="C289" s="104" t="s">
        <v>168</v>
      </c>
      <c r="D289" s="105"/>
      <c r="E289" s="311">
        <v>15000</v>
      </c>
      <c r="F289" s="311"/>
      <c r="G289" s="312">
        <f t="shared" si="4"/>
        <v>15000</v>
      </c>
      <c r="H289" s="106">
        <v>43343</v>
      </c>
      <c r="I289" s="104"/>
      <c r="J289" s="107" t="s">
        <v>167</v>
      </c>
    </row>
    <row r="290" spans="1:10" s="93" customFormat="1" ht="11.5" x14ac:dyDescent="0.25">
      <c r="A290" s="102">
        <v>283</v>
      </c>
      <c r="B290" s="103" t="s">
        <v>62</v>
      </c>
      <c r="C290" s="104" t="s">
        <v>169</v>
      </c>
      <c r="D290" s="105"/>
      <c r="E290" s="311">
        <v>15000</v>
      </c>
      <c r="F290" s="311"/>
      <c r="G290" s="312">
        <f t="shared" si="4"/>
        <v>15000</v>
      </c>
      <c r="H290" s="106">
        <v>43343</v>
      </c>
      <c r="I290" s="104"/>
      <c r="J290" s="107" t="s">
        <v>170</v>
      </c>
    </row>
    <row r="291" spans="1:10" s="93" customFormat="1" ht="11.5" x14ac:dyDescent="0.25">
      <c r="A291" s="102">
        <v>284</v>
      </c>
      <c r="B291" s="103" t="s">
        <v>63</v>
      </c>
      <c r="C291" s="104" t="s">
        <v>370</v>
      </c>
      <c r="D291" s="105"/>
      <c r="E291" s="311">
        <v>7779.2000000000007</v>
      </c>
      <c r="F291" s="311"/>
      <c r="G291" s="312">
        <f t="shared" si="4"/>
        <v>7779.2000000000007</v>
      </c>
      <c r="H291" s="106">
        <v>43343</v>
      </c>
      <c r="I291" s="104"/>
      <c r="J291" s="107" t="s">
        <v>13</v>
      </c>
    </row>
    <row r="292" spans="1:10" s="93" customFormat="1" ht="11.5" x14ac:dyDescent="0.25">
      <c r="A292" s="102">
        <v>285</v>
      </c>
      <c r="B292" s="103" t="s">
        <v>63</v>
      </c>
      <c r="C292" s="104" t="s">
        <v>369</v>
      </c>
      <c r="D292" s="105"/>
      <c r="E292" s="311">
        <v>2154.9499999999998</v>
      </c>
      <c r="F292" s="311"/>
      <c r="G292" s="312">
        <f t="shared" si="4"/>
        <v>2154.9499999999998</v>
      </c>
      <c r="H292" s="106">
        <v>43343</v>
      </c>
      <c r="I292" s="104"/>
      <c r="J292" s="107" t="s">
        <v>13</v>
      </c>
    </row>
    <row r="293" spans="1:10" s="93" customFormat="1" ht="11.5" x14ac:dyDescent="0.25">
      <c r="A293" s="102">
        <v>286</v>
      </c>
      <c r="B293" s="103" t="s">
        <v>63</v>
      </c>
      <c r="C293" s="104" t="s">
        <v>371</v>
      </c>
      <c r="D293" s="105"/>
      <c r="E293" s="311">
        <v>12000</v>
      </c>
      <c r="F293" s="311"/>
      <c r="G293" s="312">
        <f t="shared" si="4"/>
        <v>12000</v>
      </c>
      <c r="H293" s="106">
        <v>43343</v>
      </c>
      <c r="I293" s="104"/>
      <c r="J293" s="107" t="s">
        <v>13</v>
      </c>
    </row>
    <row r="294" spans="1:10" s="93" customFormat="1" ht="11.5" x14ac:dyDescent="0.25">
      <c r="A294" s="102">
        <v>287</v>
      </c>
      <c r="B294" s="103" t="s">
        <v>63</v>
      </c>
      <c r="C294" s="104" t="s">
        <v>326</v>
      </c>
      <c r="D294" s="105"/>
      <c r="E294" s="311">
        <v>4012</v>
      </c>
      <c r="F294" s="311"/>
      <c r="G294" s="312">
        <f t="shared" si="4"/>
        <v>4012</v>
      </c>
      <c r="H294" s="106">
        <v>43343</v>
      </c>
      <c r="I294" s="104"/>
      <c r="J294" s="107" t="s">
        <v>377</v>
      </c>
    </row>
    <row r="295" spans="1:10" s="93" customFormat="1" ht="11.5" x14ac:dyDescent="0.25">
      <c r="A295" s="102">
        <v>288</v>
      </c>
      <c r="B295" s="103" t="s">
        <v>63</v>
      </c>
      <c r="C295" s="104" t="s">
        <v>376</v>
      </c>
      <c r="D295" s="105"/>
      <c r="E295" s="311">
        <v>300000</v>
      </c>
      <c r="F295" s="311"/>
      <c r="G295" s="312">
        <f t="shared" si="4"/>
        <v>300000</v>
      </c>
      <c r="H295" s="106">
        <v>43343</v>
      </c>
      <c r="I295" s="104"/>
      <c r="J295" s="107" t="s">
        <v>170</v>
      </c>
    </row>
    <row r="296" spans="1:10" s="93" customFormat="1" ht="11.5" x14ac:dyDescent="0.25">
      <c r="A296" s="102">
        <v>289</v>
      </c>
      <c r="B296" s="103" t="s">
        <v>63</v>
      </c>
      <c r="C296" s="104" t="s">
        <v>168</v>
      </c>
      <c r="D296" s="105"/>
      <c r="E296" s="311">
        <v>30000</v>
      </c>
      <c r="F296" s="311"/>
      <c r="G296" s="312">
        <f t="shared" si="4"/>
        <v>30000</v>
      </c>
      <c r="H296" s="106">
        <v>43343</v>
      </c>
      <c r="I296" s="104"/>
      <c r="J296" s="107" t="s">
        <v>167</v>
      </c>
    </row>
    <row r="297" spans="1:10" s="93" customFormat="1" ht="11.5" x14ac:dyDescent="0.25">
      <c r="A297" s="102">
        <v>290</v>
      </c>
      <c r="B297" s="103" t="s">
        <v>63</v>
      </c>
      <c r="C297" s="104" t="s">
        <v>173</v>
      </c>
      <c r="D297" s="105"/>
      <c r="E297" s="311">
        <v>130000</v>
      </c>
      <c r="F297" s="311"/>
      <c r="G297" s="312">
        <f t="shared" si="4"/>
        <v>130000</v>
      </c>
      <c r="H297" s="106">
        <v>43343</v>
      </c>
      <c r="I297" s="104"/>
      <c r="J297" s="107" t="s">
        <v>374</v>
      </c>
    </row>
    <row r="298" spans="1:10" s="93" customFormat="1" ht="11.5" x14ac:dyDescent="0.25">
      <c r="A298" s="102">
        <v>291</v>
      </c>
      <c r="B298" s="103" t="s">
        <v>63</v>
      </c>
      <c r="C298" s="104" t="s">
        <v>169</v>
      </c>
      <c r="D298" s="105"/>
      <c r="E298" s="311">
        <v>15000</v>
      </c>
      <c r="F298" s="311"/>
      <c r="G298" s="312">
        <f t="shared" si="4"/>
        <v>15000</v>
      </c>
      <c r="H298" s="106">
        <v>43343</v>
      </c>
      <c r="I298" s="104"/>
      <c r="J298" s="107" t="s">
        <v>170</v>
      </c>
    </row>
    <row r="299" spans="1:10" s="93" customFormat="1" ht="11.5" x14ac:dyDescent="0.25">
      <c r="A299" s="102">
        <v>292</v>
      </c>
      <c r="B299" s="103" t="s">
        <v>64</v>
      </c>
      <c r="C299" s="104" t="s">
        <v>370</v>
      </c>
      <c r="D299" s="105"/>
      <c r="E299" s="311">
        <v>5331.2000000000007</v>
      </c>
      <c r="F299" s="311"/>
      <c r="G299" s="312">
        <f t="shared" si="4"/>
        <v>5331.2000000000007</v>
      </c>
      <c r="H299" s="106">
        <v>43343</v>
      </c>
      <c r="I299" s="104"/>
      <c r="J299" s="107" t="s">
        <v>13</v>
      </c>
    </row>
    <row r="300" spans="1:10" s="93" customFormat="1" ht="11.5" x14ac:dyDescent="0.25">
      <c r="A300" s="102">
        <v>293</v>
      </c>
      <c r="B300" s="103" t="s">
        <v>64</v>
      </c>
      <c r="C300" s="104" t="s">
        <v>369</v>
      </c>
      <c r="D300" s="105"/>
      <c r="E300" s="311">
        <v>1382.03</v>
      </c>
      <c r="F300" s="311"/>
      <c r="G300" s="312">
        <f t="shared" si="4"/>
        <v>1382.03</v>
      </c>
      <c r="H300" s="106">
        <v>43343</v>
      </c>
      <c r="I300" s="104"/>
      <c r="J300" s="107" t="s">
        <v>13</v>
      </c>
    </row>
    <row r="301" spans="1:10" s="93" customFormat="1" ht="11.5" x14ac:dyDescent="0.25">
      <c r="A301" s="102">
        <v>294</v>
      </c>
      <c r="B301" s="103" t="s">
        <v>64</v>
      </c>
      <c r="C301" s="104" t="s">
        <v>371</v>
      </c>
      <c r="D301" s="105"/>
      <c r="E301" s="311">
        <v>10000</v>
      </c>
      <c r="F301" s="311"/>
      <c r="G301" s="312">
        <f t="shared" si="4"/>
        <v>10000</v>
      </c>
      <c r="H301" s="106">
        <v>43343</v>
      </c>
      <c r="I301" s="104"/>
      <c r="J301" s="107" t="s">
        <v>13</v>
      </c>
    </row>
    <row r="302" spans="1:10" s="93" customFormat="1" ht="11.5" x14ac:dyDescent="0.25">
      <c r="A302" s="102">
        <v>295</v>
      </c>
      <c r="B302" s="103" t="s">
        <v>64</v>
      </c>
      <c r="C302" s="104" t="s">
        <v>389</v>
      </c>
      <c r="D302" s="105"/>
      <c r="E302" s="311">
        <v>30000</v>
      </c>
      <c r="F302" s="311"/>
      <c r="G302" s="312">
        <f t="shared" si="4"/>
        <v>30000</v>
      </c>
      <c r="H302" s="106">
        <v>43343</v>
      </c>
      <c r="I302" s="104"/>
      <c r="J302" s="107" t="s">
        <v>167</v>
      </c>
    </row>
    <row r="303" spans="1:10" s="93" customFormat="1" ht="11.5" x14ac:dyDescent="0.25">
      <c r="A303" s="102">
        <v>296</v>
      </c>
      <c r="B303" s="103" t="s">
        <v>64</v>
      </c>
      <c r="C303" s="104" t="s">
        <v>376</v>
      </c>
      <c r="D303" s="105"/>
      <c r="E303" s="311">
        <v>100000</v>
      </c>
      <c r="F303" s="311"/>
      <c r="G303" s="312">
        <f t="shared" si="4"/>
        <v>100000</v>
      </c>
      <c r="H303" s="106">
        <v>43343</v>
      </c>
      <c r="I303" s="104"/>
      <c r="J303" s="107" t="s">
        <v>170</v>
      </c>
    </row>
    <row r="304" spans="1:10" s="93" customFormat="1" ht="11.5" x14ac:dyDescent="0.25">
      <c r="A304" s="102">
        <v>297</v>
      </c>
      <c r="B304" s="103" t="s">
        <v>64</v>
      </c>
      <c r="C304" s="104" t="s">
        <v>168</v>
      </c>
      <c r="D304" s="105"/>
      <c r="E304" s="311">
        <v>30000</v>
      </c>
      <c r="F304" s="311"/>
      <c r="G304" s="312">
        <f t="shared" si="4"/>
        <v>30000</v>
      </c>
      <c r="H304" s="106">
        <v>43343</v>
      </c>
      <c r="I304" s="104"/>
      <c r="J304" s="107" t="s">
        <v>167</v>
      </c>
    </row>
    <row r="305" spans="1:10" s="93" customFormat="1" ht="11.5" x14ac:dyDescent="0.25">
      <c r="A305" s="102">
        <v>298</v>
      </c>
      <c r="B305" s="103" t="s">
        <v>64</v>
      </c>
      <c r="C305" s="104" t="s">
        <v>372</v>
      </c>
      <c r="D305" s="105"/>
      <c r="E305" s="311">
        <v>20000</v>
      </c>
      <c r="F305" s="311"/>
      <c r="G305" s="312">
        <f t="shared" si="4"/>
        <v>20000</v>
      </c>
      <c r="H305" s="106">
        <v>43343</v>
      </c>
      <c r="I305" s="104"/>
      <c r="J305" s="107" t="s">
        <v>174</v>
      </c>
    </row>
    <row r="306" spans="1:10" s="93" customFormat="1" ht="11.5" x14ac:dyDescent="0.25">
      <c r="A306" s="102">
        <v>299</v>
      </c>
      <c r="B306" s="103" t="s">
        <v>65</v>
      </c>
      <c r="C306" s="104" t="s">
        <v>370</v>
      </c>
      <c r="D306" s="105"/>
      <c r="E306" s="311">
        <v>5331.2000000000007</v>
      </c>
      <c r="F306" s="311"/>
      <c r="G306" s="312">
        <f t="shared" si="4"/>
        <v>5331.2000000000007</v>
      </c>
      <c r="H306" s="106">
        <v>43343</v>
      </c>
      <c r="I306" s="104"/>
      <c r="J306" s="107" t="s">
        <v>13</v>
      </c>
    </row>
    <row r="307" spans="1:10" s="93" customFormat="1" ht="11.5" x14ac:dyDescent="0.25">
      <c r="A307" s="102">
        <v>300</v>
      </c>
      <c r="B307" s="103" t="s">
        <v>65</v>
      </c>
      <c r="C307" s="104" t="s">
        <v>369</v>
      </c>
      <c r="D307" s="105"/>
      <c r="E307" s="311">
        <v>1392.54</v>
      </c>
      <c r="F307" s="311"/>
      <c r="G307" s="312">
        <f t="shared" si="4"/>
        <v>1392.54</v>
      </c>
      <c r="H307" s="106">
        <v>43343</v>
      </c>
      <c r="I307" s="104"/>
      <c r="J307" s="107" t="s">
        <v>13</v>
      </c>
    </row>
    <row r="308" spans="1:10" s="93" customFormat="1" ht="11.5" x14ac:dyDescent="0.25">
      <c r="A308" s="102">
        <v>301</v>
      </c>
      <c r="B308" s="103" t="s">
        <v>65</v>
      </c>
      <c r="C308" s="104" t="s">
        <v>371</v>
      </c>
      <c r="D308" s="105"/>
      <c r="E308" s="311">
        <v>30000</v>
      </c>
      <c r="F308" s="311"/>
      <c r="G308" s="312">
        <f t="shared" si="4"/>
        <v>30000</v>
      </c>
      <c r="H308" s="106">
        <v>43343</v>
      </c>
      <c r="I308" s="104"/>
      <c r="J308" s="107" t="s">
        <v>13</v>
      </c>
    </row>
    <row r="309" spans="1:10" s="93" customFormat="1" ht="11.5" x14ac:dyDescent="0.25">
      <c r="A309" s="102">
        <v>302</v>
      </c>
      <c r="B309" s="103" t="s">
        <v>65</v>
      </c>
      <c r="C309" s="104" t="s">
        <v>168</v>
      </c>
      <c r="D309" s="105"/>
      <c r="E309" s="311">
        <v>30000</v>
      </c>
      <c r="F309" s="311"/>
      <c r="G309" s="312">
        <f t="shared" si="4"/>
        <v>30000</v>
      </c>
      <c r="H309" s="106">
        <v>43343</v>
      </c>
      <c r="I309" s="104"/>
      <c r="J309" s="107" t="s">
        <v>167</v>
      </c>
    </row>
    <row r="310" spans="1:10" s="93" customFormat="1" ht="11.5" x14ac:dyDescent="0.25">
      <c r="A310" s="102">
        <v>303</v>
      </c>
      <c r="B310" s="103" t="s">
        <v>65</v>
      </c>
      <c r="C310" s="104" t="s">
        <v>378</v>
      </c>
      <c r="D310" s="105"/>
      <c r="E310" s="311">
        <v>180000</v>
      </c>
      <c r="F310" s="311"/>
      <c r="G310" s="312">
        <f t="shared" si="4"/>
        <v>180000</v>
      </c>
      <c r="H310" s="106">
        <v>43343</v>
      </c>
      <c r="I310" s="104"/>
      <c r="J310" s="107" t="s">
        <v>379</v>
      </c>
    </row>
    <row r="311" spans="1:10" s="93" customFormat="1" ht="11.5" x14ac:dyDescent="0.25">
      <c r="A311" s="102">
        <v>304</v>
      </c>
      <c r="B311" s="103" t="s">
        <v>65</v>
      </c>
      <c r="C311" s="104" t="s">
        <v>372</v>
      </c>
      <c r="D311" s="105"/>
      <c r="E311" s="311">
        <v>20000</v>
      </c>
      <c r="F311" s="311"/>
      <c r="G311" s="312">
        <f t="shared" si="4"/>
        <v>20000</v>
      </c>
      <c r="H311" s="106">
        <v>43343</v>
      </c>
      <c r="I311" s="104"/>
      <c r="J311" s="107" t="s">
        <v>174</v>
      </c>
    </row>
    <row r="312" spans="1:10" s="93" customFormat="1" ht="11.5" x14ac:dyDescent="0.25">
      <c r="A312" s="102">
        <v>305</v>
      </c>
      <c r="B312" s="103" t="s">
        <v>66</v>
      </c>
      <c r="C312" s="104" t="s">
        <v>370</v>
      </c>
      <c r="D312" s="105"/>
      <c r="E312" s="311">
        <v>11152</v>
      </c>
      <c r="F312" s="311"/>
      <c r="G312" s="312">
        <f t="shared" si="4"/>
        <v>11152</v>
      </c>
      <c r="H312" s="106">
        <v>43343</v>
      </c>
      <c r="I312" s="104"/>
      <c r="J312" s="107" t="s">
        <v>13</v>
      </c>
    </row>
    <row r="313" spans="1:10" s="93" customFormat="1" ht="11.5" x14ac:dyDescent="0.25">
      <c r="A313" s="102">
        <v>306</v>
      </c>
      <c r="B313" s="103" t="s">
        <v>66</v>
      </c>
      <c r="C313" s="104" t="s">
        <v>369</v>
      </c>
      <c r="D313" s="105"/>
      <c r="E313" s="311">
        <v>4381.68</v>
      </c>
      <c r="F313" s="311"/>
      <c r="G313" s="312">
        <f t="shared" si="4"/>
        <v>4381.68</v>
      </c>
      <c r="H313" s="106">
        <v>43343</v>
      </c>
      <c r="I313" s="104"/>
      <c r="J313" s="107" t="s">
        <v>13</v>
      </c>
    </row>
    <row r="314" spans="1:10" s="93" customFormat="1" ht="11.5" x14ac:dyDescent="0.25">
      <c r="A314" s="102">
        <v>307</v>
      </c>
      <c r="B314" s="103" t="s">
        <v>66</v>
      </c>
      <c r="C314" s="104" t="s">
        <v>371</v>
      </c>
      <c r="D314" s="105"/>
      <c r="E314" s="311">
        <v>20000</v>
      </c>
      <c r="F314" s="311"/>
      <c r="G314" s="312">
        <f t="shared" si="4"/>
        <v>20000</v>
      </c>
      <c r="H314" s="106">
        <v>43343</v>
      </c>
      <c r="I314" s="104"/>
      <c r="J314" s="107" t="s">
        <v>13</v>
      </c>
    </row>
    <row r="315" spans="1:10" s="93" customFormat="1" ht="11.5" x14ac:dyDescent="0.25">
      <c r="A315" s="102">
        <v>308</v>
      </c>
      <c r="B315" s="103" t="s">
        <v>66</v>
      </c>
      <c r="C315" s="104" t="s">
        <v>384</v>
      </c>
      <c r="D315" s="105"/>
      <c r="E315" s="311">
        <v>3694</v>
      </c>
      <c r="F315" s="311"/>
      <c r="G315" s="312">
        <f t="shared" si="4"/>
        <v>3694</v>
      </c>
      <c r="H315" s="106">
        <v>43343</v>
      </c>
      <c r="I315" s="104"/>
      <c r="J315" s="107" t="s">
        <v>377</v>
      </c>
    </row>
    <row r="316" spans="1:10" s="93" customFormat="1" ht="11.5" x14ac:dyDescent="0.25">
      <c r="A316" s="102">
        <v>309</v>
      </c>
      <c r="B316" s="103" t="s">
        <v>66</v>
      </c>
      <c r="C316" s="104" t="s">
        <v>168</v>
      </c>
      <c r="D316" s="105"/>
      <c r="E316" s="311">
        <v>30000</v>
      </c>
      <c r="F316" s="311"/>
      <c r="G316" s="312">
        <f t="shared" si="4"/>
        <v>30000</v>
      </c>
      <c r="H316" s="106">
        <v>43343</v>
      </c>
      <c r="I316" s="104"/>
      <c r="J316" s="107" t="s">
        <v>167</v>
      </c>
    </row>
    <row r="317" spans="1:10" s="93" customFormat="1" ht="11.5" x14ac:dyDescent="0.25">
      <c r="A317" s="102">
        <v>310</v>
      </c>
      <c r="B317" s="103" t="s">
        <v>67</v>
      </c>
      <c r="C317" s="104" t="s">
        <v>370</v>
      </c>
      <c r="D317" s="105"/>
      <c r="E317" s="311">
        <v>7779.2000000000007</v>
      </c>
      <c r="F317" s="311"/>
      <c r="G317" s="312">
        <f t="shared" si="4"/>
        <v>7779.2000000000007</v>
      </c>
      <c r="H317" s="106">
        <v>43343</v>
      </c>
      <c r="I317" s="104"/>
      <c r="J317" s="107" t="s">
        <v>13</v>
      </c>
    </row>
    <row r="318" spans="1:10" s="93" customFormat="1" ht="11.5" x14ac:dyDescent="0.25">
      <c r="A318" s="102">
        <v>311</v>
      </c>
      <c r="B318" s="103" t="s">
        <v>67</v>
      </c>
      <c r="C318" s="104" t="s">
        <v>369</v>
      </c>
      <c r="D318" s="105"/>
      <c r="E318" s="311">
        <v>1935.04</v>
      </c>
      <c r="F318" s="311"/>
      <c r="G318" s="312">
        <f t="shared" si="4"/>
        <v>1935.04</v>
      </c>
      <c r="H318" s="106">
        <v>43343</v>
      </c>
      <c r="I318" s="104"/>
      <c r="J318" s="107" t="s">
        <v>13</v>
      </c>
    </row>
    <row r="319" spans="1:10" s="93" customFormat="1" ht="11.5" x14ac:dyDescent="0.25">
      <c r="A319" s="102">
        <v>312</v>
      </c>
      <c r="B319" s="103" t="s">
        <v>67</v>
      </c>
      <c r="C319" s="104" t="s">
        <v>371</v>
      </c>
      <c r="D319" s="105"/>
      <c r="E319" s="311">
        <v>20000</v>
      </c>
      <c r="F319" s="311"/>
      <c r="G319" s="312">
        <f t="shared" si="4"/>
        <v>20000</v>
      </c>
      <c r="H319" s="106">
        <v>43343</v>
      </c>
      <c r="I319" s="104"/>
      <c r="J319" s="107" t="s">
        <v>13</v>
      </c>
    </row>
    <row r="320" spans="1:10" s="93" customFormat="1" ht="11.5" x14ac:dyDescent="0.25">
      <c r="A320" s="102">
        <v>313</v>
      </c>
      <c r="B320" s="103" t="s">
        <v>67</v>
      </c>
      <c r="C320" s="104" t="s">
        <v>168</v>
      </c>
      <c r="D320" s="105"/>
      <c r="E320" s="311">
        <v>60000</v>
      </c>
      <c r="F320" s="311"/>
      <c r="G320" s="312">
        <f t="shared" si="4"/>
        <v>60000</v>
      </c>
      <c r="H320" s="106">
        <v>43343</v>
      </c>
      <c r="I320" s="104"/>
      <c r="J320" s="107" t="s">
        <v>167</v>
      </c>
    </row>
    <row r="321" spans="1:10" s="93" customFormat="1" ht="11.5" x14ac:dyDescent="0.25">
      <c r="A321" s="102">
        <v>314</v>
      </c>
      <c r="B321" s="103" t="s">
        <v>67</v>
      </c>
      <c r="C321" s="104" t="s">
        <v>169</v>
      </c>
      <c r="D321" s="105"/>
      <c r="E321" s="311">
        <v>15000</v>
      </c>
      <c r="F321" s="311"/>
      <c r="G321" s="312">
        <f t="shared" si="4"/>
        <v>15000</v>
      </c>
      <c r="H321" s="106">
        <v>43343</v>
      </c>
      <c r="I321" s="104"/>
      <c r="J321" s="107" t="s">
        <v>170</v>
      </c>
    </row>
    <row r="322" spans="1:10" s="93" customFormat="1" ht="11.5" x14ac:dyDescent="0.25">
      <c r="A322" s="102">
        <v>315</v>
      </c>
      <c r="B322" s="103" t="s">
        <v>67</v>
      </c>
      <c r="C322" s="104" t="s">
        <v>373</v>
      </c>
      <c r="D322" s="105"/>
      <c r="E322" s="311">
        <v>6790.2</v>
      </c>
      <c r="F322" s="311"/>
      <c r="G322" s="312">
        <f t="shared" si="4"/>
        <v>6790.2</v>
      </c>
      <c r="H322" s="106">
        <v>43343</v>
      </c>
      <c r="I322" s="104"/>
      <c r="J322" s="107" t="s">
        <v>174</v>
      </c>
    </row>
    <row r="323" spans="1:10" s="93" customFormat="1" ht="11.5" x14ac:dyDescent="0.25">
      <c r="A323" s="102">
        <v>316</v>
      </c>
      <c r="B323" s="103" t="s">
        <v>68</v>
      </c>
      <c r="C323" s="104" t="s">
        <v>369</v>
      </c>
      <c r="D323" s="105"/>
      <c r="E323" s="311">
        <v>1348.97</v>
      </c>
      <c r="F323" s="311"/>
      <c r="G323" s="312">
        <f t="shared" si="4"/>
        <v>1348.97</v>
      </c>
      <c r="H323" s="106">
        <v>43343</v>
      </c>
      <c r="I323" s="104"/>
      <c r="J323" s="107" t="s">
        <v>13</v>
      </c>
    </row>
    <row r="324" spans="1:10" s="93" customFormat="1" ht="11.5" x14ac:dyDescent="0.25">
      <c r="A324" s="102">
        <v>317</v>
      </c>
      <c r="B324" s="103" t="s">
        <v>68</v>
      </c>
      <c r="C324" s="104" t="s">
        <v>371</v>
      </c>
      <c r="D324" s="105"/>
      <c r="E324" s="311">
        <v>10000</v>
      </c>
      <c r="F324" s="311"/>
      <c r="G324" s="312">
        <f t="shared" si="4"/>
        <v>10000</v>
      </c>
      <c r="H324" s="106">
        <v>43343</v>
      </c>
      <c r="I324" s="104"/>
      <c r="J324" s="107" t="s">
        <v>13</v>
      </c>
    </row>
    <row r="325" spans="1:10" s="93" customFormat="1" ht="11.5" x14ac:dyDescent="0.25">
      <c r="A325" s="102">
        <v>318</v>
      </c>
      <c r="B325" s="103" t="s">
        <v>68</v>
      </c>
      <c r="C325" s="104" t="s">
        <v>168</v>
      </c>
      <c r="D325" s="105"/>
      <c r="E325" s="311">
        <v>15000</v>
      </c>
      <c r="F325" s="311"/>
      <c r="G325" s="312">
        <f t="shared" si="4"/>
        <v>15000</v>
      </c>
      <c r="H325" s="106">
        <v>43343</v>
      </c>
      <c r="I325" s="104"/>
      <c r="J325" s="107" t="s">
        <v>167</v>
      </c>
    </row>
    <row r="326" spans="1:10" s="93" customFormat="1" ht="11.5" x14ac:dyDescent="0.25">
      <c r="A326" s="102">
        <v>319</v>
      </c>
      <c r="B326" s="103" t="s">
        <v>68</v>
      </c>
      <c r="C326" s="104" t="s">
        <v>378</v>
      </c>
      <c r="D326" s="105"/>
      <c r="E326" s="311">
        <v>180000</v>
      </c>
      <c r="F326" s="311"/>
      <c r="G326" s="312">
        <f t="shared" si="4"/>
        <v>180000</v>
      </c>
      <c r="H326" s="106">
        <v>43343</v>
      </c>
      <c r="I326" s="104"/>
      <c r="J326" s="107" t="s">
        <v>379</v>
      </c>
    </row>
    <row r="327" spans="1:10" s="93" customFormat="1" ht="11.5" x14ac:dyDescent="0.25">
      <c r="A327" s="102">
        <v>320</v>
      </c>
      <c r="B327" s="103" t="s">
        <v>68</v>
      </c>
      <c r="C327" s="104" t="s">
        <v>375</v>
      </c>
      <c r="D327" s="105"/>
      <c r="E327" s="311">
        <v>25000</v>
      </c>
      <c r="F327" s="311"/>
      <c r="G327" s="312">
        <f t="shared" si="4"/>
        <v>25000</v>
      </c>
      <c r="H327" s="106">
        <v>43343</v>
      </c>
      <c r="I327" s="104"/>
      <c r="J327" s="107" t="s">
        <v>167</v>
      </c>
    </row>
    <row r="328" spans="1:10" s="93" customFormat="1" ht="11.5" x14ac:dyDescent="0.25">
      <c r="A328" s="102">
        <v>321</v>
      </c>
      <c r="B328" s="103" t="s">
        <v>69</v>
      </c>
      <c r="C328" s="104" t="s">
        <v>369</v>
      </c>
      <c r="D328" s="105"/>
      <c r="E328" s="311">
        <v>1831.56</v>
      </c>
      <c r="F328" s="311"/>
      <c r="G328" s="312">
        <f t="shared" ref="G328:G391" si="5">SUM(D328:F328)</f>
        <v>1831.56</v>
      </c>
      <c r="H328" s="106">
        <v>43343</v>
      </c>
      <c r="I328" s="104"/>
      <c r="J328" s="107" t="s">
        <v>13</v>
      </c>
    </row>
    <row r="329" spans="1:10" s="93" customFormat="1" ht="11.5" x14ac:dyDescent="0.25">
      <c r="A329" s="102">
        <v>322</v>
      </c>
      <c r="B329" s="103" t="s">
        <v>69</v>
      </c>
      <c r="C329" s="104" t="s">
        <v>371</v>
      </c>
      <c r="D329" s="105"/>
      <c r="E329" s="311">
        <v>10000</v>
      </c>
      <c r="F329" s="311"/>
      <c r="G329" s="312">
        <f t="shared" si="5"/>
        <v>10000</v>
      </c>
      <c r="H329" s="106">
        <v>43343</v>
      </c>
      <c r="I329" s="104"/>
      <c r="J329" s="107" t="s">
        <v>13</v>
      </c>
    </row>
    <row r="330" spans="1:10" s="93" customFormat="1" ht="11.5" x14ac:dyDescent="0.25">
      <c r="A330" s="102">
        <v>323</v>
      </c>
      <c r="B330" s="103" t="s">
        <v>69</v>
      </c>
      <c r="C330" s="104" t="s">
        <v>326</v>
      </c>
      <c r="D330" s="105"/>
      <c r="E330" s="311">
        <v>3928</v>
      </c>
      <c r="F330" s="311"/>
      <c r="G330" s="312">
        <f t="shared" si="5"/>
        <v>3928</v>
      </c>
      <c r="H330" s="106">
        <v>43343</v>
      </c>
      <c r="I330" s="104"/>
      <c r="J330" s="107" t="s">
        <v>377</v>
      </c>
    </row>
    <row r="331" spans="1:10" s="93" customFormat="1" ht="11.5" x14ac:dyDescent="0.25">
      <c r="A331" s="102">
        <v>324</v>
      </c>
      <c r="B331" s="103" t="s">
        <v>69</v>
      </c>
      <c r="C331" s="104" t="s">
        <v>168</v>
      </c>
      <c r="D331" s="105"/>
      <c r="E331" s="311">
        <v>15000</v>
      </c>
      <c r="F331" s="311"/>
      <c r="G331" s="312">
        <f t="shared" si="5"/>
        <v>15000</v>
      </c>
      <c r="H331" s="106">
        <v>43343</v>
      </c>
      <c r="I331" s="104"/>
      <c r="J331" s="107" t="s">
        <v>167</v>
      </c>
    </row>
    <row r="332" spans="1:10" s="93" customFormat="1" ht="11.5" x14ac:dyDescent="0.25">
      <c r="A332" s="102">
        <v>325</v>
      </c>
      <c r="B332" s="103" t="s">
        <v>69</v>
      </c>
      <c r="C332" s="104" t="s">
        <v>378</v>
      </c>
      <c r="D332" s="105"/>
      <c r="E332" s="311">
        <v>60000</v>
      </c>
      <c r="F332" s="311"/>
      <c r="G332" s="312">
        <f t="shared" si="5"/>
        <v>60000</v>
      </c>
      <c r="H332" s="106">
        <v>43343</v>
      </c>
      <c r="I332" s="104"/>
      <c r="J332" s="107" t="s">
        <v>379</v>
      </c>
    </row>
    <row r="333" spans="1:10" s="93" customFormat="1" ht="11.5" x14ac:dyDescent="0.25">
      <c r="A333" s="102">
        <v>326</v>
      </c>
      <c r="B333" s="103" t="s">
        <v>69</v>
      </c>
      <c r="C333" s="104" t="s">
        <v>173</v>
      </c>
      <c r="D333" s="105"/>
      <c r="E333" s="311">
        <v>30000</v>
      </c>
      <c r="F333" s="311"/>
      <c r="G333" s="312">
        <f t="shared" si="5"/>
        <v>30000</v>
      </c>
      <c r="H333" s="106">
        <v>43343</v>
      </c>
      <c r="I333" s="104"/>
      <c r="J333" s="107" t="s">
        <v>374</v>
      </c>
    </row>
    <row r="334" spans="1:10" s="93" customFormat="1" ht="11.5" x14ac:dyDescent="0.25">
      <c r="A334" s="102">
        <v>327</v>
      </c>
      <c r="B334" s="103" t="s">
        <v>69</v>
      </c>
      <c r="C334" s="104" t="s">
        <v>375</v>
      </c>
      <c r="D334" s="105"/>
      <c r="E334" s="311">
        <v>15000</v>
      </c>
      <c r="F334" s="311"/>
      <c r="G334" s="312">
        <f t="shared" si="5"/>
        <v>15000</v>
      </c>
      <c r="H334" s="106">
        <v>43343</v>
      </c>
      <c r="I334" s="104"/>
      <c r="J334" s="107" t="s">
        <v>167</v>
      </c>
    </row>
    <row r="335" spans="1:10" s="93" customFormat="1" ht="11.5" x14ac:dyDescent="0.25">
      <c r="A335" s="102">
        <v>328</v>
      </c>
      <c r="B335" s="103" t="s">
        <v>391</v>
      </c>
      <c r="C335" s="104" t="s">
        <v>370</v>
      </c>
      <c r="D335" s="105"/>
      <c r="E335" s="311">
        <v>6636.8</v>
      </c>
      <c r="F335" s="311"/>
      <c r="G335" s="312">
        <f t="shared" si="5"/>
        <v>6636.8</v>
      </c>
      <c r="H335" s="106">
        <v>43343</v>
      </c>
      <c r="I335" s="104"/>
      <c r="J335" s="107" t="s">
        <v>13</v>
      </c>
    </row>
    <row r="336" spans="1:10" s="93" customFormat="1" ht="11.5" x14ac:dyDescent="0.25">
      <c r="A336" s="102">
        <v>329</v>
      </c>
      <c r="B336" s="103" t="s">
        <v>392</v>
      </c>
      <c r="C336" s="104" t="s">
        <v>370</v>
      </c>
      <c r="D336" s="105"/>
      <c r="E336" s="311">
        <v>6636.8</v>
      </c>
      <c r="F336" s="311"/>
      <c r="G336" s="312">
        <f t="shared" si="5"/>
        <v>6636.8</v>
      </c>
      <c r="H336" s="106">
        <v>43343</v>
      </c>
      <c r="I336" s="104"/>
      <c r="J336" s="107" t="s">
        <v>13</v>
      </c>
    </row>
    <row r="337" spans="1:10" s="93" customFormat="1" ht="11.5" x14ac:dyDescent="0.25">
      <c r="A337" s="102">
        <v>330</v>
      </c>
      <c r="B337" s="103" t="s">
        <v>70</v>
      </c>
      <c r="C337" s="104" t="s">
        <v>369</v>
      </c>
      <c r="D337" s="105"/>
      <c r="E337" s="311">
        <v>2151.06</v>
      </c>
      <c r="F337" s="311"/>
      <c r="G337" s="312">
        <f t="shared" si="5"/>
        <v>2151.06</v>
      </c>
      <c r="H337" s="106">
        <v>43343</v>
      </c>
      <c r="I337" s="104"/>
      <c r="J337" s="107" t="s">
        <v>13</v>
      </c>
    </row>
    <row r="338" spans="1:10" s="93" customFormat="1" ht="11.5" x14ac:dyDescent="0.25">
      <c r="A338" s="102">
        <v>331</v>
      </c>
      <c r="B338" s="103" t="s">
        <v>70</v>
      </c>
      <c r="C338" s="104" t="s">
        <v>371</v>
      </c>
      <c r="D338" s="105"/>
      <c r="E338" s="311">
        <v>20000</v>
      </c>
      <c r="F338" s="311"/>
      <c r="G338" s="312">
        <f t="shared" si="5"/>
        <v>20000</v>
      </c>
      <c r="H338" s="106">
        <v>43343</v>
      </c>
      <c r="I338" s="104"/>
      <c r="J338" s="107" t="s">
        <v>13</v>
      </c>
    </row>
    <row r="339" spans="1:10" s="93" customFormat="1" ht="11.5" x14ac:dyDescent="0.25">
      <c r="A339" s="102">
        <v>332</v>
      </c>
      <c r="B339" s="103" t="s">
        <v>70</v>
      </c>
      <c r="C339" s="104" t="s">
        <v>168</v>
      </c>
      <c r="D339" s="105"/>
      <c r="E339" s="311">
        <v>30000</v>
      </c>
      <c r="F339" s="311"/>
      <c r="G339" s="312">
        <f t="shared" si="5"/>
        <v>30000</v>
      </c>
      <c r="H339" s="106">
        <v>43343</v>
      </c>
      <c r="I339" s="104"/>
      <c r="J339" s="107" t="s">
        <v>167</v>
      </c>
    </row>
    <row r="340" spans="1:10" s="93" customFormat="1" ht="11.5" x14ac:dyDescent="0.25">
      <c r="A340" s="102">
        <v>333</v>
      </c>
      <c r="B340" s="103" t="s">
        <v>70</v>
      </c>
      <c r="C340" s="104" t="s">
        <v>378</v>
      </c>
      <c r="D340" s="105"/>
      <c r="E340" s="311">
        <v>150000</v>
      </c>
      <c r="F340" s="311"/>
      <c r="G340" s="312">
        <f t="shared" si="5"/>
        <v>150000</v>
      </c>
      <c r="H340" s="106">
        <v>43343</v>
      </c>
      <c r="I340" s="104"/>
      <c r="J340" s="107" t="s">
        <v>379</v>
      </c>
    </row>
    <row r="341" spans="1:10" s="93" customFormat="1" ht="11.5" x14ac:dyDescent="0.25">
      <c r="A341" s="102">
        <v>334</v>
      </c>
      <c r="B341" s="103" t="s">
        <v>70</v>
      </c>
      <c r="C341" s="104" t="s">
        <v>173</v>
      </c>
      <c r="D341" s="105"/>
      <c r="E341" s="311">
        <v>200000</v>
      </c>
      <c r="F341" s="311"/>
      <c r="G341" s="312">
        <f t="shared" si="5"/>
        <v>200000</v>
      </c>
      <c r="H341" s="106">
        <v>43343</v>
      </c>
      <c r="I341" s="104"/>
      <c r="J341" s="107" t="s">
        <v>374</v>
      </c>
    </row>
    <row r="342" spans="1:10" s="93" customFormat="1" ht="11.5" x14ac:dyDescent="0.25">
      <c r="A342" s="102">
        <v>335</v>
      </c>
      <c r="B342" s="103" t="s">
        <v>70</v>
      </c>
      <c r="C342" s="104" t="s">
        <v>169</v>
      </c>
      <c r="D342" s="105"/>
      <c r="E342" s="311">
        <v>15000</v>
      </c>
      <c r="F342" s="311"/>
      <c r="G342" s="312">
        <f t="shared" si="5"/>
        <v>15000</v>
      </c>
      <c r="H342" s="106">
        <v>43343</v>
      </c>
      <c r="I342" s="104"/>
      <c r="J342" s="107" t="s">
        <v>170</v>
      </c>
    </row>
    <row r="343" spans="1:10" s="93" customFormat="1" ht="11.5" x14ac:dyDescent="0.25">
      <c r="A343" s="102">
        <v>336</v>
      </c>
      <c r="B343" s="103" t="s">
        <v>70</v>
      </c>
      <c r="C343" s="104" t="s">
        <v>373</v>
      </c>
      <c r="D343" s="105"/>
      <c r="E343" s="311">
        <v>6790.2</v>
      </c>
      <c r="F343" s="311"/>
      <c r="G343" s="312">
        <f t="shared" si="5"/>
        <v>6790.2</v>
      </c>
      <c r="H343" s="106">
        <v>43343</v>
      </c>
      <c r="I343" s="104"/>
      <c r="J343" s="107" t="s">
        <v>174</v>
      </c>
    </row>
    <row r="344" spans="1:10" s="93" customFormat="1" ht="11.5" x14ac:dyDescent="0.25">
      <c r="A344" s="102">
        <v>337</v>
      </c>
      <c r="B344" s="103" t="s">
        <v>71</v>
      </c>
      <c r="C344" s="104" t="s">
        <v>369</v>
      </c>
      <c r="D344" s="105"/>
      <c r="E344" s="311">
        <v>2377.81</v>
      </c>
      <c r="F344" s="311"/>
      <c r="G344" s="312">
        <f t="shared" si="5"/>
        <v>2377.81</v>
      </c>
      <c r="H344" s="106">
        <v>43343</v>
      </c>
      <c r="I344" s="104"/>
      <c r="J344" s="107" t="s">
        <v>13</v>
      </c>
    </row>
    <row r="345" spans="1:10" s="93" customFormat="1" ht="11.5" x14ac:dyDescent="0.25">
      <c r="A345" s="102">
        <v>338</v>
      </c>
      <c r="B345" s="103" t="s">
        <v>71</v>
      </c>
      <c r="C345" s="104" t="s">
        <v>371</v>
      </c>
      <c r="D345" s="105"/>
      <c r="E345" s="311">
        <v>20000</v>
      </c>
      <c r="F345" s="311"/>
      <c r="G345" s="312">
        <f t="shared" si="5"/>
        <v>20000</v>
      </c>
      <c r="H345" s="106">
        <v>43343</v>
      </c>
      <c r="I345" s="104"/>
      <c r="J345" s="107" t="s">
        <v>13</v>
      </c>
    </row>
    <row r="346" spans="1:10" s="93" customFormat="1" ht="11.5" x14ac:dyDescent="0.25">
      <c r="A346" s="102">
        <v>339</v>
      </c>
      <c r="B346" s="103" t="s">
        <v>71</v>
      </c>
      <c r="C346" s="104" t="s">
        <v>168</v>
      </c>
      <c r="D346" s="105"/>
      <c r="E346" s="311">
        <v>30000</v>
      </c>
      <c r="F346" s="311"/>
      <c r="G346" s="312">
        <f t="shared" si="5"/>
        <v>30000</v>
      </c>
      <c r="H346" s="106">
        <v>43343</v>
      </c>
      <c r="I346" s="104"/>
      <c r="J346" s="107" t="s">
        <v>167</v>
      </c>
    </row>
    <row r="347" spans="1:10" s="93" customFormat="1" ht="11.5" x14ac:dyDescent="0.25">
      <c r="A347" s="102">
        <v>340</v>
      </c>
      <c r="B347" s="103" t="s">
        <v>71</v>
      </c>
      <c r="C347" s="104" t="s">
        <v>173</v>
      </c>
      <c r="D347" s="105"/>
      <c r="E347" s="311">
        <v>50000</v>
      </c>
      <c r="F347" s="311"/>
      <c r="G347" s="312">
        <f t="shared" si="5"/>
        <v>50000</v>
      </c>
      <c r="H347" s="106">
        <v>43343</v>
      </c>
      <c r="I347" s="104"/>
      <c r="J347" s="107" t="s">
        <v>374</v>
      </c>
    </row>
    <row r="348" spans="1:10" s="93" customFormat="1" ht="11.5" x14ac:dyDescent="0.25">
      <c r="A348" s="102">
        <v>341</v>
      </c>
      <c r="B348" s="103" t="s">
        <v>71</v>
      </c>
      <c r="C348" s="104" t="s">
        <v>169</v>
      </c>
      <c r="D348" s="105"/>
      <c r="E348" s="311">
        <v>15000</v>
      </c>
      <c r="F348" s="311"/>
      <c r="G348" s="312">
        <f t="shared" si="5"/>
        <v>15000</v>
      </c>
      <c r="H348" s="106">
        <v>43343</v>
      </c>
      <c r="I348" s="104"/>
      <c r="J348" s="107" t="s">
        <v>170</v>
      </c>
    </row>
    <row r="349" spans="1:10" s="93" customFormat="1" ht="11.5" x14ac:dyDescent="0.25">
      <c r="A349" s="102">
        <v>342</v>
      </c>
      <c r="B349" s="103" t="s">
        <v>71</v>
      </c>
      <c r="C349" s="104" t="s">
        <v>373</v>
      </c>
      <c r="D349" s="105"/>
      <c r="E349" s="311">
        <v>8487.75</v>
      </c>
      <c r="F349" s="311"/>
      <c r="G349" s="312">
        <f t="shared" si="5"/>
        <v>8487.75</v>
      </c>
      <c r="H349" s="106">
        <v>43343</v>
      </c>
      <c r="I349" s="104"/>
      <c r="J349" s="107" t="s">
        <v>174</v>
      </c>
    </row>
    <row r="350" spans="1:10" s="93" customFormat="1" ht="11.5" x14ac:dyDescent="0.25">
      <c r="A350" s="102">
        <v>343</v>
      </c>
      <c r="B350" s="103" t="s">
        <v>72</v>
      </c>
      <c r="C350" s="104" t="s">
        <v>369</v>
      </c>
      <c r="D350" s="105"/>
      <c r="E350" s="311">
        <v>2422.52</v>
      </c>
      <c r="F350" s="311"/>
      <c r="G350" s="312">
        <f t="shared" si="5"/>
        <v>2422.52</v>
      </c>
      <c r="H350" s="106">
        <v>43343</v>
      </c>
      <c r="I350" s="104"/>
      <c r="J350" s="107" t="s">
        <v>13</v>
      </c>
    </row>
    <row r="351" spans="1:10" s="93" customFormat="1" ht="11.5" x14ac:dyDescent="0.25">
      <c r="A351" s="102">
        <v>344</v>
      </c>
      <c r="B351" s="103" t="s">
        <v>72</v>
      </c>
      <c r="C351" s="104" t="s">
        <v>371</v>
      </c>
      <c r="D351" s="105"/>
      <c r="E351" s="311">
        <v>20000</v>
      </c>
      <c r="F351" s="311"/>
      <c r="G351" s="312">
        <f t="shared" si="5"/>
        <v>20000</v>
      </c>
      <c r="H351" s="106">
        <v>43343</v>
      </c>
      <c r="I351" s="104"/>
      <c r="J351" s="107" t="s">
        <v>13</v>
      </c>
    </row>
    <row r="352" spans="1:10" s="93" customFormat="1" ht="11.5" x14ac:dyDescent="0.25">
      <c r="A352" s="102">
        <v>345</v>
      </c>
      <c r="B352" s="103" t="s">
        <v>72</v>
      </c>
      <c r="C352" s="104" t="s">
        <v>376</v>
      </c>
      <c r="D352" s="105"/>
      <c r="E352" s="311">
        <v>250000</v>
      </c>
      <c r="F352" s="311"/>
      <c r="G352" s="312">
        <f t="shared" si="5"/>
        <v>250000</v>
      </c>
      <c r="H352" s="106">
        <v>43343</v>
      </c>
      <c r="I352" s="104"/>
      <c r="J352" s="107" t="s">
        <v>170</v>
      </c>
    </row>
    <row r="353" spans="1:10" s="93" customFormat="1" ht="11.5" x14ac:dyDescent="0.25">
      <c r="A353" s="102">
        <v>346</v>
      </c>
      <c r="B353" s="103" t="s">
        <v>72</v>
      </c>
      <c r="C353" s="104" t="s">
        <v>168</v>
      </c>
      <c r="D353" s="105"/>
      <c r="E353" s="311">
        <v>30000</v>
      </c>
      <c r="F353" s="311"/>
      <c r="G353" s="312">
        <f t="shared" si="5"/>
        <v>30000</v>
      </c>
      <c r="H353" s="106">
        <v>43343</v>
      </c>
      <c r="I353" s="104"/>
      <c r="J353" s="107" t="s">
        <v>167</v>
      </c>
    </row>
    <row r="354" spans="1:10" s="93" customFormat="1" ht="11.5" x14ac:dyDescent="0.25">
      <c r="A354" s="102">
        <v>347</v>
      </c>
      <c r="B354" s="103" t="s">
        <v>72</v>
      </c>
      <c r="C354" s="104" t="s">
        <v>169</v>
      </c>
      <c r="D354" s="105"/>
      <c r="E354" s="311">
        <v>15000</v>
      </c>
      <c r="F354" s="311"/>
      <c r="G354" s="312">
        <f t="shared" si="5"/>
        <v>15000</v>
      </c>
      <c r="H354" s="106">
        <v>43343</v>
      </c>
      <c r="I354" s="104"/>
      <c r="J354" s="107" t="s">
        <v>170</v>
      </c>
    </row>
    <row r="355" spans="1:10" s="93" customFormat="1" ht="11.5" x14ac:dyDescent="0.25">
      <c r="A355" s="102">
        <v>348</v>
      </c>
      <c r="B355" s="103" t="s">
        <v>72</v>
      </c>
      <c r="C355" s="104" t="s">
        <v>373</v>
      </c>
      <c r="D355" s="105"/>
      <c r="E355" s="311">
        <v>8487.75</v>
      </c>
      <c r="F355" s="311"/>
      <c r="G355" s="312">
        <f t="shared" si="5"/>
        <v>8487.75</v>
      </c>
      <c r="H355" s="106">
        <v>43343</v>
      </c>
      <c r="I355" s="104"/>
      <c r="J355" s="107" t="s">
        <v>174</v>
      </c>
    </row>
    <row r="356" spans="1:10" s="93" customFormat="1" ht="11.5" x14ac:dyDescent="0.25">
      <c r="A356" s="102">
        <v>349</v>
      </c>
      <c r="B356" s="103" t="s">
        <v>393</v>
      </c>
      <c r="C356" s="104" t="s">
        <v>370</v>
      </c>
      <c r="D356" s="105"/>
      <c r="E356" s="311">
        <v>7724.8</v>
      </c>
      <c r="F356" s="311"/>
      <c r="G356" s="312">
        <f t="shared" si="5"/>
        <v>7724.8</v>
      </c>
      <c r="H356" s="106">
        <v>43343</v>
      </c>
      <c r="I356" s="104"/>
      <c r="J356" s="107" t="s">
        <v>13</v>
      </c>
    </row>
    <row r="357" spans="1:10" s="93" customFormat="1" ht="11.5" x14ac:dyDescent="0.25">
      <c r="A357" s="102">
        <v>350</v>
      </c>
      <c r="B357" s="103" t="s">
        <v>394</v>
      </c>
      <c r="C357" s="104" t="s">
        <v>370</v>
      </c>
      <c r="D357" s="105"/>
      <c r="E357" s="311">
        <v>8540.8000000000011</v>
      </c>
      <c r="F357" s="311"/>
      <c r="G357" s="312">
        <f t="shared" si="5"/>
        <v>8540.8000000000011</v>
      </c>
      <c r="H357" s="106">
        <v>43343</v>
      </c>
      <c r="I357" s="104"/>
      <c r="J357" s="107" t="s">
        <v>13</v>
      </c>
    </row>
    <row r="358" spans="1:10" s="93" customFormat="1" ht="11.5" x14ac:dyDescent="0.25">
      <c r="A358" s="102">
        <v>351</v>
      </c>
      <c r="B358" s="103" t="s">
        <v>395</v>
      </c>
      <c r="C358" s="104" t="s">
        <v>370</v>
      </c>
      <c r="D358" s="105"/>
      <c r="E358" s="311">
        <v>8540.8000000000011</v>
      </c>
      <c r="F358" s="311"/>
      <c r="G358" s="312">
        <f t="shared" si="5"/>
        <v>8540.8000000000011</v>
      </c>
      <c r="H358" s="106">
        <v>43343</v>
      </c>
      <c r="I358" s="104"/>
      <c r="J358" s="107" t="s">
        <v>13</v>
      </c>
    </row>
    <row r="359" spans="1:10" s="93" customFormat="1" ht="11.5" x14ac:dyDescent="0.25">
      <c r="A359" s="102">
        <v>352</v>
      </c>
      <c r="B359" s="103" t="s">
        <v>73</v>
      </c>
      <c r="C359" s="104" t="s">
        <v>369</v>
      </c>
      <c r="D359" s="105"/>
      <c r="E359" s="311">
        <v>2216.5100000000002</v>
      </c>
      <c r="F359" s="311"/>
      <c r="G359" s="312">
        <f t="shared" si="5"/>
        <v>2216.5100000000002</v>
      </c>
      <c r="H359" s="106">
        <v>43343</v>
      </c>
      <c r="I359" s="104"/>
      <c r="J359" s="107" t="s">
        <v>13</v>
      </c>
    </row>
    <row r="360" spans="1:10" s="93" customFormat="1" ht="11.5" x14ac:dyDescent="0.25">
      <c r="A360" s="102">
        <v>353</v>
      </c>
      <c r="B360" s="103" t="s">
        <v>73</v>
      </c>
      <c r="C360" s="104" t="s">
        <v>371</v>
      </c>
      <c r="D360" s="105"/>
      <c r="E360" s="311">
        <v>30000</v>
      </c>
      <c r="F360" s="311"/>
      <c r="G360" s="312">
        <f t="shared" si="5"/>
        <v>30000</v>
      </c>
      <c r="H360" s="106">
        <v>43343</v>
      </c>
      <c r="I360" s="104"/>
      <c r="J360" s="107" t="s">
        <v>13</v>
      </c>
    </row>
    <row r="361" spans="1:10" s="93" customFormat="1" ht="11.5" x14ac:dyDescent="0.25">
      <c r="A361" s="102">
        <v>354</v>
      </c>
      <c r="B361" s="103" t="s">
        <v>73</v>
      </c>
      <c r="C361" s="104" t="s">
        <v>168</v>
      </c>
      <c r="D361" s="105"/>
      <c r="E361" s="311">
        <v>30000</v>
      </c>
      <c r="F361" s="311"/>
      <c r="G361" s="312">
        <f t="shared" si="5"/>
        <v>30000</v>
      </c>
      <c r="H361" s="106">
        <v>43343</v>
      </c>
      <c r="I361" s="104"/>
      <c r="J361" s="107" t="s">
        <v>167</v>
      </c>
    </row>
    <row r="362" spans="1:10" s="93" customFormat="1" ht="11.5" x14ac:dyDescent="0.25">
      <c r="A362" s="102">
        <v>355</v>
      </c>
      <c r="B362" s="103" t="s">
        <v>73</v>
      </c>
      <c r="C362" s="104" t="s">
        <v>169</v>
      </c>
      <c r="D362" s="105"/>
      <c r="E362" s="311">
        <v>15000</v>
      </c>
      <c r="F362" s="311"/>
      <c r="G362" s="312">
        <f t="shared" si="5"/>
        <v>15000</v>
      </c>
      <c r="H362" s="106">
        <v>43343</v>
      </c>
      <c r="I362" s="104"/>
      <c r="J362" s="107" t="s">
        <v>170</v>
      </c>
    </row>
    <row r="363" spans="1:10" s="93" customFormat="1" ht="11.5" x14ac:dyDescent="0.25">
      <c r="A363" s="102">
        <v>356</v>
      </c>
      <c r="B363" s="103" t="s">
        <v>73</v>
      </c>
      <c r="C363" s="104" t="s">
        <v>373</v>
      </c>
      <c r="D363" s="105"/>
      <c r="E363" s="311">
        <v>6790.2</v>
      </c>
      <c r="F363" s="311"/>
      <c r="G363" s="312">
        <f t="shared" si="5"/>
        <v>6790.2</v>
      </c>
      <c r="H363" s="106">
        <v>43343</v>
      </c>
      <c r="I363" s="104"/>
      <c r="J363" s="107" t="s">
        <v>174</v>
      </c>
    </row>
    <row r="364" spans="1:10" s="93" customFormat="1" ht="11.5" x14ac:dyDescent="0.25">
      <c r="A364" s="102">
        <v>357</v>
      </c>
      <c r="B364" s="103" t="s">
        <v>74</v>
      </c>
      <c r="C364" s="104" t="s">
        <v>369</v>
      </c>
      <c r="D364" s="105"/>
      <c r="E364" s="311">
        <v>2378.1</v>
      </c>
      <c r="F364" s="311"/>
      <c r="G364" s="312">
        <f t="shared" si="5"/>
        <v>2378.1</v>
      </c>
      <c r="H364" s="106">
        <v>43343</v>
      </c>
      <c r="I364" s="104"/>
      <c r="J364" s="107" t="s">
        <v>13</v>
      </c>
    </row>
    <row r="365" spans="1:10" s="93" customFormat="1" ht="11.5" x14ac:dyDescent="0.25">
      <c r="A365" s="102">
        <v>358</v>
      </c>
      <c r="B365" s="103" t="s">
        <v>74</v>
      </c>
      <c r="C365" s="104" t="s">
        <v>371</v>
      </c>
      <c r="D365" s="105"/>
      <c r="E365" s="311">
        <v>20000</v>
      </c>
      <c r="F365" s="311"/>
      <c r="G365" s="312">
        <f t="shared" si="5"/>
        <v>20000</v>
      </c>
      <c r="H365" s="106">
        <v>43343</v>
      </c>
      <c r="I365" s="104"/>
      <c r="J365" s="107" t="s">
        <v>13</v>
      </c>
    </row>
    <row r="366" spans="1:10" s="93" customFormat="1" ht="11.5" x14ac:dyDescent="0.25">
      <c r="A366" s="102">
        <v>359</v>
      </c>
      <c r="B366" s="103" t="s">
        <v>74</v>
      </c>
      <c r="C366" s="104" t="s">
        <v>168</v>
      </c>
      <c r="D366" s="105"/>
      <c r="E366" s="311">
        <v>30000</v>
      </c>
      <c r="F366" s="311"/>
      <c r="G366" s="312">
        <f t="shared" si="5"/>
        <v>30000</v>
      </c>
      <c r="H366" s="106">
        <v>43343</v>
      </c>
      <c r="I366" s="104"/>
      <c r="J366" s="107" t="s">
        <v>167</v>
      </c>
    </row>
    <row r="367" spans="1:10" s="93" customFormat="1" ht="11.5" x14ac:dyDescent="0.25">
      <c r="A367" s="102">
        <v>360</v>
      </c>
      <c r="B367" s="103" t="s">
        <v>74</v>
      </c>
      <c r="C367" s="104" t="s">
        <v>169</v>
      </c>
      <c r="D367" s="105"/>
      <c r="E367" s="311">
        <v>15000</v>
      </c>
      <c r="F367" s="311"/>
      <c r="G367" s="312">
        <f t="shared" si="5"/>
        <v>15000</v>
      </c>
      <c r="H367" s="106">
        <v>43343</v>
      </c>
      <c r="I367" s="104"/>
      <c r="J367" s="107" t="s">
        <v>170</v>
      </c>
    </row>
    <row r="368" spans="1:10" s="93" customFormat="1" ht="11.5" x14ac:dyDescent="0.25">
      <c r="A368" s="102">
        <v>361</v>
      </c>
      <c r="B368" s="103" t="s">
        <v>74</v>
      </c>
      <c r="C368" s="104" t="s">
        <v>373</v>
      </c>
      <c r="D368" s="105"/>
      <c r="E368" s="311">
        <v>8487.75</v>
      </c>
      <c r="F368" s="311"/>
      <c r="G368" s="312">
        <f t="shared" si="5"/>
        <v>8487.75</v>
      </c>
      <c r="H368" s="106">
        <v>43343</v>
      </c>
      <c r="I368" s="104"/>
      <c r="J368" s="107" t="s">
        <v>174</v>
      </c>
    </row>
    <row r="369" spans="1:10" s="93" customFormat="1" ht="11.5" x14ac:dyDescent="0.25">
      <c r="A369" s="102">
        <v>362</v>
      </c>
      <c r="B369" s="103" t="s">
        <v>396</v>
      </c>
      <c r="C369" s="104" t="s">
        <v>370</v>
      </c>
      <c r="D369" s="105"/>
      <c r="E369" s="311">
        <v>7724.8</v>
      </c>
      <c r="F369" s="311"/>
      <c r="G369" s="312">
        <f t="shared" si="5"/>
        <v>7724.8</v>
      </c>
      <c r="H369" s="106">
        <v>43343</v>
      </c>
      <c r="I369" s="104"/>
      <c r="J369" s="107" t="s">
        <v>13</v>
      </c>
    </row>
    <row r="370" spans="1:10" s="93" customFormat="1" ht="11.5" x14ac:dyDescent="0.25">
      <c r="A370" s="102">
        <v>363</v>
      </c>
      <c r="B370" s="103" t="s">
        <v>397</v>
      </c>
      <c r="C370" s="104" t="s">
        <v>370</v>
      </c>
      <c r="D370" s="105"/>
      <c r="E370" s="311">
        <v>8540.8000000000011</v>
      </c>
      <c r="F370" s="311"/>
      <c r="G370" s="312">
        <f t="shared" si="5"/>
        <v>8540.8000000000011</v>
      </c>
      <c r="H370" s="106">
        <v>43343</v>
      </c>
      <c r="I370" s="104"/>
      <c r="J370" s="107" t="s">
        <v>13</v>
      </c>
    </row>
    <row r="371" spans="1:10" s="93" customFormat="1" ht="11.5" x14ac:dyDescent="0.25">
      <c r="A371" s="102">
        <v>364</v>
      </c>
      <c r="B371" s="103" t="s">
        <v>75</v>
      </c>
      <c r="C371" s="104" t="s">
        <v>370</v>
      </c>
      <c r="D371" s="105"/>
      <c r="E371" s="311">
        <v>5331.2000000000007</v>
      </c>
      <c r="F371" s="311"/>
      <c r="G371" s="312">
        <f t="shared" si="5"/>
        <v>5331.2000000000007</v>
      </c>
      <c r="H371" s="106">
        <v>43343</v>
      </c>
      <c r="I371" s="104"/>
      <c r="J371" s="107" t="s">
        <v>13</v>
      </c>
    </row>
    <row r="372" spans="1:10" s="93" customFormat="1" ht="11.5" x14ac:dyDescent="0.25">
      <c r="A372" s="102">
        <v>365</v>
      </c>
      <c r="B372" s="103" t="s">
        <v>75</v>
      </c>
      <c r="C372" s="104" t="s">
        <v>369</v>
      </c>
      <c r="D372" s="105"/>
      <c r="E372" s="311">
        <v>1412.34</v>
      </c>
      <c r="F372" s="311"/>
      <c r="G372" s="312">
        <f t="shared" si="5"/>
        <v>1412.34</v>
      </c>
      <c r="H372" s="106">
        <v>43343</v>
      </c>
      <c r="I372" s="104"/>
      <c r="J372" s="107" t="s">
        <v>13</v>
      </c>
    </row>
    <row r="373" spans="1:10" s="93" customFormat="1" ht="11.5" x14ac:dyDescent="0.25">
      <c r="A373" s="102">
        <v>366</v>
      </c>
      <c r="B373" s="103" t="s">
        <v>75</v>
      </c>
      <c r="C373" s="104" t="s">
        <v>371</v>
      </c>
      <c r="D373" s="105"/>
      <c r="E373" s="311">
        <v>10000</v>
      </c>
      <c r="F373" s="311"/>
      <c r="G373" s="312">
        <f t="shared" si="5"/>
        <v>10000</v>
      </c>
      <c r="H373" s="106">
        <v>43343</v>
      </c>
      <c r="I373" s="104"/>
      <c r="J373" s="107" t="s">
        <v>13</v>
      </c>
    </row>
    <row r="374" spans="1:10" s="93" customFormat="1" ht="11.5" x14ac:dyDescent="0.25">
      <c r="A374" s="102">
        <v>367</v>
      </c>
      <c r="B374" s="103" t="s">
        <v>75</v>
      </c>
      <c r="C374" s="104" t="s">
        <v>168</v>
      </c>
      <c r="D374" s="105"/>
      <c r="E374" s="311">
        <v>15000</v>
      </c>
      <c r="F374" s="311"/>
      <c r="G374" s="312">
        <f t="shared" si="5"/>
        <v>15000</v>
      </c>
      <c r="H374" s="106">
        <v>43343</v>
      </c>
      <c r="I374" s="104"/>
      <c r="J374" s="107" t="s">
        <v>167</v>
      </c>
    </row>
    <row r="375" spans="1:10" s="93" customFormat="1" ht="11.5" x14ac:dyDescent="0.25">
      <c r="A375" s="102">
        <v>368</v>
      </c>
      <c r="B375" s="103" t="s">
        <v>76</v>
      </c>
      <c r="C375" s="104" t="s">
        <v>370</v>
      </c>
      <c r="D375" s="105"/>
      <c r="E375" s="311">
        <v>11152</v>
      </c>
      <c r="F375" s="311"/>
      <c r="G375" s="312">
        <f t="shared" si="5"/>
        <v>11152</v>
      </c>
      <c r="H375" s="106">
        <v>43343</v>
      </c>
      <c r="I375" s="104"/>
      <c r="J375" s="107" t="s">
        <v>13</v>
      </c>
    </row>
    <row r="376" spans="1:10" s="93" customFormat="1" ht="11.5" x14ac:dyDescent="0.25">
      <c r="A376" s="102">
        <v>369</v>
      </c>
      <c r="B376" s="103" t="s">
        <v>76</v>
      </c>
      <c r="C376" s="104" t="s">
        <v>369</v>
      </c>
      <c r="D376" s="105"/>
      <c r="E376" s="311">
        <v>3286.89</v>
      </c>
      <c r="F376" s="311"/>
      <c r="G376" s="312">
        <f t="shared" si="5"/>
        <v>3286.89</v>
      </c>
      <c r="H376" s="106">
        <v>43343</v>
      </c>
      <c r="I376" s="104"/>
      <c r="J376" s="107" t="s">
        <v>13</v>
      </c>
    </row>
    <row r="377" spans="1:10" s="93" customFormat="1" ht="11.5" x14ac:dyDescent="0.25">
      <c r="A377" s="102">
        <v>370</v>
      </c>
      <c r="B377" s="103" t="s">
        <v>76</v>
      </c>
      <c r="C377" s="104" t="s">
        <v>371</v>
      </c>
      <c r="D377" s="105"/>
      <c r="E377" s="311">
        <v>20000</v>
      </c>
      <c r="F377" s="311"/>
      <c r="G377" s="312">
        <f t="shared" si="5"/>
        <v>20000</v>
      </c>
      <c r="H377" s="106">
        <v>43343</v>
      </c>
      <c r="I377" s="104"/>
      <c r="J377" s="107" t="s">
        <v>13</v>
      </c>
    </row>
    <row r="378" spans="1:10" s="93" customFormat="1" ht="11.5" x14ac:dyDescent="0.25">
      <c r="A378" s="102">
        <v>371</v>
      </c>
      <c r="B378" s="103" t="s">
        <v>76</v>
      </c>
      <c r="C378" s="104" t="s">
        <v>168</v>
      </c>
      <c r="D378" s="105"/>
      <c r="E378" s="311">
        <v>20000</v>
      </c>
      <c r="F378" s="311"/>
      <c r="G378" s="312">
        <f t="shared" si="5"/>
        <v>20000</v>
      </c>
      <c r="H378" s="106">
        <v>43343</v>
      </c>
      <c r="I378" s="104"/>
      <c r="J378" s="107" t="s">
        <v>167</v>
      </c>
    </row>
    <row r="379" spans="1:10" s="93" customFormat="1" ht="11.5" x14ac:dyDescent="0.25">
      <c r="A379" s="102">
        <v>372</v>
      </c>
      <c r="B379" s="103" t="s">
        <v>76</v>
      </c>
      <c r="C379" s="104" t="s">
        <v>378</v>
      </c>
      <c r="D379" s="105"/>
      <c r="E379" s="311">
        <v>70000</v>
      </c>
      <c r="F379" s="311"/>
      <c r="G379" s="312">
        <f t="shared" si="5"/>
        <v>70000</v>
      </c>
      <c r="H379" s="106">
        <v>43343</v>
      </c>
      <c r="I379" s="104"/>
      <c r="J379" s="107" t="s">
        <v>379</v>
      </c>
    </row>
    <row r="380" spans="1:10" s="93" customFormat="1" ht="11.5" x14ac:dyDescent="0.25">
      <c r="A380" s="102">
        <v>373</v>
      </c>
      <c r="B380" s="103" t="s">
        <v>76</v>
      </c>
      <c r="C380" s="104" t="s">
        <v>169</v>
      </c>
      <c r="D380" s="105"/>
      <c r="E380" s="311">
        <v>15000</v>
      </c>
      <c r="F380" s="311"/>
      <c r="G380" s="312">
        <f t="shared" si="5"/>
        <v>15000</v>
      </c>
      <c r="H380" s="106">
        <v>43343</v>
      </c>
      <c r="I380" s="104"/>
      <c r="J380" s="107" t="s">
        <v>170</v>
      </c>
    </row>
    <row r="381" spans="1:10" s="93" customFormat="1" ht="11.5" x14ac:dyDescent="0.25">
      <c r="A381" s="102">
        <v>374</v>
      </c>
      <c r="B381" s="103" t="s">
        <v>76</v>
      </c>
      <c r="C381" s="104" t="s">
        <v>373</v>
      </c>
      <c r="D381" s="105"/>
      <c r="E381" s="311">
        <v>10185.299999999999</v>
      </c>
      <c r="F381" s="311"/>
      <c r="G381" s="312">
        <f t="shared" si="5"/>
        <v>10185.299999999999</v>
      </c>
      <c r="H381" s="106">
        <v>43343</v>
      </c>
      <c r="I381" s="104"/>
      <c r="J381" s="107" t="s">
        <v>174</v>
      </c>
    </row>
    <row r="382" spans="1:10" s="93" customFormat="1" ht="11.5" x14ac:dyDescent="0.25">
      <c r="A382" s="102">
        <v>375</v>
      </c>
      <c r="B382" s="103" t="s">
        <v>77</v>
      </c>
      <c r="C382" s="104" t="s">
        <v>370</v>
      </c>
      <c r="D382" s="105"/>
      <c r="E382" s="311">
        <v>5331.2000000000007</v>
      </c>
      <c r="F382" s="311"/>
      <c r="G382" s="312">
        <f t="shared" si="5"/>
        <v>5331.2000000000007</v>
      </c>
      <c r="H382" s="106">
        <v>43343</v>
      </c>
      <c r="I382" s="104"/>
      <c r="J382" s="107" t="s">
        <v>13</v>
      </c>
    </row>
    <row r="383" spans="1:10" s="93" customFormat="1" ht="11.5" x14ac:dyDescent="0.25">
      <c r="A383" s="102">
        <v>376</v>
      </c>
      <c r="B383" s="103" t="s">
        <v>77</v>
      </c>
      <c r="C383" s="104" t="s">
        <v>369</v>
      </c>
      <c r="D383" s="105"/>
      <c r="E383" s="311">
        <v>1376.27</v>
      </c>
      <c r="F383" s="311"/>
      <c r="G383" s="312">
        <f t="shared" si="5"/>
        <v>1376.27</v>
      </c>
      <c r="H383" s="106">
        <v>43343</v>
      </c>
      <c r="I383" s="104"/>
      <c r="J383" s="107" t="s">
        <v>13</v>
      </c>
    </row>
    <row r="384" spans="1:10" s="93" customFormat="1" ht="11.5" x14ac:dyDescent="0.25">
      <c r="A384" s="102">
        <v>377</v>
      </c>
      <c r="B384" s="103" t="s">
        <v>77</v>
      </c>
      <c r="C384" s="104" t="s">
        <v>371</v>
      </c>
      <c r="D384" s="105"/>
      <c r="E384" s="311">
        <v>20000</v>
      </c>
      <c r="F384" s="311"/>
      <c r="G384" s="312">
        <f t="shared" si="5"/>
        <v>20000</v>
      </c>
      <c r="H384" s="106">
        <v>43343</v>
      </c>
      <c r="I384" s="104"/>
      <c r="J384" s="107" t="s">
        <v>13</v>
      </c>
    </row>
    <row r="385" spans="1:10" s="93" customFormat="1" ht="11.5" x14ac:dyDescent="0.25">
      <c r="A385" s="102">
        <v>378</v>
      </c>
      <c r="B385" s="103" t="s">
        <v>77</v>
      </c>
      <c r="C385" s="104" t="s">
        <v>168</v>
      </c>
      <c r="D385" s="105"/>
      <c r="E385" s="311">
        <v>30000</v>
      </c>
      <c r="F385" s="311"/>
      <c r="G385" s="312">
        <f t="shared" si="5"/>
        <v>30000</v>
      </c>
      <c r="H385" s="106">
        <v>43343</v>
      </c>
      <c r="I385" s="104"/>
      <c r="J385" s="107" t="s">
        <v>167</v>
      </c>
    </row>
    <row r="386" spans="1:10" s="93" customFormat="1" ht="11.5" x14ac:dyDescent="0.25">
      <c r="A386" s="102">
        <v>379</v>
      </c>
      <c r="B386" s="103" t="s">
        <v>77</v>
      </c>
      <c r="C386" s="104" t="s">
        <v>378</v>
      </c>
      <c r="D386" s="105"/>
      <c r="E386" s="311">
        <v>180000</v>
      </c>
      <c r="F386" s="311"/>
      <c r="G386" s="312">
        <f t="shared" si="5"/>
        <v>180000</v>
      </c>
      <c r="H386" s="106">
        <v>43343</v>
      </c>
      <c r="I386" s="104"/>
      <c r="J386" s="107" t="s">
        <v>379</v>
      </c>
    </row>
    <row r="387" spans="1:10" s="93" customFormat="1" ht="11.5" x14ac:dyDescent="0.25">
      <c r="A387" s="102">
        <v>380</v>
      </c>
      <c r="B387" s="103" t="s">
        <v>77</v>
      </c>
      <c r="C387" s="104" t="s">
        <v>381</v>
      </c>
      <c r="D387" s="105"/>
      <c r="E387" s="311">
        <v>300</v>
      </c>
      <c r="F387" s="311"/>
      <c r="G387" s="312">
        <f t="shared" si="5"/>
        <v>300</v>
      </c>
      <c r="H387" s="106">
        <v>43343</v>
      </c>
      <c r="I387" s="104"/>
      <c r="J387" s="107" t="s">
        <v>382</v>
      </c>
    </row>
    <row r="388" spans="1:10" s="93" customFormat="1" ht="11.5" x14ac:dyDescent="0.25">
      <c r="A388" s="102">
        <v>381</v>
      </c>
      <c r="B388" s="103" t="s">
        <v>38</v>
      </c>
      <c r="C388" s="104" t="s">
        <v>370</v>
      </c>
      <c r="D388" s="105"/>
      <c r="E388" s="311">
        <v>4569.6000000000004</v>
      </c>
      <c r="F388" s="311"/>
      <c r="G388" s="312">
        <f t="shared" si="5"/>
        <v>4569.6000000000004</v>
      </c>
      <c r="H388" s="106">
        <v>43343</v>
      </c>
      <c r="I388" s="104"/>
      <c r="J388" s="107" t="s">
        <v>13</v>
      </c>
    </row>
    <row r="389" spans="1:10" s="93" customFormat="1" ht="11.5" x14ac:dyDescent="0.25">
      <c r="A389" s="102">
        <v>382</v>
      </c>
      <c r="B389" s="103" t="s">
        <v>38</v>
      </c>
      <c r="C389" s="104" t="s">
        <v>369</v>
      </c>
      <c r="D389" s="105"/>
      <c r="E389" s="311">
        <v>1459.43</v>
      </c>
      <c r="F389" s="311"/>
      <c r="G389" s="312">
        <f t="shared" si="5"/>
        <v>1459.43</v>
      </c>
      <c r="H389" s="106">
        <v>43343</v>
      </c>
      <c r="I389" s="104"/>
      <c r="J389" s="107" t="s">
        <v>13</v>
      </c>
    </row>
    <row r="390" spans="1:10" s="93" customFormat="1" ht="11.5" x14ac:dyDescent="0.25">
      <c r="A390" s="102">
        <v>383</v>
      </c>
      <c r="B390" s="103" t="s">
        <v>38</v>
      </c>
      <c r="C390" s="104" t="s">
        <v>371</v>
      </c>
      <c r="D390" s="105"/>
      <c r="E390" s="311">
        <v>5000</v>
      </c>
      <c r="F390" s="311"/>
      <c r="G390" s="312">
        <f t="shared" si="5"/>
        <v>5000</v>
      </c>
      <c r="H390" s="106">
        <v>43343</v>
      </c>
      <c r="I390" s="104"/>
      <c r="J390" s="107" t="s">
        <v>13</v>
      </c>
    </row>
    <row r="391" spans="1:10" s="93" customFormat="1" ht="11.5" x14ac:dyDescent="0.25">
      <c r="A391" s="102">
        <v>384</v>
      </c>
      <c r="B391" s="103" t="s">
        <v>38</v>
      </c>
      <c r="C391" s="104" t="s">
        <v>384</v>
      </c>
      <c r="D391" s="105"/>
      <c r="E391" s="311">
        <v>3440</v>
      </c>
      <c r="F391" s="311"/>
      <c r="G391" s="312">
        <f t="shared" si="5"/>
        <v>3440</v>
      </c>
      <c r="H391" s="106">
        <v>43343</v>
      </c>
      <c r="I391" s="104"/>
      <c r="J391" s="107" t="s">
        <v>377</v>
      </c>
    </row>
    <row r="392" spans="1:10" s="93" customFormat="1" ht="11.5" x14ac:dyDescent="0.25">
      <c r="A392" s="102">
        <v>385</v>
      </c>
      <c r="B392" s="103" t="s">
        <v>38</v>
      </c>
      <c r="C392" s="104" t="s">
        <v>168</v>
      </c>
      <c r="D392" s="105"/>
      <c r="E392" s="311">
        <v>10000</v>
      </c>
      <c r="F392" s="311"/>
      <c r="G392" s="312">
        <f t="shared" ref="G392:G455" si="6">SUM(D392:F392)</f>
        <v>10000</v>
      </c>
      <c r="H392" s="106">
        <v>43343</v>
      </c>
      <c r="I392" s="104"/>
      <c r="J392" s="107" t="s">
        <v>167</v>
      </c>
    </row>
    <row r="393" spans="1:10" s="93" customFormat="1" ht="11.5" x14ac:dyDescent="0.25">
      <c r="A393" s="102">
        <v>386</v>
      </c>
      <c r="B393" s="103" t="s">
        <v>39</v>
      </c>
      <c r="C393" s="104" t="s">
        <v>370</v>
      </c>
      <c r="D393" s="105"/>
      <c r="E393" s="311">
        <v>4569.6000000000004</v>
      </c>
      <c r="F393" s="311"/>
      <c r="G393" s="312">
        <f t="shared" si="6"/>
        <v>4569.6000000000004</v>
      </c>
      <c r="H393" s="106">
        <v>43343</v>
      </c>
      <c r="I393" s="104"/>
      <c r="J393" s="107" t="s">
        <v>13</v>
      </c>
    </row>
    <row r="394" spans="1:10" s="93" customFormat="1" ht="11.5" x14ac:dyDescent="0.25">
      <c r="A394" s="102">
        <v>387</v>
      </c>
      <c r="B394" s="103" t="s">
        <v>39</v>
      </c>
      <c r="C394" s="104" t="s">
        <v>369</v>
      </c>
      <c r="D394" s="105"/>
      <c r="E394" s="311">
        <v>1208.2</v>
      </c>
      <c r="F394" s="311"/>
      <c r="G394" s="312">
        <f t="shared" si="6"/>
        <v>1208.2</v>
      </c>
      <c r="H394" s="106">
        <v>43343</v>
      </c>
      <c r="I394" s="104"/>
      <c r="J394" s="107" t="s">
        <v>13</v>
      </c>
    </row>
    <row r="395" spans="1:10" s="93" customFormat="1" ht="11.5" x14ac:dyDescent="0.25">
      <c r="A395" s="102">
        <v>388</v>
      </c>
      <c r="B395" s="103" t="s">
        <v>39</v>
      </c>
      <c r="C395" s="104" t="s">
        <v>371</v>
      </c>
      <c r="D395" s="105"/>
      <c r="E395" s="311">
        <v>5000</v>
      </c>
      <c r="F395" s="311"/>
      <c r="G395" s="312">
        <f t="shared" si="6"/>
        <v>5000</v>
      </c>
      <c r="H395" s="106">
        <v>43343</v>
      </c>
      <c r="I395" s="104"/>
      <c r="J395" s="107" t="s">
        <v>13</v>
      </c>
    </row>
    <row r="396" spans="1:10" s="93" customFormat="1" ht="11.5" x14ac:dyDescent="0.25">
      <c r="A396" s="102">
        <v>389</v>
      </c>
      <c r="B396" s="103" t="s">
        <v>39</v>
      </c>
      <c r="C396" s="104" t="s">
        <v>168</v>
      </c>
      <c r="D396" s="105"/>
      <c r="E396" s="311">
        <v>10000</v>
      </c>
      <c r="F396" s="311"/>
      <c r="G396" s="312">
        <f t="shared" si="6"/>
        <v>10000</v>
      </c>
      <c r="H396" s="106">
        <v>43343</v>
      </c>
      <c r="I396" s="104"/>
      <c r="J396" s="107" t="s">
        <v>167</v>
      </c>
    </row>
    <row r="397" spans="1:10" s="93" customFormat="1" ht="11.5" x14ac:dyDescent="0.25">
      <c r="A397" s="102">
        <v>390</v>
      </c>
      <c r="B397" s="103" t="s">
        <v>40</v>
      </c>
      <c r="C397" s="104" t="s">
        <v>370</v>
      </c>
      <c r="D397" s="105"/>
      <c r="E397" s="311">
        <v>4569.6000000000004</v>
      </c>
      <c r="F397" s="311"/>
      <c r="G397" s="312">
        <f t="shared" si="6"/>
        <v>4569.6000000000004</v>
      </c>
      <c r="H397" s="106">
        <v>43343</v>
      </c>
      <c r="I397" s="104"/>
      <c r="J397" s="107" t="s">
        <v>13</v>
      </c>
    </row>
    <row r="398" spans="1:10" s="93" customFormat="1" ht="11.5" x14ac:dyDescent="0.25">
      <c r="A398" s="102">
        <v>391</v>
      </c>
      <c r="B398" s="103" t="s">
        <v>40</v>
      </c>
      <c r="C398" s="104" t="s">
        <v>369</v>
      </c>
      <c r="D398" s="105"/>
      <c r="E398" s="311">
        <v>1458.57</v>
      </c>
      <c r="F398" s="311"/>
      <c r="G398" s="312">
        <f t="shared" si="6"/>
        <v>1458.57</v>
      </c>
      <c r="H398" s="106">
        <v>43343</v>
      </c>
      <c r="I398" s="104"/>
      <c r="J398" s="107" t="s">
        <v>13</v>
      </c>
    </row>
    <row r="399" spans="1:10" s="93" customFormat="1" ht="11.5" x14ac:dyDescent="0.25">
      <c r="A399" s="102">
        <v>392</v>
      </c>
      <c r="B399" s="103" t="s">
        <v>40</v>
      </c>
      <c r="C399" s="104" t="s">
        <v>371</v>
      </c>
      <c r="D399" s="105"/>
      <c r="E399" s="311">
        <v>5000</v>
      </c>
      <c r="F399" s="311"/>
      <c r="G399" s="312">
        <f t="shared" si="6"/>
        <v>5000</v>
      </c>
      <c r="H399" s="106">
        <v>43343</v>
      </c>
      <c r="I399" s="104"/>
      <c r="J399" s="107" t="s">
        <v>13</v>
      </c>
    </row>
    <row r="400" spans="1:10" s="93" customFormat="1" ht="11.5" x14ac:dyDescent="0.25">
      <c r="A400" s="102">
        <v>393</v>
      </c>
      <c r="B400" s="103" t="s">
        <v>40</v>
      </c>
      <c r="C400" s="104" t="s">
        <v>168</v>
      </c>
      <c r="D400" s="105"/>
      <c r="E400" s="311">
        <v>10000</v>
      </c>
      <c r="F400" s="311"/>
      <c r="G400" s="312">
        <f t="shared" si="6"/>
        <v>10000</v>
      </c>
      <c r="H400" s="106">
        <v>43343</v>
      </c>
      <c r="I400" s="104"/>
      <c r="J400" s="107" t="s">
        <v>167</v>
      </c>
    </row>
    <row r="401" spans="1:10" s="93" customFormat="1" ht="11.5" x14ac:dyDescent="0.25">
      <c r="A401" s="102">
        <v>394</v>
      </c>
      <c r="B401" s="103" t="s">
        <v>41</v>
      </c>
      <c r="C401" s="104" t="s">
        <v>370</v>
      </c>
      <c r="D401" s="105"/>
      <c r="E401" s="311">
        <v>2774.4</v>
      </c>
      <c r="F401" s="311"/>
      <c r="G401" s="312">
        <f t="shared" si="6"/>
        <v>2774.4</v>
      </c>
      <c r="H401" s="106">
        <v>43343</v>
      </c>
      <c r="I401" s="104"/>
      <c r="J401" s="107" t="s">
        <v>13</v>
      </c>
    </row>
    <row r="402" spans="1:10" s="93" customFormat="1" ht="11.5" x14ac:dyDescent="0.25">
      <c r="A402" s="102">
        <v>395</v>
      </c>
      <c r="B402" s="103" t="s">
        <v>41</v>
      </c>
      <c r="C402" s="104" t="s">
        <v>369</v>
      </c>
      <c r="D402" s="105"/>
      <c r="E402" s="311">
        <v>922.55</v>
      </c>
      <c r="F402" s="311"/>
      <c r="G402" s="312">
        <f t="shared" si="6"/>
        <v>922.55</v>
      </c>
      <c r="H402" s="106">
        <v>43343</v>
      </c>
      <c r="I402" s="104"/>
      <c r="J402" s="107" t="s">
        <v>13</v>
      </c>
    </row>
    <row r="403" spans="1:10" s="93" customFormat="1" ht="11.5" x14ac:dyDescent="0.25">
      <c r="A403" s="102">
        <v>396</v>
      </c>
      <c r="B403" s="103" t="s">
        <v>41</v>
      </c>
      <c r="C403" s="104" t="s">
        <v>371</v>
      </c>
      <c r="D403" s="105"/>
      <c r="E403" s="311">
        <v>2000</v>
      </c>
      <c r="F403" s="311"/>
      <c r="G403" s="312">
        <f t="shared" si="6"/>
        <v>2000</v>
      </c>
      <c r="H403" s="106">
        <v>43343</v>
      </c>
      <c r="I403" s="104"/>
      <c r="J403" s="107" t="s">
        <v>13</v>
      </c>
    </row>
    <row r="404" spans="1:10" s="93" customFormat="1" ht="11.5" x14ac:dyDescent="0.25">
      <c r="A404" s="102">
        <v>397</v>
      </c>
      <c r="B404" s="103" t="s">
        <v>41</v>
      </c>
      <c r="C404" s="104" t="s">
        <v>384</v>
      </c>
      <c r="D404" s="105"/>
      <c r="E404" s="311">
        <v>3009</v>
      </c>
      <c r="F404" s="311"/>
      <c r="G404" s="312">
        <f t="shared" si="6"/>
        <v>3009</v>
      </c>
      <c r="H404" s="106">
        <v>43343</v>
      </c>
      <c r="I404" s="104"/>
      <c r="J404" s="107" t="s">
        <v>377</v>
      </c>
    </row>
    <row r="405" spans="1:10" s="93" customFormat="1" ht="11.5" x14ac:dyDescent="0.25">
      <c r="A405" s="102">
        <v>398</v>
      </c>
      <c r="B405" s="103" t="s">
        <v>41</v>
      </c>
      <c r="C405" s="104" t="s">
        <v>168</v>
      </c>
      <c r="D405" s="105"/>
      <c r="E405" s="311">
        <v>10000</v>
      </c>
      <c r="F405" s="311"/>
      <c r="G405" s="312">
        <f t="shared" si="6"/>
        <v>10000</v>
      </c>
      <c r="H405" s="106">
        <v>43343</v>
      </c>
      <c r="I405" s="104"/>
      <c r="J405" s="107" t="s">
        <v>167</v>
      </c>
    </row>
    <row r="406" spans="1:10" s="93" customFormat="1" ht="11.5" x14ac:dyDescent="0.25">
      <c r="A406" s="102">
        <v>399</v>
      </c>
      <c r="B406" s="103" t="s">
        <v>42</v>
      </c>
      <c r="C406" s="104" t="s">
        <v>370</v>
      </c>
      <c r="D406" s="105"/>
      <c r="E406" s="311">
        <v>2774.4</v>
      </c>
      <c r="F406" s="311"/>
      <c r="G406" s="312">
        <f t="shared" si="6"/>
        <v>2774.4</v>
      </c>
      <c r="H406" s="106">
        <v>43343</v>
      </c>
      <c r="I406" s="104"/>
      <c r="J406" s="107" t="s">
        <v>13</v>
      </c>
    </row>
    <row r="407" spans="1:10" s="93" customFormat="1" ht="11.5" x14ac:dyDescent="0.25">
      <c r="A407" s="102">
        <v>400</v>
      </c>
      <c r="B407" s="103" t="s">
        <v>42</v>
      </c>
      <c r="C407" s="104" t="s">
        <v>369</v>
      </c>
      <c r="D407" s="105"/>
      <c r="E407" s="311">
        <v>916.86</v>
      </c>
      <c r="F407" s="311"/>
      <c r="G407" s="312">
        <f t="shared" si="6"/>
        <v>916.86</v>
      </c>
      <c r="H407" s="106">
        <v>43343</v>
      </c>
      <c r="I407" s="104"/>
      <c r="J407" s="107" t="s">
        <v>13</v>
      </c>
    </row>
    <row r="408" spans="1:10" s="93" customFormat="1" ht="11.5" x14ac:dyDescent="0.25">
      <c r="A408" s="102">
        <v>401</v>
      </c>
      <c r="B408" s="103" t="s">
        <v>42</v>
      </c>
      <c r="C408" s="104" t="s">
        <v>371</v>
      </c>
      <c r="D408" s="105"/>
      <c r="E408" s="311">
        <v>8000</v>
      </c>
      <c r="F408" s="311"/>
      <c r="G408" s="312">
        <f t="shared" si="6"/>
        <v>8000</v>
      </c>
      <c r="H408" s="106">
        <v>43343</v>
      </c>
      <c r="I408" s="104"/>
      <c r="J408" s="107" t="s">
        <v>13</v>
      </c>
    </row>
    <row r="409" spans="1:10" s="93" customFormat="1" ht="11.5" x14ac:dyDescent="0.25">
      <c r="A409" s="102">
        <v>402</v>
      </c>
      <c r="B409" s="103" t="s">
        <v>42</v>
      </c>
      <c r="C409" s="104" t="s">
        <v>384</v>
      </c>
      <c r="D409" s="105"/>
      <c r="E409" s="311">
        <v>3009</v>
      </c>
      <c r="F409" s="311"/>
      <c r="G409" s="312">
        <f t="shared" si="6"/>
        <v>3009</v>
      </c>
      <c r="H409" s="106">
        <v>43343</v>
      </c>
      <c r="I409" s="104"/>
      <c r="J409" s="107" t="s">
        <v>377</v>
      </c>
    </row>
    <row r="410" spans="1:10" s="93" customFormat="1" ht="11.5" x14ac:dyDescent="0.25">
      <c r="A410" s="102">
        <v>403</v>
      </c>
      <c r="B410" s="103" t="s">
        <v>42</v>
      </c>
      <c r="C410" s="104" t="s">
        <v>168</v>
      </c>
      <c r="D410" s="105"/>
      <c r="E410" s="311">
        <v>10000</v>
      </c>
      <c r="F410" s="311"/>
      <c r="G410" s="312">
        <f t="shared" si="6"/>
        <v>10000</v>
      </c>
      <c r="H410" s="106">
        <v>43343</v>
      </c>
      <c r="I410" s="104"/>
      <c r="J410" s="107" t="s">
        <v>167</v>
      </c>
    </row>
    <row r="411" spans="1:10" s="93" customFormat="1" ht="11.5" x14ac:dyDescent="0.25">
      <c r="A411" s="102">
        <v>404</v>
      </c>
      <c r="B411" s="103" t="s">
        <v>43</v>
      </c>
      <c r="C411" s="104" t="s">
        <v>370</v>
      </c>
      <c r="D411" s="105"/>
      <c r="E411" s="311">
        <v>2774.4</v>
      </c>
      <c r="F411" s="311"/>
      <c r="G411" s="312">
        <f t="shared" si="6"/>
        <v>2774.4</v>
      </c>
      <c r="H411" s="106">
        <v>43343</v>
      </c>
      <c r="I411" s="104"/>
      <c r="J411" s="107" t="s">
        <v>13</v>
      </c>
    </row>
    <row r="412" spans="1:10" s="93" customFormat="1" ht="11.5" x14ac:dyDescent="0.25">
      <c r="A412" s="102">
        <v>405</v>
      </c>
      <c r="B412" s="103" t="s">
        <v>43</v>
      </c>
      <c r="C412" s="104" t="s">
        <v>369</v>
      </c>
      <c r="D412" s="105"/>
      <c r="E412" s="311">
        <v>920.82</v>
      </c>
      <c r="F412" s="311"/>
      <c r="G412" s="312">
        <f t="shared" si="6"/>
        <v>920.82</v>
      </c>
      <c r="H412" s="106">
        <v>43343</v>
      </c>
      <c r="I412" s="104"/>
      <c r="J412" s="107" t="s">
        <v>13</v>
      </c>
    </row>
    <row r="413" spans="1:10" s="93" customFormat="1" ht="11.5" x14ac:dyDescent="0.25">
      <c r="A413" s="102">
        <v>406</v>
      </c>
      <c r="B413" s="103" t="s">
        <v>43</v>
      </c>
      <c r="C413" s="104" t="s">
        <v>371</v>
      </c>
      <c r="D413" s="105"/>
      <c r="E413" s="311">
        <v>5000</v>
      </c>
      <c r="F413" s="311"/>
      <c r="G413" s="312">
        <f t="shared" si="6"/>
        <v>5000</v>
      </c>
      <c r="H413" s="106">
        <v>43343</v>
      </c>
      <c r="I413" s="104"/>
      <c r="J413" s="107" t="s">
        <v>13</v>
      </c>
    </row>
    <row r="414" spans="1:10" s="93" customFormat="1" ht="11.5" x14ac:dyDescent="0.25">
      <c r="A414" s="102">
        <v>407</v>
      </c>
      <c r="B414" s="103" t="s">
        <v>43</v>
      </c>
      <c r="C414" s="104" t="s">
        <v>326</v>
      </c>
      <c r="D414" s="105"/>
      <c r="E414" s="311">
        <v>8800</v>
      </c>
      <c r="F414" s="311"/>
      <c r="G414" s="312">
        <f t="shared" si="6"/>
        <v>8800</v>
      </c>
      <c r="H414" s="106">
        <v>43343</v>
      </c>
      <c r="I414" s="104"/>
      <c r="J414" s="107" t="s">
        <v>377</v>
      </c>
    </row>
    <row r="415" spans="1:10" s="93" customFormat="1" ht="11.5" x14ac:dyDescent="0.25">
      <c r="A415" s="102">
        <v>408</v>
      </c>
      <c r="B415" s="103" t="s">
        <v>43</v>
      </c>
      <c r="C415" s="104" t="s">
        <v>168</v>
      </c>
      <c r="D415" s="105"/>
      <c r="E415" s="311">
        <v>10000</v>
      </c>
      <c r="F415" s="311"/>
      <c r="G415" s="312">
        <f t="shared" si="6"/>
        <v>10000</v>
      </c>
      <c r="H415" s="106">
        <v>43343</v>
      </c>
      <c r="I415" s="104"/>
      <c r="J415" s="107" t="s">
        <v>167</v>
      </c>
    </row>
    <row r="416" spans="1:10" s="93" customFormat="1" ht="11.5" x14ac:dyDescent="0.25">
      <c r="A416" s="102">
        <v>409</v>
      </c>
      <c r="B416" s="103" t="s">
        <v>78</v>
      </c>
      <c r="C416" s="104" t="s">
        <v>371</v>
      </c>
      <c r="D416" s="105"/>
      <c r="E416" s="311">
        <v>2000</v>
      </c>
      <c r="F416" s="311"/>
      <c r="G416" s="312">
        <f t="shared" si="6"/>
        <v>2000</v>
      </c>
      <c r="H416" s="106">
        <v>43343</v>
      </c>
      <c r="I416" s="104"/>
      <c r="J416" s="107" t="s">
        <v>13</v>
      </c>
    </row>
    <row r="417" spans="1:10" s="93" customFormat="1" ht="11.5" x14ac:dyDescent="0.25">
      <c r="A417" s="102">
        <v>410</v>
      </c>
      <c r="B417" s="103" t="s">
        <v>79</v>
      </c>
      <c r="C417" s="104" t="s">
        <v>370</v>
      </c>
      <c r="D417" s="105"/>
      <c r="E417" s="311">
        <v>2828.8</v>
      </c>
      <c r="F417" s="311"/>
      <c r="G417" s="312">
        <f t="shared" si="6"/>
        <v>2828.8</v>
      </c>
      <c r="H417" s="106">
        <v>43343</v>
      </c>
      <c r="I417" s="104"/>
      <c r="J417" s="107" t="s">
        <v>13</v>
      </c>
    </row>
    <row r="418" spans="1:10" s="93" customFormat="1" ht="11.5" x14ac:dyDescent="0.25">
      <c r="A418" s="102">
        <v>411</v>
      </c>
      <c r="B418" s="103" t="s">
        <v>79</v>
      </c>
      <c r="C418" s="104" t="s">
        <v>369</v>
      </c>
      <c r="D418" s="105"/>
      <c r="E418" s="311">
        <v>1067.6400000000001</v>
      </c>
      <c r="F418" s="311"/>
      <c r="G418" s="312">
        <f t="shared" si="6"/>
        <v>1067.6400000000001</v>
      </c>
      <c r="H418" s="106">
        <v>43343</v>
      </c>
      <c r="I418" s="104"/>
      <c r="J418" s="107" t="s">
        <v>13</v>
      </c>
    </row>
    <row r="419" spans="1:10" s="93" customFormat="1" ht="11.5" x14ac:dyDescent="0.25">
      <c r="A419" s="102">
        <v>412</v>
      </c>
      <c r="B419" s="103" t="s">
        <v>79</v>
      </c>
      <c r="C419" s="104" t="s">
        <v>371</v>
      </c>
      <c r="D419" s="105"/>
      <c r="E419" s="311">
        <v>5000</v>
      </c>
      <c r="F419" s="311"/>
      <c r="G419" s="312">
        <f t="shared" si="6"/>
        <v>5000</v>
      </c>
      <c r="H419" s="106">
        <v>43343</v>
      </c>
      <c r="I419" s="104"/>
      <c r="J419" s="107" t="s">
        <v>13</v>
      </c>
    </row>
    <row r="420" spans="1:10" s="93" customFormat="1" ht="11.5" x14ac:dyDescent="0.25">
      <c r="A420" s="102">
        <v>413</v>
      </c>
      <c r="B420" s="103" t="s">
        <v>79</v>
      </c>
      <c r="C420" s="104" t="s">
        <v>326</v>
      </c>
      <c r="D420" s="105"/>
      <c r="E420" s="311">
        <v>11314</v>
      </c>
      <c r="F420" s="311"/>
      <c r="G420" s="312">
        <f t="shared" si="6"/>
        <v>11314</v>
      </c>
      <c r="H420" s="106">
        <v>43343</v>
      </c>
      <c r="I420" s="104"/>
      <c r="J420" s="107" t="s">
        <v>377</v>
      </c>
    </row>
    <row r="421" spans="1:10" s="93" customFormat="1" ht="11.5" x14ac:dyDescent="0.25">
      <c r="A421" s="102">
        <v>414</v>
      </c>
      <c r="B421" s="103" t="s">
        <v>79</v>
      </c>
      <c r="C421" s="104" t="s">
        <v>384</v>
      </c>
      <c r="D421" s="105"/>
      <c r="E421" s="311">
        <v>4428</v>
      </c>
      <c r="F421" s="311"/>
      <c r="G421" s="312">
        <f t="shared" si="6"/>
        <v>4428</v>
      </c>
      <c r="H421" s="106">
        <v>43343</v>
      </c>
      <c r="I421" s="104"/>
      <c r="J421" s="107" t="s">
        <v>377</v>
      </c>
    </row>
    <row r="422" spans="1:10" s="93" customFormat="1" ht="11.5" x14ac:dyDescent="0.25">
      <c r="A422" s="102">
        <v>415</v>
      </c>
      <c r="B422" s="103" t="s">
        <v>79</v>
      </c>
      <c r="C422" s="104" t="s">
        <v>168</v>
      </c>
      <c r="D422" s="105"/>
      <c r="E422" s="311">
        <v>90000</v>
      </c>
      <c r="F422" s="311"/>
      <c r="G422" s="312">
        <f t="shared" si="6"/>
        <v>90000</v>
      </c>
      <c r="H422" s="106">
        <v>43343</v>
      </c>
      <c r="I422" s="104"/>
      <c r="J422" s="107" t="s">
        <v>167</v>
      </c>
    </row>
    <row r="423" spans="1:10" s="93" customFormat="1" ht="11.5" x14ac:dyDescent="0.25">
      <c r="A423" s="102">
        <v>416</v>
      </c>
      <c r="B423" s="103" t="s">
        <v>80</v>
      </c>
      <c r="C423" s="104" t="s">
        <v>371</v>
      </c>
      <c r="D423" s="105"/>
      <c r="E423" s="311">
        <v>5000</v>
      </c>
      <c r="F423" s="311"/>
      <c r="G423" s="312">
        <f t="shared" si="6"/>
        <v>5000</v>
      </c>
      <c r="H423" s="106">
        <v>43343</v>
      </c>
      <c r="I423" s="104"/>
      <c r="J423" s="107" t="s">
        <v>13</v>
      </c>
    </row>
    <row r="424" spans="1:10" s="93" customFormat="1" ht="11.5" x14ac:dyDescent="0.25">
      <c r="A424" s="102">
        <v>417</v>
      </c>
      <c r="B424" s="103" t="s">
        <v>81</v>
      </c>
      <c r="C424" s="104" t="s">
        <v>370</v>
      </c>
      <c r="D424" s="105"/>
      <c r="E424" s="311">
        <v>2502.4</v>
      </c>
      <c r="F424" s="311"/>
      <c r="G424" s="312">
        <f t="shared" si="6"/>
        <v>2502.4</v>
      </c>
      <c r="H424" s="106">
        <v>43343</v>
      </c>
      <c r="I424" s="104"/>
      <c r="J424" s="107" t="s">
        <v>13</v>
      </c>
    </row>
    <row r="425" spans="1:10" s="93" customFormat="1" ht="11.5" x14ac:dyDescent="0.25">
      <c r="A425" s="102">
        <v>418</v>
      </c>
      <c r="B425" s="103" t="s">
        <v>81</v>
      </c>
      <c r="C425" s="104" t="s">
        <v>369</v>
      </c>
      <c r="D425" s="105"/>
      <c r="E425" s="311">
        <v>668.15</v>
      </c>
      <c r="F425" s="311"/>
      <c r="G425" s="312">
        <f t="shared" si="6"/>
        <v>668.15</v>
      </c>
      <c r="H425" s="106">
        <v>43343</v>
      </c>
      <c r="I425" s="104"/>
      <c r="J425" s="107" t="s">
        <v>13</v>
      </c>
    </row>
    <row r="426" spans="1:10" s="93" customFormat="1" ht="11.5" x14ac:dyDescent="0.25">
      <c r="A426" s="102">
        <v>419</v>
      </c>
      <c r="B426" s="103" t="s">
        <v>81</v>
      </c>
      <c r="C426" s="104" t="s">
        <v>371</v>
      </c>
      <c r="D426" s="105"/>
      <c r="E426" s="311">
        <v>2000</v>
      </c>
      <c r="F426" s="311"/>
      <c r="G426" s="312">
        <f t="shared" si="6"/>
        <v>2000</v>
      </c>
      <c r="H426" s="106">
        <v>43343</v>
      </c>
      <c r="I426" s="104"/>
      <c r="J426" s="107" t="s">
        <v>13</v>
      </c>
    </row>
    <row r="427" spans="1:10" s="93" customFormat="1" ht="11.5" x14ac:dyDescent="0.25">
      <c r="A427" s="102">
        <v>420</v>
      </c>
      <c r="B427" s="103" t="s">
        <v>81</v>
      </c>
      <c r="C427" s="104" t="s">
        <v>326</v>
      </c>
      <c r="D427" s="105"/>
      <c r="E427" s="311">
        <v>11314</v>
      </c>
      <c r="F427" s="311"/>
      <c r="G427" s="312">
        <f t="shared" si="6"/>
        <v>11314</v>
      </c>
      <c r="H427" s="106">
        <v>43343</v>
      </c>
      <c r="I427" s="104"/>
      <c r="J427" s="107" t="s">
        <v>377</v>
      </c>
    </row>
    <row r="428" spans="1:10" s="93" customFormat="1" ht="11.5" x14ac:dyDescent="0.25">
      <c r="A428" s="102">
        <v>421</v>
      </c>
      <c r="B428" s="103" t="s">
        <v>81</v>
      </c>
      <c r="C428" s="104" t="s">
        <v>168</v>
      </c>
      <c r="D428" s="105"/>
      <c r="E428" s="311">
        <v>10000</v>
      </c>
      <c r="F428" s="311"/>
      <c r="G428" s="312">
        <f t="shared" si="6"/>
        <v>10000</v>
      </c>
      <c r="H428" s="106">
        <v>43343</v>
      </c>
      <c r="I428" s="104"/>
      <c r="J428" s="107" t="s">
        <v>167</v>
      </c>
    </row>
    <row r="429" spans="1:10" s="93" customFormat="1" ht="11.5" x14ac:dyDescent="0.25">
      <c r="A429" s="102">
        <v>422</v>
      </c>
      <c r="B429" s="103" t="s">
        <v>82</v>
      </c>
      <c r="C429" s="104" t="s">
        <v>371</v>
      </c>
      <c r="D429" s="105"/>
      <c r="E429" s="311">
        <v>2000</v>
      </c>
      <c r="F429" s="311"/>
      <c r="G429" s="312">
        <f t="shared" si="6"/>
        <v>2000</v>
      </c>
      <c r="H429" s="106">
        <v>43343</v>
      </c>
      <c r="I429" s="104"/>
      <c r="J429" s="107" t="s">
        <v>13</v>
      </c>
    </row>
    <row r="430" spans="1:10" s="93" customFormat="1" ht="11.5" x14ac:dyDescent="0.25">
      <c r="A430" s="102">
        <v>423</v>
      </c>
      <c r="B430" s="103" t="s">
        <v>83</v>
      </c>
      <c r="C430" s="104" t="s">
        <v>370</v>
      </c>
      <c r="D430" s="105"/>
      <c r="E430" s="311">
        <v>2502.4</v>
      </c>
      <c r="F430" s="311"/>
      <c r="G430" s="312">
        <f t="shared" si="6"/>
        <v>2502.4</v>
      </c>
      <c r="H430" s="106">
        <v>43343</v>
      </c>
      <c r="I430" s="104"/>
      <c r="J430" s="107" t="s">
        <v>13</v>
      </c>
    </row>
    <row r="431" spans="1:10" s="93" customFormat="1" ht="11.5" x14ac:dyDescent="0.25">
      <c r="A431" s="102">
        <v>424</v>
      </c>
      <c r="B431" s="103" t="s">
        <v>83</v>
      </c>
      <c r="C431" s="104" t="s">
        <v>369</v>
      </c>
      <c r="D431" s="105"/>
      <c r="E431" s="311">
        <v>675.86</v>
      </c>
      <c r="F431" s="311"/>
      <c r="G431" s="312">
        <f t="shared" si="6"/>
        <v>675.86</v>
      </c>
      <c r="H431" s="106">
        <v>43343</v>
      </c>
      <c r="I431" s="104"/>
      <c r="J431" s="107" t="s">
        <v>13</v>
      </c>
    </row>
    <row r="432" spans="1:10" s="93" customFormat="1" ht="11.5" x14ac:dyDescent="0.25">
      <c r="A432" s="102">
        <v>425</v>
      </c>
      <c r="B432" s="103" t="s">
        <v>83</v>
      </c>
      <c r="C432" s="104" t="s">
        <v>371</v>
      </c>
      <c r="D432" s="105"/>
      <c r="E432" s="311">
        <v>2000</v>
      </c>
      <c r="F432" s="311"/>
      <c r="G432" s="312">
        <f t="shared" si="6"/>
        <v>2000</v>
      </c>
      <c r="H432" s="106">
        <v>43343</v>
      </c>
      <c r="I432" s="104"/>
      <c r="J432" s="107" t="s">
        <v>13</v>
      </c>
    </row>
    <row r="433" spans="1:10" s="93" customFormat="1" ht="11.5" x14ac:dyDescent="0.25">
      <c r="A433" s="102">
        <v>426</v>
      </c>
      <c r="B433" s="103" t="s">
        <v>83</v>
      </c>
      <c r="C433" s="104" t="s">
        <v>326</v>
      </c>
      <c r="D433" s="105"/>
      <c r="E433" s="311">
        <v>1589</v>
      </c>
      <c r="F433" s="311"/>
      <c r="G433" s="312">
        <f t="shared" si="6"/>
        <v>1589</v>
      </c>
      <c r="H433" s="106">
        <v>43343</v>
      </c>
      <c r="I433" s="104"/>
      <c r="J433" s="107" t="s">
        <v>377</v>
      </c>
    </row>
    <row r="434" spans="1:10" s="93" customFormat="1" ht="11.5" x14ac:dyDescent="0.25">
      <c r="A434" s="102">
        <v>427</v>
      </c>
      <c r="B434" s="103" t="s">
        <v>83</v>
      </c>
      <c r="C434" s="104" t="s">
        <v>384</v>
      </c>
      <c r="D434" s="105"/>
      <c r="E434" s="311">
        <v>3009</v>
      </c>
      <c r="F434" s="311"/>
      <c r="G434" s="312">
        <f t="shared" si="6"/>
        <v>3009</v>
      </c>
      <c r="H434" s="106">
        <v>43343</v>
      </c>
      <c r="I434" s="104"/>
      <c r="J434" s="107" t="s">
        <v>377</v>
      </c>
    </row>
    <row r="435" spans="1:10" s="93" customFormat="1" ht="11.5" x14ac:dyDescent="0.25">
      <c r="A435" s="102">
        <v>428</v>
      </c>
      <c r="B435" s="103" t="s">
        <v>83</v>
      </c>
      <c r="C435" s="104" t="s">
        <v>168</v>
      </c>
      <c r="D435" s="105"/>
      <c r="E435" s="311">
        <v>10000</v>
      </c>
      <c r="F435" s="311"/>
      <c r="G435" s="312">
        <f t="shared" si="6"/>
        <v>10000</v>
      </c>
      <c r="H435" s="106">
        <v>43343</v>
      </c>
      <c r="I435" s="104"/>
      <c r="J435" s="107" t="s">
        <v>167</v>
      </c>
    </row>
    <row r="436" spans="1:10" s="93" customFormat="1" ht="11.5" x14ac:dyDescent="0.25">
      <c r="A436" s="102">
        <v>429</v>
      </c>
      <c r="B436" s="103" t="s">
        <v>84</v>
      </c>
      <c r="C436" s="104" t="s">
        <v>370</v>
      </c>
      <c r="D436" s="105"/>
      <c r="E436" s="311">
        <v>12784.000000000002</v>
      </c>
      <c r="F436" s="311"/>
      <c r="G436" s="312">
        <f t="shared" si="6"/>
        <v>12784.000000000002</v>
      </c>
      <c r="H436" s="106">
        <v>43343</v>
      </c>
      <c r="I436" s="104"/>
      <c r="J436" s="107" t="s">
        <v>13</v>
      </c>
    </row>
    <row r="437" spans="1:10" s="93" customFormat="1" ht="11.5" x14ac:dyDescent="0.25">
      <c r="A437" s="102">
        <v>430</v>
      </c>
      <c r="B437" s="103" t="s">
        <v>84</v>
      </c>
      <c r="C437" s="104" t="s">
        <v>369</v>
      </c>
      <c r="D437" s="105"/>
      <c r="E437" s="311">
        <v>3017.8</v>
      </c>
      <c r="F437" s="311"/>
      <c r="G437" s="312">
        <f t="shared" si="6"/>
        <v>3017.8</v>
      </c>
      <c r="H437" s="106">
        <v>43343</v>
      </c>
      <c r="I437" s="104"/>
      <c r="J437" s="107" t="s">
        <v>13</v>
      </c>
    </row>
    <row r="438" spans="1:10" s="93" customFormat="1" ht="11.5" x14ac:dyDescent="0.25">
      <c r="A438" s="102">
        <v>431</v>
      </c>
      <c r="B438" s="103" t="s">
        <v>84</v>
      </c>
      <c r="C438" s="104" t="s">
        <v>371</v>
      </c>
      <c r="D438" s="105"/>
      <c r="E438" s="311">
        <v>20000</v>
      </c>
      <c r="F438" s="311"/>
      <c r="G438" s="312">
        <f t="shared" si="6"/>
        <v>20000</v>
      </c>
      <c r="H438" s="106">
        <v>43343</v>
      </c>
      <c r="I438" s="104"/>
      <c r="J438" s="107" t="s">
        <v>13</v>
      </c>
    </row>
    <row r="439" spans="1:10" s="93" customFormat="1" ht="11.5" x14ac:dyDescent="0.25">
      <c r="A439" s="102">
        <v>432</v>
      </c>
      <c r="B439" s="103" t="s">
        <v>84</v>
      </c>
      <c r="C439" s="104" t="s">
        <v>384</v>
      </c>
      <c r="D439" s="105"/>
      <c r="E439" s="311">
        <v>4576</v>
      </c>
      <c r="F439" s="311"/>
      <c r="G439" s="312">
        <f t="shared" si="6"/>
        <v>4576</v>
      </c>
      <c r="H439" s="106">
        <v>43343</v>
      </c>
      <c r="I439" s="104"/>
      <c r="J439" s="107" t="s">
        <v>377</v>
      </c>
    </row>
    <row r="440" spans="1:10" s="93" customFormat="1" ht="11.5" x14ac:dyDescent="0.25">
      <c r="A440" s="102">
        <v>433</v>
      </c>
      <c r="B440" s="103" t="s">
        <v>84</v>
      </c>
      <c r="C440" s="104" t="s">
        <v>168</v>
      </c>
      <c r="D440" s="105"/>
      <c r="E440" s="311">
        <v>30000</v>
      </c>
      <c r="F440" s="311"/>
      <c r="G440" s="312">
        <f t="shared" si="6"/>
        <v>30000</v>
      </c>
      <c r="H440" s="106">
        <v>43343</v>
      </c>
      <c r="I440" s="104"/>
      <c r="J440" s="107" t="s">
        <v>167</v>
      </c>
    </row>
    <row r="441" spans="1:10" s="93" customFormat="1" ht="11.5" x14ac:dyDescent="0.25">
      <c r="A441" s="102">
        <v>434</v>
      </c>
      <c r="B441" s="103" t="s">
        <v>84</v>
      </c>
      <c r="C441" s="104" t="s">
        <v>381</v>
      </c>
      <c r="D441" s="105"/>
      <c r="E441" s="311">
        <v>5660</v>
      </c>
      <c r="F441" s="311"/>
      <c r="G441" s="312">
        <f t="shared" si="6"/>
        <v>5660</v>
      </c>
      <c r="H441" s="106">
        <v>43343</v>
      </c>
      <c r="I441" s="104"/>
      <c r="J441" s="107" t="s">
        <v>382</v>
      </c>
    </row>
    <row r="442" spans="1:10" s="93" customFormat="1" ht="11.5" x14ac:dyDescent="0.25">
      <c r="A442" s="102">
        <v>435</v>
      </c>
      <c r="B442" s="103" t="s">
        <v>85</v>
      </c>
      <c r="C442" s="104" t="s">
        <v>370</v>
      </c>
      <c r="D442" s="105"/>
      <c r="E442" s="311">
        <v>3699.2000000000003</v>
      </c>
      <c r="F442" s="311"/>
      <c r="G442" s="312">
        <f t="shared" si="6"/>
        <v>3699.2000000000003</v>
      </c>
      <c r="H442" s="106">
        <v>43343</v>
      </c>
      <c r="I442" s="104"/>
      <c r="J442" s="107" t="s">
        <v>13</v>
      </c>
    </row>
    <row r="443" spans="1:10" s="93" customFormat="1" ht="11.5" x14ac:dyDescent="0.25">
      <c r="A443" s="102">
        <v>436</v>
      </c>
      <c r="B443" s="103" t="s">
        <v>85</v>
      </c>
      <c r="C443" s="104" t="s">
        <v>369</v>
      </c>
      <c r="D443" s="105"/>
      <c r="E443" s="311">
        <v>1736.15</v>
      </c>
      <c r="F443" s="311"/>
      <c r="G443" s="312">
        <f t="shared" si="6"/>
        <v>1736.15</v>
      </c>
      <c r="H443" s="106">
        <v>43343</v>
      </c>
      <c r="I443" s="104"/>
      <c r="J443" s="107" t="s">
        <v>13</v>
      </c>
    </row>
    <row r="444" spans="1:10" s="93" customFormat="1" ht="11.5" x14ac:dyDescent="0.25">
      <c r="A444" s="102">
        <v>437</v>
      </c>
      <c r="B444" s="103" t="s">
        <v>85</v>
      </c>
      <c r="C444" s="104" t="s">
        <v>371</v>
      </c>
      <c r="D444" s="105"/>
      <c r="E444" s="311">
        <v>30000</v>
      </c>
      <c r="F444" s="311"/>
      <c r="G444" s="312">
        <f t="shared" si="6"/>
        <v>30000</v>
      </c>
      <c r="H444" s="106">
        <v>43343</v>
      </c>
      <c r="I444" s="104"/>
      <c r="J444" s="107" t="s">
        <v>13</v>
      </c>
    </row>
    <row r="445" spans="1:10" s="93" customFormat="1" ht="11.5" x14ac:dyDescent="0.25">
      <c r="A445" s="102">
        <v>438</v>
      </c>
      <c r="B445" s="103" t="s">
        <v>85</v>
      </c>
      <c r="C445" s="104" t="s">
        <v>168</v>
      </c>
      <c r="D445" s="105"/>
      <c r="E445" s="311">
        <v>40000</v>
      </c>
      <c r="F445" s="311"/>
      <c r="G445" s="312">
        <f t="shared" si="6"/>
        <v>40000</v>
      </c>
      <c r="H445" s="106">
        <v>43343</v>
      </c>
      <c r="I445" s="104"/>
      <c r="J445" s="107" t="s">
        <v>167</v>
      </c>
    </row>
    <row r="446" spans="1:10" s="93" customFormat="1" ht="11.5" x14ac:dyDescent="0.25">
      <c r="A446" s="102">
        <v>439</v>
      </c>
      <c r="B446" s="103" t="s">
        <v>85</v>
      </c>
      <c r="C446" s="104" t="s">
        <v>378</v>
      </c>
      <c r="D446" s="105"/>
      <c r="E446" s="311">
        <v>60000</v>
      </c>
      <c r="F446" s="311"/>
      <c r="G446" s="312">
        <f t="shared" si="6"/>
        <v>60000</v>
      </c>
      <c r="H446" s="106">
        <v>43343</v>
      </c>
      <c r="I446" s="104"/>
      <c r="J446" s="107" t="s">
        <v>379</v>
      </c>
    </row>
    <row r="447" spans="1:10" s="93" customFormat="1" ht="11.5" x14ac:dyDescent="0.25">
      <c r="A447" s="102">
        <v>440</v>
      </c>
      <c r="B447" s="103" t="s">
        <v>86</v>
      </c>
      <c r="C447" s="104" t="s">
        <v>370</v>
      </c>
      <c r="D447" s="105"/>
      <c r="E447" s="311">
        <v>2502.4</v>
      </c>
      <c r="F447" s="311"/>
      <c r="G447" s="312">
        <f t="shared" si="6"/>
        <v>2502.4</v>
      </c>
      <c r="H447" s="106">
        <v>43343</v>
      </c>
      <c r="I447" s="104"/>
      <c r="J447" s="107" t="s">
        <v>13</v>
      </c>
    </row>
    <row r="448" spans="1:10" s="93" customFormat="1" ht="11.5" x14ac:dyDescent="0.25">
      <c r="A448" s="102">
        <v>441</v>
      </c>
      <c r="B448" s="103" t="s">
        <v>86</v>
      </c>
      <c r="C448" s="104" t="s">
        <v>369</v>
      </c>
      <c r="D448" s="105"/>
      <c r="E448" s="311">
        <v>666.85</v>
      </c>
      <c r="F448" s="311"/>
      <c r="G448" s="312">
        <f t="shared" si="6"/>
        <v>666.85</v>
      </c>
      <c r="H448" s="106">
        <v>43343</v>
      </c>
      <c r="I448" s="104"/>
      <c r="J448" s="107" t="s">
        <v>13</v>
      </c>
    </row>
    <row r="449" spans="1:10" s="93" customFormat="1" ht="11.5" x14ac:dyDescent="0.25">
      <c r="A449" s="102">
        <v>442</v>
      </c>
      <c r="B449" s="103" t="s">
        <v>86</v>
      </c>
      <c r="C449" s="104" t="s">
        <v>371</v>
      </c>
      <c r="D449" s="105"/>
      <c r="E449" s="311">
        <v>10000</v>
      </c>
      <c r="F449" s="311"/>
      <c r="G449" s="312">
        <f t="shared" si="6"/>
        <v>10000</v>
      </c>
      <c r="H449" s="106">
        <v>43343</v>
      </c>
      <c r="I449" s="104"/>
      <c r="J449" s="107" t="s">
        <v>13</v>
      </c>
    </row>
    <row r="450" spans="1:10" s="93" customFormat="1" ht="11.5" x14ac:dyDescent="0.25">
      <c r="A450" s="102">
        <v>443</v>
      </c>
      <c r="B450" s="103" t="s">
        <v>86</v>
      </c>
      <c r="C450" s="104" t="s">
        <v>168</v>
      </c>
      <c r="D450" s="105"/>
      <c r="E450" s="311">
        <v>5000</v>
      </c>
      <c r="F450" s="311"/>
      <c r="G450" s="312">
        <f t="shared" si="6"/>
        <v>5000</v>
      </c>
      <c r="H450" s="106">
        <v>43343</v>
      </c>
      <c r="I450" s="104"/>
      <c r="J450" s="107" t="s">
        <v>167</v>
      </c>
    </row>
    <row r="451" spans="1:10" s="93" customFormat="1" ht="11.5" x14ac:dyDescent="0.25">
      <c r="A451" s="102">
        <v>444</v>
      </c>
      <c r="B451" s="103" t="s">
        <v>87</v>
      </c>
      <c r="C451" s="104" t="s">
        <v>370</v>
      </c>
      <c r="D451" s="105"/>
      <c r="E451" s="311">
        <v>12784.000000000002</v>
      </c>
      <c r="F451" s="311"/>
      <c r="G451" s="312">
        <f t="shared" si="6"/>
        <v>12784.000000000002</v>
      </c>
      <c r="H451" s="106">
        <v>43343</v>
      </c>
      <c r="I451" s="104"/>
      <c r="J451" s="107" t="s">
        <v>13</v>
      </c>
    </row>
    <row r="452" spans="1:10" s="93" customFormat="1" ht="11.5" x14ac:dyDescent="0.25">
      <c r="A452" s="102">
        <v>445</v>
      </c>
      <c r="B452" s="103" t="s">
        <v>87</v>
      </c>
      <c r="C452" s="104" t="s">
        <v>369</v>
      </c>
      <c r="D452" s="105"/>
      <c r="E452" s="311">
        <v>3020.61</v>
      </c>
      <c r="F452" s="311"/>
      <c r="G452" s="312">
        <f t="shared" si="6"/>
        <v>3020.61</v>
      </c>
      <c r="H452" s="106">
        <v>43343</v>
      </c>
      <c r="I452" s="104"/>
      <c r="J452" s="107" t="s">
        <v>13</v>
      </c>
    </row>
    <row r="453" spans="1:10" s="93" customFormat="1" ht="11.5" x14ac:dyDescent="0.25">
      <c r="A453" s="102">
        <v>446</v>
      </c>
      <c r="B453" s="103" t="s">
        <v>87</v>
      </c>
      <c r="C453" s="104" t="s">
        <v>371</v>
      </c>
      <c r="D453" s="105"/>
      <c r="E453" s="311">
        <v>30000</v>
      </c>
      <c r="F453" s="311"/>
      <c r="G453" s="312">
        <f t="shared" si="6"/>
        <v>30000</v>
      </c>
      <c r="H453" s="106">
        <v>43343</v>
      </c>
      <c r="I453" s="104"/>
      <c r="J453" s="107" t="s">
        <v>13</v>
      </c>
    </row>
    <row r="454" spans="1:10" s="93" customFormat="1" ht="11.5" x14ac:dyDescent="0.25">
      <c r="A454" s="102">
        <v>447</v>
      </c>
      <c r="B454" s="103" t="s">
        <v>87</v>
      </c>
      <c r="C454" s="104" t="s">
        <v>388</v>
      </c>
      <c r="D454" s="105"/>
      <c r="E454" s="311">
        <v>111037</v>
      </c>
      <c r="F454" s="311"/>
      <c r="G454" s="312">
        <f t="shared" si="6"/>
        <v>111037</v>
      </c>
      <c r="H454" s="106">
        <v>43343</v>
      </c>
      <c r="I454" s="104"/>
      <c r="J454" s="107" t="s">
        <v>13</v>
      </c>
    </row>
    <row r="455" spans="1:10" s="93" customFormat="1" ht="11.5" x14ac:dyDescent="0.25">
      <c r="A455" s="102">
        <v>448</v>
      </c>
      <c r="B455" s="103" t="s">
        <v>87</v>
      </c>
      <c r="C455" s="104" t="s">
        <v>389</v>
      </c>
      <c r="D455" s="105"/>
      <c r="E455" s="311">
        <v>50000</v>
      </c>
      <c r="F455" s="311"/>
      <c r="G455" s="312">
        <f t="shared" si="6"/>
        <v>50000</v>
      </c>
      <c r="H455" s="106">
        <v>43343</v>
      </c>
      <c r="I455" s="104"/>
      <c r="J455" s="107" t="s">
        <v>167</v>
      </c>
    </row>
    <row r="456" spans="1:10" s="93" customFormat="1" ht="11.5" x14ac:dyDescent="0.25">
      <c r="A456" s="102">
        <v>449</v>
      </c>
      <c r="B456" s="103" t="s">
        <v>87</v>
      </c>
      <c r="C456" s="104" t="s">
        <v>168</v>
      </c>
      <c r="D456" s="105"/>
      <c r="E456" s="311">
        <v>30000</v>
      </c>
      <c r="F456" s="311"/>
      <c r="G456" s="312">
        <f t="shared" ref="G456:G519" si="7">SUM(D456:F456)</f>
        <v>30000</v>
      </c>
      <c r="H456" s="106">
        <v>43343</v>
      </c>
      <c r="I456" s="104"/>
      <c r="J456" s="107" t="s">
        <v>167</v>
      </c>
    </row>
    <row r="457" spans="1:10" s="93" customFormat="1" ht="11.5" x14ac:dyDescent="0.25">
      <c r="A457" s="102">
        <v>450</v>
      </c>
      <c r="B457" s="103" t="s">
        <v>88</v>
      </c>
      <c r="C457" s="104" t="s">
        <v>370</v>
      </c>
      <c r="D457" s="105"/>
      <c r="E457" s="311">
        <v>5331.2000000000007</v>
      </c>
      <c r="F457" s="311"/>
      <c r="G457" s="312">
        <f t="shared" si="7"/>
        <v>5331.2000000000007</v>
      </c>
      <c r="H457" s="106">
        <v>43343</v>
      </c>
      <c r="I457" s="104"/>
      <c r="J457" s="107" t="s">
        <v>13</v>
      </c>
    </row>
    <row r="458" spans="1:10" s="93" customFormat="1" ht="11.5" x14ac:dyDescent="0.25">
      <c r="A458" s="102">
        <v>451</v>
      </c>
      <c r="B458" s="103" t="s">
        <v>88</v>
      </c>
      <c r="C458" s="104" t="s">
        <v>369</v>
      </c>
      <c r="D458" s="105"/>
      <c r="E458" s="311">
        <v>1369.14</v>
      </c>
      <c r="F458" s="311"/>
      <c r="G458" s="312">
        <f t="shared" si="7"/>
        <v>1369.14</v>
      </c>
      <c r="H458" s="106">
        <v>43343</v>
      </c>
      <c r="I458" s="104"/>
      <c r="J458" s="107" t="s">
        <v>13</v>
      </c>
    </row>
    <row r="459" spans="1:10" s="93" customFormat="1" ht="11.5" x14ac:dyDescent="0.25">
      <c r="A459" s="102">
        <v>452</v>
      </c>
      <c r="B459" s="103" t="s">
        <v>88</v>
      </c>
      <c r="C459" s="104" t="s">
        <v>371</v>
      </c>
      <c r="D459" s="105"/>
      <c r="E459" s="311">
        <v>30000</v>
      </c>
      <c r="F459" s="311"/>
      <c r="G459" s="312">
        <f t="shared" si="7"/>
        <v>30000</v>
      </c>
      <c r="H459" s="106">
        <v>43343</v>
      </c>
      <c r="I459" s="104"/>
      <c r="J459" s="107" t="s">
        <v>13</v>
      </c>
    </row>
    <row r="460" spans="1:10" s="93" customFormat="1" ht="11.5" x14ac:dyDescent="0.25">
      <c r="A460" s="102">
        <v>453</v>
      </c>
      <c r="B460" s="103" t="s">
        <v>88</v>
      </c>
      <c r="C460" s="104" t="s">
        <v>384</v>
      </c>
      <c r="D460" s="105"/>
      <c r="E460" s="311">
        <v>4428</v>
      </c>
      <c r="F460" s="311"/>
      <c r="G460" s="312">
        <f t="shared" si="7"/>
        <v>4428</v>
      </c>
      <c r="H460" s="106">
        <v>43343</v>
      </c>
      <c r="I460" s="104"/>
      <c r="J460" s="107" t="s">
        <v>377</v>
      </c>
    </row>
    <row r="461" spans="1:10" s="93" customFormat="1" ht="11.5" x14ac:dyDescent="0.25">
      <c r="A461" s="102">
        <v>454</v>
      </c>
      <c r="B461" s="103" t="s">
        <v>88</v>
      </c>
      <c r="C461" s="104" t="s">
        <v>168</v>
      </c>
      <c r="D461" s="105"/>
      <c r="E461" s="311">
        <v>20000</v>
      </c>
      <c r="F461" s="311"/>
      <c r="G461" s="312">
        <f t="shared" si="7"/>
        <v>20000</v>
      </c>
      <c r="H461" s="106">
        <v>43343</v>
      </c>
      <c r="I461" s="104"/>
      <c r="J461" s="107" t="s">
        <v>167</v>
      </c>
    </row>
    <row r="462" spans="1:10" s="93" customFormat="1" ht="11.5" x14ac:dyDescent="0.25">
      <c r="A462" s="102">
        <v>455</v>
      </c>
      <c r="B462" s="103" t="s">
        <v>88</v>
      </c>
      <c r="C462" s="104" t="s">
        <v>378</v>
      </c>
      <c r="D462" s="105"/>
      <c r="E462" s="311">
        <v>180000</v>
      </c>
      <c r="F462" s="311"/>
      <c r="G462" s="312">
        <f t="shared" si="7"/>
        <v>180000</v>
      </c>
      <c r="H462" s="106">
        <v>43343</v>
      </c>
      <c r="I462" s="104"/>
      <c r="J462" s="107" t="s">
        <v>379</v>
      </c>
    </row>
    <row r="463" spans="1:10" s="93" customFormat="1" ht="11.5" x14ac:dyDescent="0.25">
      <c r="A463" s="102">
        <v>456</v>
      </c>
      <c r="B463" s="103" t="s">
        <v>89</v>
      </c>
      <c r="C463" s="104" t="s">
        <v>370</v>
      </c>
      <c r="D463" s="105"/>
      <c r="E463" s="311">
        <v>5331.2000000000007</v>
      </c>
      <c r="F463" s="311"/>
      <c r="G463" s="312">
        <f t="shared" si="7"/>
        <v>5331.2000000000007</v>
      </c>
      <c r="H463" s="106">
        <v>43343</v>
      </c>
      <c r="I463" s="104"/>
      <c r="J463" s="107" t="s">
        <v>13</v>
      </c>
    </row>
    <row r="464" spans="1:10" s="93" customFormat="1" ht="11.5" x14ac:dyDescent="0.25">
      <c r="A464" s="102">
        <v>457</v>
      </c>
      <c r="B464" s="103" t="s">
        <v>89</v>
      </c>
      <c r="C464" s="104" t="s">
        <v>369</v>
      </c>
      <c r="D464" s="105"/>
      <c r="E464" s="311">
        <v>1379.94</v>
      </c>
      <c r="F464" s="311"/>
      <c r="G464" s="312">
        <f t="shared" si="7"/>
        <v>1379.94</v>
      </c>
      <c r="H464" s="106">
        <v>43343</v>
      </c>
      <c r="I464" s="104"/>
      <c r="J464" s="107" t="s">
        <v>13</v>
      </c>
    </row>
    <row r="465" spans="1:10" s="93" customFormat="1" ht="11.5" x14ac:dyDescent="0.25">
      <c r="A465" s="102">
        <v>458</v>
      </c>
      <c r="B465" s="103" t="s">
        <v>89</v>
      </c>
      <c r="C465" s="104" t="s">
        <v>371</v>
      </c>
      <c r="D465" s="105"/>
      <c r="E465" s="311">
        <v>10000</v>
      </c>
      <c r="F465" s="311"/>
      <c r="G465" s="312">
        <f t="shared" si="7"/>
        <v>10000</v>
      </c>
      <c r="H465" s="106">
        <v>43343</v>
      </c>
      <c r="I465" s="104"/>
      <c r="J465" s="107" t="s">
        <v>13</v>
      </c>
    </row>
    <row r="466" spans="1:10" s="93" customFormat="1" ht="11.5" x14ac:dyDescent="0.25">
      <c r="A466" s="102">
        <v>459</v>
      </c>
      <c r="B466" s="103" t="s">
        <v>89</v>
      </c>
      <c r="C466" s="104" t="s">
        <v>326</v>
      </c>
      <c r="D466" s="105"/>
      <c r="E466" s="311">
        <v>13066</v>
      </c>
      <c r="F466" s="311"/>
      <c r="G466" s="312">
        <f t="shared" si="7"/>
        <v>13066</v>
      </c>
      <c r="H466" s="106">
        <v>43343</v>
      </c>
      <c r="I466" s="104"/>
      <c r="J466" s="107" t="s">
        <v>377</v>
      </c>
    </row>
    <row r="467" spans="1:10" s="93" customFormat="1" ht="11.5" x14ac:dyDescent="0.25">
      <c r="A467" s="102">
        <v>460</v>
      </c>
      <c r="B467" s="103" t="s">
        <v>89</v>
      </c>
      <c r="C467" s="104" t="s">
        <v>168</v>
      </c>
      <c r="D467" s="105"/>
      <c r="E467" s="311">
        <v>20000</v>
      </c>
      <c r="F467" s="311"/>
      <c r="G467" s="312">
        <f t="shared" si="7"/>
        <v>20000</v>
      </c>
      <c r="H467" s="106">
        <v>43343</v>
      </c>
      <c r="I467" s="104"/>
      <c r="J467" s="107" t="s">
        <v>167</v>
      </c>
    </row>
    <row r="468" spans="1:10" s="93" customFormat="1" ht="11.5" x14ac:dyDescent="0.25">
      <c r="A468" s="102">
        <v>461</v>
      </c>
      <c r="B468" s="103" t="s">
        <v>90</v>
      </c>
      <c r="C468" s="104" t="s">
        <v>370</v>
      </c>
      <c r="D468" s="105"/>
      <c r="E468" s="311">
        <v>2502.4</v>
      </c>
      <c r="F468" s="311"/>
      <c r="G468" s="312">
        <f t="shared" si="7"/>
        <v>2502.4</v>
      </c>
      <c r="H468" s="106">
        <v>43343</v>
      </c>
      <c r="I468" s="104"/>
      <c r="J468" s="107" t="s">
        <v>13</v>
      </c>
    </row>
    <row r="469" spans="1:10" s="93" customFormat="1" ht="11.5" x14ac:dyDescent="0.25">
      <c r="A469" s="102">
        <v>462</v>
      </c>
      <c r="B469" s="103" t="s">
        <v>90</v>
      </c>
      <c r="C469" s="104" t="s">
        <v>369</v>
      </c>
      <c r="D469" s="105"/>
      <c r="E469" s="311">
        <v>680.39</v>
      </c>
      <c r="F469" s="311"/>
      <c r="G469" s="312">
        <f t="shared" si="7"/>
        <v>680.39</v>
      </c>
      <c r="H469" s="106">
        <v>43343</v>
      </c>
      <c r="I469" s="104"/>
      <c r="J469" s="107" t="s">
        <v>13</v>
      </c>
    </row>
    <row r="470" spans="1:10" s="93" customFormat="1" ht="11.5" x14ac:dyDescent="0.25">
      <c r="A470" s="102">
        <v>463</v>
      </c>
      <c r="B470" s="103" t="s">
        <v>90</v>
      </c>
      <c r="C470" s="104" t="s">
        <v>371</v>
      </c>
      <c r="D470" s="105"/>
      <c r="E470" s="311">
        <v>2000</v>
      </c>
      <c r="F470" s="311"/>
      <c r="G470" s="312">
        <f t="shared" si="7"/>
        <v>2000</v>
      </c>
      <c r="H470" s="106">
        <v>43343</v>
      </c>
      <c r="I470" s="104"/>
      <c r="J470" s="107" t="s">
        <v>13</v>
      </c>
    </row>
    <row r="471" spans="1:10" s="93" customFormat="1" ht="11.5" x14ac:dyDescent="0.25">
      <c r="A471" s="102">
        <v>464</v>
      </c>
      <c r="B471" s="103" t="s">
        <v>90</v>
      </c>
      <c r="C471" s="104" t="s">
        <v>384</v>
      </c>
      <c r="D471" s="105"/>
      <c r="E471" s="311">
        <v>3009</v>
      </c>
      <c r="F471" s="311"/>
      <c r="G471" s="312">
        <f t="shared" si="7"/>
        <v>3009</v>
      </c>
      <c r="H471" s="106">
        <v>43343</v>
      </c>
      <c r="I471" s="104"/>
      <c r="J471" s="107" t="s">
        <v>377</v>
      </c>
    </row>
    <row r="472" spans="1:10" s="93" customFormat="1" ht="11.5" x14ac:dyDescent="0.25">
      <c r="A472" s="102">
        <v>465</v>
      </c>
      <c r="B472" s="103" t="s">
        <v>90</v>
      </c>
      <c r="C472" s="104" t="s">
        <v>168</v>
      </c>
      <c r="D472" s="105"/>
      <c r="E472" s="311">
        <v>5000</v>
      </c>
      <c r="F472" s="311"/>
      <c r="G472" s="312">
        <f t="shared" si="7"/>
        <v>5000</v>
      </c>
      <c r="H472" s="106">
        <v>43343</v>
      </c>
      <c r="I472" s="104"/>
      <c r="J472" s="107" t="s">
        <v>167</v>
      </c>
    </row>
    <row r="473" spans="1:10" s="93" customFormat="1" ht="11.5" x14ac:dyDescent="0.25">
      <c r="A473" s="102">
        <v>466</v>
      </c>
      <c r="B473" s="103" t="s">
        <v>91</v>
      </c>
      <c r="C473" s="104" t="s">
        <v>370</v>
      </c>
      <c r="D473" s="105"/>
      <c r="E473" s="311">
        <v>2828.8</v>
      </c>
      <c r="F473" s="311"/>
      <c r="G473" s="312">
        <f t="shared" si="7"/>
        <v>2828.8</v>
      </c>
      <c r="H473" s="106">
        <v>43343</v>
      </c>
      <c r="I473" s="104"/>
      <c r="J473" s="107" t="s">
        <v>13</v>
      </c>
    </row>
    <row r="474" spans="1:10" s="93" customFormat="1" ht="11.5" x14ac:dyDescent="0.25">
      <c r="A474" s="102">
        <v>467</v>
      </c>
      <c r="B474" s="103" t="s">
        <v>91</v>
      </c>
      <c r="C474" s="104" t="s">
        <v>369</v>
      </c>
      <c r="D474" s="105"/>
      <c r="E474" s="311">
        <v>675.14</v>
      </c>
      <c r="F474" s="311"/>
      <c r="G474" s="312">
        <f t="shared" si="7"/>
        <v>675.14</v>
      </c>
      <c r="H474" s="106">
        <v>43343</v>
      </c>
      <c r="I474" s="104"/>
      <c r="J474" s="107" t="s">
        <v>13</v>
      </c>
    </row>
    <row r="475" spans="1:10" s="93" customFormat="1" ht="11.5" x14ac:dyDescent="0.25">
      <c r="A475" s="102">
        <v>468</v>
      </c>
      <c r="B475" s="103" t="s">
        <v>91</v>
      </c>
      <c r="C475" s="104" t="s">
        <v>371</v>
      </c>
      <c r="D475" s="105"/>
      <c r="E475" s="311">
        <v>2000</v>
      </c>
      <c r="F475" s="311"/>
      <c r="G475" s="312">
        <f t="shared" si="7"/>
        <v>2000</v>
      </c>
      <c r="H475" s="106">
        <v>43343</v>
      </c>
      <c r="I475" s="104"/>
      <c r="J475" s="107" t="s">
        <v>13</v>
      </c>
    </row>
    <row r="476" spans="1:10" s="93" customFormat="1" ht="11.5" x14ac:dyDescent="0.25">
      <c r="A476" s="102">
        <v>469</v>
      </c>
      <c r="B476" s="103" t="s">
        <v>92</v>
      </c>
      <c r="C476" s="104" t="s">
        <v>370</v>
      </c>
      <c r="D476" s="105"/>
      <c r="E476" s="311">
        <v>2828.8</v>
      </c>
      <c r="F476" s="311"/>
      <c r="G476" s="312">
        <f t="shared" si="7"/>
        <v>2828.8</v>
      </c>
      <c r="H476" s="106">
        <v>43343</v>
      </c>
      <c r="I476" s="104"/>
      <c r="J476" s="107" t="s">
        <v>13</v>
      </c>
    </row>
    <row r="477" spans="1:10" s="93" customFormat="1" ht="11.5" x14ac:dyDescent="0.25">
      <c r="A477" s="102">
        <v>470</v>
      </c>
      <c r="B477" s="103" t="s">
        <v>92</v>
      </c>
      <c r="C477" s="104" t="s">
        <v>369</v>
      </c>
      <c r="D477" s="105"/>
      <c r="E477" s="311">
        <v>673.34</v>
      </c>
      <c r="F477" s="311"/>
      <c r="G477" s="312">
        <f t="shared" si="7"/>
        <v>673.34</v>
      </c>
      <c r="H477" s="106">
        <v>43343</v>
      </c>
      <c r="I477" s="104"/>
      <c r="J477" s="107" t="s">
        <v>13</v>
      </c>
    </row>
    <row r="478" spans="1:10" s="93" customFormat="1" ht="11.5" x14ac:dyDescent="0.25">
      <c r="A478" s="102">
        <v>471</v>
      </c>
      <c r="B478" s="103" t="s">
        <v>92</v>
      </c>
      <c r="C478" s="104" t="s">
        <v>371</v>
      </c>
      <c r="D478" s="105"/>
      <c r="E478" s="311">
        <v>3000</v>
      </c>
      <c r="F478" s="311"/>
      <c r="G478" s="312">
        <f t="shared" si="7"/>
        <v>3000</v>
      </c>
      <c r="H478" s="106">
        <v>43343</v>
      </c>
      <c r="I478" s="104"/>
      <c r="J478" s="107" t="s">
        <v>13</v>
      </c>
    </row>
    <row r="479" spans="1:10" s="93" customFormat="1" ht="11.5" x14ac:dyDescent="0.25">
      <c r="A479" s="102">
        <v>472</v>
      </c>
      <c r="B479" s="103" t="s">
        <v>92</v>
      </c>
      <c r="C479" s="104" t="s">
        <v>168</v>
      </c>
      <c r="D479" s="105"/>
      <c r="E479" s="311">
        <v>5000</v>
      </c>
      <c r="F479" s="311"/>
      <c r="G479" s="312">
        <f t="shared" si="7"/>
        <v>5000</v>
      </c>
      <c r="H479" s="106">
        <v>43343</v>
      </c>
      <c r="I479" s="104"/>
      <c r="J479" s="107" t="s">
        <v>167</v>
      </c>
    </row>
    <row r="480" spans="1:10" s="93" customFormat="1" ht="11.5" x14ac:dyDescent="0.25">
      <c r="A480" s="102">
        <v>473</v>
      </c>
      <c r="B480" s="103" t="s">
        <v>93</v>
      </c>
      <c r="C480" s="104" t="s">
        <v>370</v>
      </c>
      <c r="D480" s="105"/>
      <c r="E480" s="311">
        <v>2828.8</v>
      </c>
      <c r="F480" s="311"/>
      <c r="G480" s="312">
        <f t="shared" si="7"/>
        <v>2828.8</v>
      </c>
      <c r="H480" s="106">
        <v>43343</v>
      </c>
      <c r="I480" s="104"/>
      <c r="J480" s="107" t="s">
        <v>13</v>
      </c>
    </row>
    <row r="481" spans="1:10" s="93" customFormat="1" ht="11.5" x14ac:dyDescent="0.25">
      <c r="A481" s="102">
        <v>474</v>
      </c>
      <c r="B481" s="103" t="s">
        <v>93</v>
      </c>
      <c r="C481" s="104" t="s">
        <v>369</v>
      </c>
      <c r="D481" s="105"/>
      <c r="E481" s="311">
        <v>1063.04</v>
      </c>
      <c r="F481" s="311"/>
      <c r="G481" s="312">
        <f t="shared" si="7"/>
        <v>1063.04</v>
      </c>
      <c r="H481" s="106">
        <v>43343</v>
      </c>
      <c r="I481" s="104"/>
      <c r="J481" s="107" t="s">
        <v>13</v>
      </c>
    </row>
    <row r="482" spans="1:10" s="93" customFormat="1" ht="11.5" x14ac:dyDescent="0.25">
      <c r="A482" s="102">
        <v>475</v>
      </c>
      <c r="B482" s="103" t="s">
        <v>93</v>
      </c>
      <c r="C482" s="104" t="s">
        <v>371</v>
      </c>
      <c r="D482" s="105"/>
      <c r="E482" s="311">
        <v>2000</v>
      </c>
      <c r="F482" s="311"/>
      <c r="G482" s="312">
        <f t="shared" si="7"/>
        <v>2000</v>
      </c>
      <c r="H482" s="106">
        <v>43343</v>
      </c>
      <c r="I482" s="104"/>
      <c r="J482" s="107" t="s">
        <v>13</v>
      </c>
    </row>
    <row r="483" spans="1:10" s="93" customFormat="1" ht="11.5" x14ac:dyDescent="0.25">
      <c r="A483" s="102">
        <v>476</v>
      </c>
      <c r="B483" s="103" t="s">
        <v>93</v>
      </c>
      <c r="C483" s="104" t="s">
        <v>168</v>
      </c>
      <c r="D483" s="105"/>
      <c r="E483" s="311">
        <v>5000</v>
      </c>
      <c r="F483" s="311"/>
      <c r="G483" s="312">
        <f t="shared" si="7"/>
        <v>5000</v>
      </c>
      <c r="H483" s="106">
        <v>43343</v>
      </c>
      <c r="I483" s="104"/>
      <c r="J483" s="107" t="s">
        <v>167</v>
      </c>
    </row>
    <row r="484" spans="1:10" s="93" customFormat="1" ht="11.5" x14ac:dyDescent="0.25">
      <c r="A484" s="102">
        <v>477</v>
      </c>
      <c r="B484" s="103" t="s">
        <v>94</v>
      </c>
      <c r="C484" s="104" t="s">
        <v>370</v>
      </c>
      <c r="D484" s="105"/>
      <c r="E484" s="311">
        <v>2828.8</v>
      </c>
      <c r="F484" s="311"/>
      <c r="G484" s="312">
        <f t="shared" si="7"/>
        <v>2828.8</v>
      </c>
      <c r="H484" s="106">
        <v>43343</v>
      </c>
      <c r="I484" s="104"/>
      <c r="J484" s="107" t="s">
        <v>13</v>
      </c>
    </row>
    <row r="485" spans="1:10" s="93" customFormat="1" ht="11.5" x14ac:dyDescent="0.25">
      <c r="A485" s="102">
        <v>478</v>
      </c>
      <c r="B485" s="103" t="s">
        <v>94</v>
      </c>
      <c r="C485" s="104" t="s">
        <v>369</v>
      </c>
      <c r="D485" s="105"/>
      <c r="E485" s="311">
        <v>1074.99</v>
      </c>
      <c r="F485" s="311"/>
      <c r="G485" s="312">
        <f t="shared" si="7"/>
        <v>1074.99</v>
      </c>
      <c r="H485" s="106">
        <v>43343</v>
      </c>
      <c r="I485" s="104"/>
      <c r="J485" s="107" t="s">
        <v>13</v>
      </c>
    </row>
    <row r="486" spans="1:10" s="93" customFormat="1" ht="11.5" x14ac:dyDescent="0.25">
      <c r="A486" s="102">
        <v>479</v>
      </c>
      <c r="B486" s="103" t="s">
        <v>94</v>
      </c>
      <c r="C486" s="104" t="s">
        <v>371</v>
      </c>
      <c r="D486" s="105"/>
      <c r="E486" s="311">
        <v>2000</v>
      </c>
      <c r="F486" s="311"/>
      <c r="G486" s="312">
        <f t="shared" si="7"/>
        <v>2000</v>
      </c>
      <c r="H486" s="106">
        <v>43343</v>
      </c>
      <c r="I486" s="104"/>
      <c r="J486" s="107" t="s">
        <v>13</v>
      </c>
    </row>
    <row r="487" spans="1:10" s="93" customFormat="1" ht="11.5" x14ac:dyDescent="0.25">
      <c r="A487" s="102">
        <v>480</v>
      </c>
      <c r="B487" s="103" t="s">
        <v>94</v>
      </c>
      <c r="C487" s="104" t="s">
        <v>168</v>
      </c>
      <c r="D487" s="105"/>
      <c r="E487" s="311">
        <v>5000</v>
      </c>
      <c r="F487" s="311"/>
      <c r="G487" s="312">
        <f t="shared" si="7"/>
        <v>5000</v>
      </c>
      <c r="H487" s="106">
        <v>43343</v>
      </c>
      <c r="I487" s="104"/>
      <c r="J487" s="107" t="s">
        <v>167</v>
      </c>
    </row>
    <row r="488" spans="1:10" s="93" customFormat="1" ht="11.5" x14ac:dyDescent="0.25">
      <c r="A488" s="102">
        <v>481</v>
      </c>
      <c r="B488" s="103" t="s">
        <v>95</v>
      </c>
      <c r="C488" s="104" t="s">
        <v>370</v>
      </c>
      <c r="D488" s="105"/>
      <c r="E488" s="311">
        <v>5331.2000000000007</v>
      </c>
      <c r="F488" s="311"/>
      <c r="G488" s="312">
        <f t="shared" si="7"/>
        <v>5331.2000000000007</v>
      </c>
      <c r="H488" s="106">
        <v>43343</v>
      </c>
      <c r="I488" s="104"/>
      <c r="J488" s="107" t="s">
        <v>13</v>
      </c>
    </row>
    <row r="489" spans="1:10" s="93" customFormat="1" ht="11.5" x14ac:dyDescent="0.25">
      <c r="A489" s="102">
        <v>482</v>
      </c>
      <c r="B489" s="103" t="s">
        <v>95</v>
      </c>
      <c r="C489" s="104" t="s">
        <v>369</v>
      </c>
      <c r="D489" s="105"/>
      <c r="E489" s="311">
        <v>1371.15</v>
      </c>
      <c r="F489" s="311"/>
      <c r="G489" s="312">
        <f t="shared" si="7"/>
        <v>1371.15</v>
      </c>
      <c r="H489" s="106">
        <v>43343</v>
      </c>
      <c r="I489" s="104"/>
      <c r="J489" s="107" t="s">
        <v>13</v>
      </c>
    </row>
    <row r="490" spans="1:10" s="93" customFormat="1" ht="11.5" x14ac:dyDescent="0.25">
      <c r="A490" s="102">
        <v>483</v>
      </c>
      <c r="B490" s="103" t="s">
        <v>95</v>
      </c>
      <c r="C490" s="104" t="s">
        <v>371</v>
      </c>
      <c r="D490" s="105"/>
      <c r="E490" s="311">
        <v>15000</v>
      </c>
      <c r="F490" s="311"/>
      <c r="G490" s="312">
        <f t="shared" si="7"/>
        <v>15000</v>
      </c>
      <c r="H490" s="106">
        <v>43343</v>
      </c>
      <c r="I490" s="104"/>
      <c r="J490" s="107" t="s">
        <v>13</v>
      </c>
    </row>
    <row r="491" spans="1:10" s="93" customFormat="1" ht="11.5" x14ac:dyDescent="0.25">
      <c r="A491" s="102">
        <v>484</v>
      </c>
      <c r="B491" s="103" t="s">
        <v>95</v>
      </c>
      <c r="C491" s="104" t="s">
        <v>168</v>
      </c>
      <c r="D491" s="105"/>
      <c r="E491" s="311">
        <v>15000</v>
      </c>
      <c r="F491" s="311"/>
      <c r="G491" s="312">
        <f t="shared" si="7"/>
        <v>15000</v>
      </c>
      <c r="H491" s="106">
        <v>43343</v>
      </c>
      <c r="I491" s="104"/>
      <c r="J491" s="107" t="s">
        <v>167</v>
      </c>
    </row>
    <row r="492" spans="1:10" s="93" customFormat="1" ht="11.5" x14ac:dyDescent="0.25">
      <c r="A492" s="102">
        <v>485</v>
      </c>
      <c r="B492" s="103" t="s">
        <v>96</v>
      </c>
      <c r="C492" s="104" t="s">
        <v>370</v>
      </c>
      <c r="D492" s="105"/>
      <c r="E492" s="311">
        <v>6636.8</v>
      </c>
      <c r="F492" s="311"/>
      <c r="G492" s="312">
        <f t="shared" si="7"/>
        <v>6636.8</v>
      </c>
      <c r="H492" s="106">
        <v>43343</v>
      </c>
      <c r="I492" s="104"/>
      <c r="J492" s="107" t="s">
        <v>13</v>
      </c>
    </row>
    <row r="493" spans="1:10" s="93" customFormat="1" ht="11.5" x14ac:dyDescent="0.25">
      <c r="A493" s="102">
        <v>486</v>
      </c>
      <c r="B493" s="103" t="s">
        <v>96</v>
      </c>
      <c r="C493" s="104" t="s">
        <v>369</v>
      </c>
      <c r="D493" s="105"/>
      <c r="E493" s="311">
        <v>2019.21</v>
      </c>
      <c r="F493" s="311"/>
      <c r="G493" s="312">
        <f t="shared" si="7"/>
        <v>2019.21</v>
      </c>
      <c r="H493" s="106">
        <v>43343</v>
      </c>
      <c r="I493" s="104"/>
      <c r="J493" s="107" t="s">
        <v>13</v>
      </c>
    </row>
    <row r="494" spans="1:10" s="93" customFormat="1" ht="11.5" x14ac:dyDescent="0.25">
      <c r="A494" s="102">
        <v>487</v>
      </c>
      <c r="B494" s="103" t="s">
        <v>96</v>
      </c>
      <c r="C494" s="104" t="s">
        <v>371</v>
      </c>
      <c r="D494" s="105"/>
      <c r="E494" s="311">
        <v>15000</v>
      </c>
      <c r="F494" s="311"/>
      <c r="G494" s="312">
        <f t="shared" si="7"/>
        <v>15000</v>
      </c>
      <c r="H494" s="106">
        <v>43343</v>
      </c>
      <c r="I494" s="104"/>
      <c r="J494" s="107" t="s">
        <v>13</v>
      </c>
    </row>
    <row r="495" spans="1:10" s="93" customFormat="1" ht="11.5" x14ac:dyDescent="0.25">
      <c r="A495" s="102">
        <v>488</v>
      </c>
      <c r="B495" s="103" t="s">
        <v>96</v>
      </c>
      <c r="C495" s="104" t="s">
        <v>168</v>
      </c>
      <c r="D495" s="105"/>
      <c r="E495" s="311">
        <v>10000</v>
      </c>
      <c r="F495" s="311"/>
      <c r="G495" s="312">
        <f t="shared" si="7"/>
        <v>10000</v>
      </c>
      <c r="H495" s="106">
        <v>43343</v>
      </c>
      <c r="I495" s="104"/>
      <c r="J495" s="107" t="s">
        <v>167</v>
      </c>
    </row>
    <row r="496" spans="1:10" s="93" customFormat="1" ht="11.5" x14ac:dyDescent="0.25">
      <c r="A496" s="102">
        <v>489</v>
      </c>
      <c r="B496" s="103" t="s">
        <v>96</v>
      </c>
      <c r="C496" s="104" t="s">
        <v>378</v>
      </c>
      <c r="D496" s="105"/>
      <c r="E496" s="311">
        <v>120000</v>
      </c>
      <c r="F496" s="311"/>
      <c r="G496" s="312">
        <f t="shared" si="7"/>
        <v>120000</v>
      </c>
      <c r="H496" s="106">
        <v>43343</v>
      </c>
      <c r="I496" s="104"/>
      <c r="J496" s="107" t="s">
        <v>379</v>
      </c>
    </row>
    <row r="497" spans="1:10" s="93" customFormat="1" ht="11.5" x14ac:dyDescent="0.25">
      <c r="A497" s="102">
        <v>490</v>
      </c>
      <c r="B497" s="103" t="s">
        <v>97</v>
      </c>
      <c r="C497" s="104" t="s">
        <v>370</v>
      </c>
      <c r="D497" s="105"/>
      <c r="E497" s="311">
        <v>7779.2000000000007</v>
      </c>
      <c r="F497" s="311"/>
      <c r="G497" s="312">
        <f t="shared" si="7"/>
        <v>7779.2000000000007</v>
      </c>
      <c r="H497" s="106">
        <v>43343</v>
      </c>
      <c r="I497" s="104"/>
      <c r="J497" s="107" t="s">
        <v>13</v>
      </c>
    </row>
    <row r="498" spans="1:10" s="93" customFormat="1" ht="11.5" x14ac:dyDescent="0.25">
      <c r="A498" s="102">
        <v>491</v>
      </c>
      <c r="B498" s="103" t="s">
        <v>97</v>
      </c>
      <c r="C498" s="104" t="s">
        <v>369</v>
      </c>
      <c r="D498" s="105"/>
      <c r="E498" s="311">
        <v>2177.77</v>
      </c>
      <c r="F498" s="311"/>
      <c r="G498" s="312">
        <f t="shared" si="7"/>
        <v>2177.77</v>
      </c>
      <c r="H498" s="106">
        <v>43343</v>
      </c>
      <c r="I498" s="104"/>
      <c r="J498" s="107" t="s">
        <v>13</v>
      </c>
    </row>
    <row r="499" spans="1:10" s="93" customFormat="1" ht="11.5" x14ac:dyDescent="0.25">
      <c r="A499" s="102">
        <v>492</v>
      </c>
      <c r="B499" s="103" t="s">
        <v>97</v>
      </c>
      <c r="C499" s="104" t="s">
        <v>371</v>
      </c>
      <c r="D499" s="105"/>
      <c r="E499" s="311">
        <v>20000</v>
      </c>
      <c r="F499" s="311"/>
      <c r="G499" s="312">
        <f t="shared" si="7"/>
        <v>20000</v>
      </c>
      <c r="H499" s="106">
        <v>43343</v>
      </c>
      <c r="I499" s="104"/>
      <c r="J499" s="107" t="s">
        <v>13</v>
      </c>
    </row>
    <row r="500" spans="1:10" s="93" customFormat="1" ht="11.5" x14ac:dyDescent="0.25">
      <c r="A500" s="102">
        <v>493</v>
      </c>
      <c r="B500" s="103" t="s">
        <v>97</v>
      </c>
      <c r="C500" s="104" t="s">
        <v>389</v>
      </c>
      <c r="D500" s="105"/>
      <c r="E500" s="311">
        <v>50000</v>
      </c>
      <c r="F500" s="311"/>
      <c r="G500" s="312">
        <f t="shared" si="7"/>
        <v>50000</v>
      </c>
      <c r="H500" s="106">
        <v>43343</v>
      </c>
      <c r="I500" s="104"/>
      <c r="J500" s="107" t="s">
        <v>167</v>
      </c>
    </row>
    <row r="501" spans="1:10" s="93" customFormat="1" ht="11.5" x14ac:dyDescent="0.25">
      <c r="A501" s="102">
        <v>494</v>
      </c>
      <c r="B501" s="103" t="s">
        <v>97</v>
      </c>
      <c r="C501" s="104" t="s">
        <v>168</v>
      </c>
      <c r="D501" s="105"/>
      <c r="E501" s="311">
        <v>10000</v>
      </c>
      <c r="F501" s="311"/>
      <c r="G501" s="312">
        <f t="shared" si="7"/>
        <v>10000</v>
      </c>
      <c r="H501" s="106">
        <v>43343</v>
      </c>
      <c r="I501" s="104"/>
      <c r="J501" s="107" t="s">
        <v>167</v>
      </c>
    </row>
    <row r="502" spans="1:10" s="93" customFormat="1" ht="11.5" x14ac:dyDescent="0.25">
      <c r="A502" s="102">
        <v>495</v>
      </c>
      <c r="B502" s="103" t="s">
        <v>97</v>
      </c>
      <c r="C502" s="104" t="s">
        <v>398</v>
      </c>
      <c r="D502" s="105"/>
      <c r="E502" s="311">
        <v>65000</v>
      </c>
      <c r="F502" s="311"/>
      <c r="G502" s="312">
        <f t="shared" si="7"/>
        <v>65000</v>
      </c>
      <c r="H502" s="106">
        <v>43343</v>
      </c>
      <c r="I502" s="104"/>
      <c r="J502" s="107" t="s">
        <v>170</v>
      </c>
    </row>
    <row r="503" spans="1:10" s="93" customFormat="1" ht="11.5" x14ac:dyDescent="0.25">
      <c r="A503" s="102">
        <v>496</v>
      </c>
      <c r="B503" s="103" t="s">
        <v>97</v>
      </c>
      <c r="C503" s="104" t="s">
        <v>169</v>
      </c>
      <c r="D503" s="105"/>
      <c r="E503" s="311">
        <v>15000</v>
      </c>
      <c r="F503" s="311"/>
      <c r="G503" s="312">
        <f t="shared" si="7"/>
        <v>15000</v>
      </c>
      <c r="H503" s="106">
        <v>43343</v>
      </c>
      <c r="I503" s="104"/>
      <c r="J503" s="107" t="s">
        <v>170</v>
      </c>
    </row>
    <row r="504" spans="1:10" s="93" customFormat="1" ht="11.5" x14ac:dyDescent="0.25">
      <c r="A504" s="102">
        <v>497</v>
      </c>
      <c r="B504" s="103" t="s">
        <v>97</v>
      </c>
      <c r="C504" s="104" t="s">
        <v>373</v>
      </c>
      <c r="D504" s="105"/>
      <c r="E504" s="311">
        <v>6790.2</v>
      </c>
      <c r="F504" s="311"/>
      <c r="G504" s="312">
        <f t="shared" si="7"/>
        <v>6790.2</v>
      </c>
      <c r="H504" s="106">
        <v>43343</v>
      </c>
      <c r="I504" s="104"/>
      <c r="J504" s="107" t="s">
        <v>174</v>
      </c>
    </row>
    <row r="505" spans="1:10" s="93" customFormat="1" ht="11.5" x14ac:dyDescent="0.25">
      <c r="A505" s="102">
        <v>498</v>
      </c>
      <c r="B505" s="103" t="s">
        <v>97</v>
      </c>
      <c r="C505" s="104" t="s">
        <v>381</v>
      </c>
      <c r="D505" s="105"/>
      <c r="E505" s="311">
        <v>1250</v>
      </c>
      <c r="F505" s="311"/>
      <c r="G505" s="312">
        <f t="shared" si="7"/>
        <v>1250</v>
      </c>
      <c r="H505" s="106">
        <v>43343</v>
      </c>
      <c r="I505" s="104"/>
      <c r="J505" s="107" t="s">
        <v>382</v>
      </c>
    </row>
    <row r="506" spans="1:10" s="93" customFormat="1" ht="11.5" x14ac:dyDescent="0.25">
      <c r="A506" s="102">
        <v>499</v>
      </c>
      <c r="B506" s="103" t="s">
        <v>98</v>
      </c>
      <c r="C506" s="104" t="s">
        <v>370</v>
      </c>
      <c r="D506" s="105"/>
      <c r="E506" s="311">
        <v>5331.2000000000007</v>
      </c>
      <c r="F506" s="311"/>
      <c r="G506" s="312">
        <f t="shared" si="7"/>
        <v>5331.2000000000007</v>
      </c>
      <c r="H506" s="106">
        <v>43343</v>
      </c>
      <c r="I506" s="104"/>
      <c r="J506" s="107" t="s">
        <v>13</v>
      </c>
    </row>
    <row r="507" spans="1:10" s="93" customFormat="1" ht="11.5" x14ac:dyDescent="0.25">
      <c r="A507" s="102">
        <v>500</v>
      </c>
      <c r="B507" s="103" t="s">
        <v>98</v>
      </c>
      <c r="C507" s="104" t="s">
        <v>369</v>
      </c>
      <c r="D507" s="105"/>
      <c r="E507" s="311">
        <v>1381.02</v>
      </c>
      <c r="F507" s="311"/>
      <c r="G507" s="312">
        <f t="shared" si="7"/>
        <v>1381.02</v>
      </c>
      <c r="H507" s="106">
        <v>43343</v>
      </c>
      <c r="I507" s="104"/>
      <c r="J507" s="107" t="s">
        <v>13</v>
      </c>
    </row>
    <row r="508" spans="1:10" s="93" customFormat="1" ht="11.5" x14ac:dyDescent="0.25">
      <c r="A508" s="102">
        <v>501</v>
      </c>
      <c r="B508" s="103" t="s">
        <v>98</v>
      </c>
      <c r="C508" s="104" t="s">
        <v>371</v>
      </c>
      <c r="D508" s="105"/>
      <c r="E508" s="311">
        <v>15000</v>
      </c>
      <c r="F508" s="311"/>
      <c r="G508" s="312">
        <f t="shared" si="7"/>
        <v>15000</v>
      </c>
      <c r="H508" s="106">
        <v>43343</v>
      </c>
      <c r="I508" s="104"/>
      <c r="J508" s="107" t="s">
        <v>13</v>
      </c>
    </row>
    <row r="509" spans="1:10" s="93" customFormat="1" ht="11.5" x14ac:dyDescent="0.25">
      <c r="A509" s="102">
        <v>502</v>
      </c>
      <c r="B509" s="103" t="s">
        <v>98</v>
      </c>
      <c r="C509" s="104" t="s">
        <v>384</v>
      </c>
      <c r="D509" s="105"/>
      <c r="E509" s="311">
        <v>4266</v>
      </c>
      <c r="F509" s="311"/>
      <c r="G509" s="312">
        <f t="shared" si="7"/>
        <v>4266</v>
      </c>
      <c r="H509" s="106">
        <v>43343</v>
      </c>
      <c r="I509" s="104"/>
      <c r="J509" s="107" t="s">
        <v>377</v>
      </c>
    </row>
    <row r="510" spans="1:10" s="93" customFormat="1" ht="11.5" x14ac:dyDescent="0.25">
      <c r="A510" s="102">
        <v>503</v>
      </c>
      <c r="B510" s="103" t="s">
        <v>98</v>
      </c>
      <c r="C510" s="104" t="s">
        <v>168</v>
      </c>
      <c r="D510" s="105"/>
      <c r="E510" s="311">
        <v>30000</v>
      </c>
      <c r="F510" s="311"/>
      <c r="G510" s="312">
        <f t="shared" si="7"/>
        <v>30000</v>
      </c>
      <c r="H510" s="106">
        <v>43343</v>
      </c>
      <c r="I510" s="104"/>
      <c r="J510" s="107" t="s">
        <v>167</v>
      </c>
    </row>
    <row r="511" spans="1:10" s="93" customFormat="1" ht="11.5" x14ac:dyDescent="0.25">
      <c r="A511" s="102">
        <v>504</v>
      </c>
      <c r="B511" s="103" t="s">
        <v>98</v>
      </c>
      <c r="C511" s="104" t="s">
        <v>378</v>
      </c>
      <c r="D511" s="105"/>
      <c r="E511" s="311">
        <v>180000</v>
      </c>
      <c r="F511" s="311"/>
      <c r="G511" s="312">
        <f t="shared" si="7"/>
        <v>180000</v>
      </c>
      <c r="H511" s="106">
        <v>43343</v>
      </c>
      <c r="I511" s="104"/>
      <c r="J511" s="107" t="s">
        <v>379</v>
      </c>
    </row>
    <row r="512" spans="1:10" s="93" customFormat="1" ht="11.5" x14ac:dyDescent="0.25">
      <c r="A512" s="102">
        <v>505</v>
      </c>
      <c r="B512" s="103" t="s">
        <v>98</v>
      </c>
      <c r="C512" s="104" t="s">
        <v>169</v>
      </c>
      <c r="D512" s="105"/>
      <c r="E512" s="311">
        <v>20000</v>
      </c>
      <c r="F512" s="311"/>
      <c r="G512" s="312">
        <f t="shared" si="7"/>
        <v>20000</v>
      </c>
      <c r="H512" s="106">
        <v>43343</v>
      </c>
      <c r="I512" s="104"/>
      <c r="J512" s="107" t="s">
        <v>170</v>
      </c>
    </row>
    <row r="513" spans="1:10" s="93" customFormat="1" ht="11.5" x14ac:dyDescent="0.25">
      <c r="A513" s="102">
        <v>506</v>
      </c>
      <c r="B513" s="103" t="s">
        <v>98</v>
      </c>
      <c r="C513" s="104" t="s">
        <v>373</v>
      </c>
      <c r="D513" s="105"/>
      <c r="E513" s="311">
        <v>6111.18</v>
      </c>
      <c r="F513" s="311"/>
      <c r="G513" s="312">
        <f t="shared" si="7"/>
        <v>6111.18</v>
      </c>
      <c r="H513" s="106">
        <v>43343</v>
      </c>
      <c r="I513" s="104"/>
      <c r="J513" s="107" t="s">
        <v>174</v>
      </c>
    </row>
    <row r="514" spans="1:10" s="93" customFormat="1" ht="11.5" x14ac:dyDescent="0.25">
      <c r="A514" s="102">
        <v>507</v>
      </c>
      <c r="B514" s="103" t="s">
        <v>176</v>
      </c>
      <c r="C514" s="104" t="s">
        <v>370</v>
      </c>
      <c r="D514" s="105"/>
      <c r="E514" s="311">
        <v>32150.400000000001</v>
      </c>
      <c r="F514" s="311"/>
      <c r="G514" s="312">
        <f t="shared" si="7"/>
        <v>32150.400000000001</v>
      </c>
      <c r="H514" s="106">
        <v>43343</v>
      </c>
      <c r="I514" s="104"/>
      <c r="J514" s="107" t="s">
        <v>13</v>
      </c>
    </row>
    <row r="515" spans="1:10" s="93" customFormat="1" ht="11.5" x14ac:dyDescent="0.25">
      <c r="A515" s="102">
        <v>508</v>
      </c>
      <c r="B515" s="103" t="s">
        <v>176</v>
      </c>
      <c r="C515" s="104" t="s">
        <v>369</v>
      </c>
      <c r="D515" s="105"/>
      <c r="E515" s="311">
        <v>8184.43</v>
      </c>
      <c r="F515" s="311"/>
      <c r="G515" s="312">
        <f t="shared" si="7"/>
        <v>8184.43</v>
      </c>
      <c r="H515" s="106">
        <v>43343</v>
      </c>
      <c r="I515" s="104"/>
      <c r="J515" s="107" t="s">
        <v>13</v>
      </c>
    </row>
    <row r="516" spans="1:10" s="93" customFormat="1" ht="11.5" x14ac:dyDescent="0.25">
      <c r="A516" s="102">
        <v>509</v>
      </c>
      <c r="B516" s="103" t="s">
        <v>99</v>
      </c>
      <c r="C516" s="104" t="s">
        <v>371</v>
      </c>
      <c r="D516" s="105"/>
      <c r="E516" s="311">
        <v>50000</v>
      </c>
      <c r="F516" s="311"/>
      <c r="G516" s="312">
        <f t="shared" si="7"/>
        <v>50000</v>
      </c>
      <c r="H516" s="106">
        <v>43343</v>
      </c>
      <c r="I516" s="104"/>
      <c r="J516" s="107" t="s">
        <v>13</v>
      </c>
    </row>
    <row r="517" spans="1:10" s="93" customFormat="1" ht="11.5" x14ac:dyDescent="0.25">
      <c r="A517" s="102">
        <v>510</v>
      </c>
      <c r="B517" s="103" t="s">
        <v>99</v>
      </c>
      <c r="C517" s="104" t="s">
        <v>168</v>
      </c>
      <c r="D517" s="105"/>
      <c r="E517" s="311">
        <v>50000</v>
      </c>
      <c r="F517" s="311"/>
      <c r="G517" s="312">
        <f t="shared" si="7"/>
        <v>50000</v>
      </c>
      <c r="H517" s="106">
        <v>43343</v>
      </c>
      <c r="I517" s="104"/>
      <c r="J517" s="107" t="s">
        <v>167</v>
      </c>
    </row>
    <row r="518" spans="1:10" s="93" customFormat="1" ht="11.5" x14ac:dyDescent="0.25">
      <c r="A518" s="102">
        <v>511</v>
      </c>
      <c r="B518" s="103" t="s">
        <v>99</v>
      </c>
      <c r="C518" s="104" t="s">
        <v>173</v>
      </c>
      <c r="D518" s="105"/>
      <c r="E518" s="311">
        <v>60000</v>
      </c>
      <c r="F518" s="311"/>
      <c r="G518" s="312">
        <f t="shared" si="7"/>
        <v>60000</v>
      </c>
      <c r="H518" s="106">
        <v>43343</v>
      </c>
      <c r="I518" s="104"/>
      <c r="J518" s="107" t="s">
        <v>374</v>
      </c>
    </row>
    <row r="519" spans="1:10" s="93" customFormat="1" ht="11.5" x14ac:dyDescent="0.25">
      <c r="A519" s="102">
        <v>512</v>
      </c>
      <c r="B519" s="103" t="s">
        <v>99</v>
      </c>
      <c r="C519" s="104" t="s">
        <v>375</v>
      </c>
      <c r="D519" s="105"/>
      <c r="E519" s="311">
        <v>100000</v>
      </c>
      <c r="F519" s="311"/>
      <c r="G519" s="312">
        <f t="shared" si="7"/>
        <v>100000</v>
      </c>
      <c r="H519" s="106">
        <v>43343</v>
      </c>
      <c r="I519" s="104"/>
      <c r="J519" s="107" t="s">
        <v>167</v>
      </c>
    </row>
    <row r="520" spans="1:10" s="93" customFormat="1" ht="11.5" x14ac:dyDescent="0.25">
      <c r="A520" s="102">
        <v>513</v>
      </c>
      <c r="B520" s="103" t="s">
        <v>99</v>
      </c>
      <c r="C520" s="104" t="s">
        <v>169</v>
      </c>
      <c r="D520" s="105"/>
      <c r="E520" s="311">
        <v>30000</v>
      </c>
      <c r="F520" s="311"/>
      <c r="G520" s="312">
        <f t="shared" ref="G520:G583" si="8">SUM(D520:F520)</f>
        <v>30000</v>
      </c>
      <c r="H520" s="106">
        <v>43343</v>
      </c>
      <c r="I520" s="104"/>
      <c r="J520" s="107" t="s">
        <v>170</v>
      </c>
    </row>
    <row r="521" spans="1:10" s="93" customFormat="1" ht="11.5" x14ac:dyDescent="0.25">
      <c r="A521" s="102">
        <v>514</v>
      </c>
      <c r="B521" s="103" t="s">
        <v>99</v>
      </c>
      <c r="C521" s="104" t="s">
        <v>373</v>
      </c>
      <c r="D521" s="105"/>
      <c r="E521" s="311">
        <v>37346.1</v>
      </c>
      <c r="F521" s="311"/>
      <c r="G521" s="312">
        <f t="shared" si="8"/>
        <v>37346.1</v>
      </c>
      <c r="H521" s="106">
        <v>43343</v>
      </c>
      <c r="I521" s="104"/>
      <c r="J521" s="107" t="s">
        <v>174</v>
      </c>
    </row>
    <row r="522" spans="1:10" s="93" customFormat="1" ht="11.5" x14ac:dyDescent="0.25">
      <c r="A522" s="102">
        <v>515</v>
      </c>
      <c r="B522" s="103" t="s">
        <v>99</v>
      </c>
      <c r="C522" s="104" t="s">
        <v>372</v>
      </c>
      <c r="D522" s="105"/>
      <c r="E522" s="311">
        <v>127000</v>
      </c>
      <c r="F522" s="311"/>
      <c r="G522" s="312">
        <f t="shared" si="8"/>
        <v>127000</v>
      </c>
      <c r="H522" s="106">
        <v>43343</v>
      </c>
      <c r="I522" s="104"/>
      <c r="J522" s="107" t="s">
        <v>174</v>
      </c>
    </row>
    <row r="523" spans="1:10" s="93" customFormat="1" ht="11.5" x14ac:dyDescent="0.25">
      <c r="A523" s="102">
        <v>516</v>
      </c>
      <c r="B523" s="103" t="s">
        <v>99</v>
      </c>
      <c r="C523" s="104" t="s">
        <v>381</v>
      </c>
      <c r="D523" s="105"/>
      <c r="E523" s="311">
        <v>300</v>
      </c>
      <c r="F523" s="311"/>
      <c r="G523" s="312">
        <f t="shared" si="8"/>
        <v>300</v>
      </c>
      <c r="H523" s="106">
        <v>43343</v>
      </c>
      <c r="I523" s="104"/>
      <c r="J523" s="107" t="s">
        <v>382</v>
      </c>
    </row>
    <row r="524" spans="1:10" s="93" customFormat="1" ht="11.5" x14ac:dyDescent="0.25">
      <c r="A524" s="102">
        <v>517</v>
      </c>
      <c r="B524" s="103" t="s">
        <v>99</v>
      </c>
      <c r="C524" s="104" t="s">
        <v>381</v>
      </c>
      <c r="D524" s="105"/>
      <c r="E524" s="311">
        <v>300</v>
      </c>
      <c r="F524" s="311"/>
      <c r="G524" s="312">
        <f t="shared" si="8"/>
        <v>300</v>
      </c>
      <c r="H524" s="106">
        <v>43343</v>
      </c>
      <c r="I524" s="104"/>
      <c r="J524" s="107" t="s">
        <v>382</v>
      </c>
    </row>
    <row r="525" spans="1:10" s="93" customFormat="1" ht="11.5" x14ac:dyDescent="0.25">
      <c r="A525" s="102">
        <v>518</v>
      </c>
      <c r="B525" s="103" t="s">
        <v>100</v>
      </c>
      <c r="C525" s="104" t="s">
        <v>370</v>
      </c>
      <c r="D525" s="105"/>
      <c r="E525" s="311">
        <v>5331.2000000000007</v>
      </c>
      <c r="F525" s="311"/>
      <c r="G525" s="312">
        <f t="shared" si="8"/>
        <v>5331.2000000000007</v>
      </c>
      <c r="H525" s="106">
        <v>43343</v>
      </c>
      <c r="I525" s="104"/>
      <c r="J525" s="107" t="s">
        <v>13</v>
      </c>
    </row>
    <row r="526" spans="1:10" s="93" customFormat="1" ht="11.5" x14ac:dyDescent="0.25">
      <c r="A526" s="102">
        <v>519</v>
      </c>
      <c r="B526" s="103" t="s">
        <v>100</v>
      </c>
      <c r="C526" s="104" t="s">
        <v>369</v>
      </c>
      <c r="D526" s="105"/>
      <c r="E526" s="311">
        <v>1393.19</v>
      </c>
      <c r="F526" s="311"/>
      <c r="G526" s="312">
        <f t="shared" si="8"/>
        <v>1393.19</v>
      </c>
      <c r="H526" s="106">
        <v>43343</v>
      </c>
      <c r="I526" s="104"/>
      <c r="J526" s="107" t="s">
        <v>13</v>
      </c>
    </row>
    <row r="527" spans="1:10" s="93" customFormat="1" ht="11.5" x14ac:dyDescent="0.25">
      <c r="A527" s="102">
        <v>520</v>
      </c>
      <c r="B527" s="103" t="s">
        <v>100</v>
      </c>
      <c r="C527" s="104" t="s">
        <v>371</v>
      </c>
      <c r="D527" s="105"/>
      <c r="E527" s="311">
        <v>3000</v>
      </c>
      <c r="F527" s="311"/>
      <c r="G527" s="312">
        <f t="shared" si="8"/>
        <v>3000</v>
      </c>
      <c r="H527" s="106">
        <v>43343</v>
      </c>
      <c r="I527" s="104"/>
      <c r="J527" s="107" t="s">
        <v>13</v>
      </c>
    </row>
    <row r="528" spans="1:10" s="93" customFormat="1" ht="11.5" x14ac:dyDescent="0.25">
      <c r="A528" s="102">
        <v>521</v>
      </c>
      <c r="B528" s="103" t="s">
        <v>100</v>
      </c>
      <c r="C528" s="104" t="s">
        <v>168</v>
      </c>
      <c r="D528" s="105"/>
      <c r="E528" s="311">
        <v>30000</v>
      </c>
      <c r="F528" s="311"/>
      <c r="G528" s="312">
        <f t="shared" si="8"/>
        <v>30000</v>
      </c>
      <c r="H528" s="106">
        <v>43343</v>
      </c>
      <c r="I528" s="104"/>
      <c r="J528" s="107" t="s">
        <v>167</v>
      </c>
    </row>
    <row r="529" spans="1:10" s="93" customFormat="1" ht="11.5" x14ac:dyDescent="0.25">
      <c r="A529" s="102">
        <v>522</v>
      </c>
      <c r="B529" s="103" t="s">
        <v>101</v>
      </c>
      <c r="C529" s="104" t="s">
        <v>370</v>
      </c>
      <c r="D529" s="105"/>
      <c r="E529" s="311">
        <v>5331.2000000000007</v>
      </c>
      <c r="F529" s="311"/>
      <c r="G529" s="312">
        <f t="shared" si="8"/>
        <v>5331.2000000000007</v>
      </c>
      <c r="H529" s="106">
        <v>43343</v>
      </c>
      <c r="I529" s="104"/>
      <c r="J529" s="107" t="s">
        <v>13</v>
      </c>
    </row>
    <row r="530" spans="1:10" s="93" customFormat="1" ht="11.5" x14ac:dyDescent="0.25">
      <c r="A530" s="102">
        <v>523</v>
      </c>
      <c r="B530" s="103" t="s">
        <v>101</v>
      </c>
      <c r="C530" s="104" t="s">
        <v>369</v>
      </c>
      <c r="D530" s="105"/>
      <c r="E530" s="311">
        <v>1424.51</v>
      </c>
      <c r="F530" s="311"/>
      <c r="G530" s="312">
        <f t="shared" si="8"/>
        <v>1424.51</v>
      </c>
      <c r="H530" s="106">
        <v>43343</v>
      </c>
      <c r="I530" s="104"/>
      <c r="J530" s="107" t="s">
        <v>13</v>
      </c>
    </row>
    <row r="531" spans="1:10" s="93" customFormat="1" ht="11.5" x14ac:dyDescent="0.25">
      <c r="A531" s="102">
        <v>524</v>
      </c>
      <c r="B531" s="103" t="s">
        <v>101</v>
      </c>
      <c r="C531" s="104" t="s">
        <v>371</v>
      </c>
      <c r="D531" s="105"/>
      <c r="E531" s="311">
        <v>5000</v>
      </c>
      <c r="F531" s="311"/>
      <c r="G531" s="312">
        <f t="shared" si="8"/>
        <v>5000</v>
      </c>
      <c r="H531" s="106">
        <v>43343</v>
      </c>
      <c r="I531" s="104"/>
      <c r="J531" s="107" t="s">
        <v>13</v>
      </c>
    </row>
    <row r="532" spans="1:10" s="93" customFormat="1" ht="11.5" x14ac:dyDescent="0.25">
      <c r="A532" s="102">
        <v>525</v>
      </c>
      <c r="B532" s="103" t="s">
        <v>101</v>
      </c>
      <c r="C532" s="104" t="s">
        <v>168</v>
      </c>
      <c r="D532" s="105"/>
      <c r="E532" s="311">
        <v>30000</v>
      </c>
      <c r="F532" s="311"/>
      <c r="G532" s="312">
        <f t="shared" si="8"/>
        <v>30000</v>
      </c>
      <c r="H532" s="106">
        <v>43343</v>
      </c>
      <c r="I532" s="104"/>
      <c r="J532" s="107" t="s">
        <v>167</v>
      </c>
    </row>
    <row r="533" spans="1:10" s="93" customFormat="1" ht="11.5" x14ac:dyDescent="0.25">
      <c r="A533" s="102">
        <v>526</v>
      </c>
      <c r="B533" s="103" t="s">
        <v>102</v>
      </c>
      <c r="C533" s="104" t="s">
        <v>370</v>
      </c>
      <c r="D533" s="105"/>
      <c r="E533" s="311">
        <v>5331.2000000000007</v>
      </c>
      <c r="F533" s="311"/>
      <c r="G533" s="312">
        <f t="shared" si="8"/>
        <v>5331.2000000000007</v>
      </c>
      <c r="H533" s="106">
        <v>43343</v>
      </c>
      <c r="I533" s="104"/>
      <c r="J533" s="107" t="s">
        <v>13</v>
      </c>
    </row>
    <row r="534" spans="1:10" s="93" customFormat="1" ht="11.5" x14ac:dyDescent="0.25">
      <c r="A534" s="102">
        <v>527</v>
      </c>
      <c r="B534" s="103" t="s">
        <v>102</v>
      </c>
      <c r="C534" s="104" t="s">
        <v>369</v>
      </c>
      <c r="D534" s="105"/>
      <c r="E534" s="311">
        <v>1352.29</v>
      </c>
      <c r="F534" s="311"/>
      <c r="G534" s="312">
        <f t="shared" si="8"/>
        <v>1352.29</v>
      </c>
      <c r="H534" s="106">
        <v>43343</v>
      </c>
      <c r="I534" s="104"/>
      <c r="J534" s="107" t="s">
        <v>13</v>
      </c>
    </row>
    <row r="535" spans="1:10" s="93" customFormat="1" ht="11.5" x14ac:dyDescent="0.25">
      <c r="A535" s="102">
        <v>528</v>
      </c>
      <c r="B535" s="103" t="s">
        <v>102</v>
      </c>
      <c r="C535" s="104" t="s">
        <v>371</v>
      </c>
      <c r="D535" s="105"/>
      <c r="E535" s="311">
        <v>7000</v>
      </c>
      <c r="F535" s="311"/>
      <c r="G535" s="312">
        <f t="shared" si="8"/>
        <v>7000</v>
      </c>
      <c r="H535" s="106">
        <v>43343</v>
      </c>
      <c r="I535" s="104"/>
      <c r="J535" s="107" t="s">
        <v>13</v>
      </c>
    </row>
    <row r="536" spans="1:10" s="93" customFormat="1" ht="11.5" x14ac:dyDescent="0.25">
      <c r="A536" s="102">
        <v>529</v>
      </c>
      <c r="B536" s="103" t="s">
        <v>102</v>
      </c>
      <c r="C536" s="104" t="s">
        <v>168</v>
      </c>
      <c r="D536" s="105"/>
      <c r="E536" s="311">
        <v>100000</v>
      </c>
      <c r="F536" s="311"/>
      <c r="G536" s="312">
        <f t="shared" si="8"/>
        <v>100000</v>
      </c>
      <c r="H536" s="106">
        <v>43343</v>
      </c>
      <c r="I536" s="104"/>
      <c r="J536" s="107" t="s">
        <v>167</v>
      </c>
    </row>
    <row r="537" spans="1:10" s="93" customFormat="1" ht="11.5" x14ac:dyDescent="0.25">
      <c r="A537" s="102">
        <v>530</v>
      </c>
      <c r="B537" s="103" t="s">
        <v>102</v>
      </c>
      <c r="C537" s="104" t="s">
        <v>378</v>
      </c>
      <c r="D537" s="105"/>
      <c r="E537" s="311">
        <v>180000</v>
      </c>
      <c r="F537" s="311"/>
      <c r="G537" s="312">
        <f t="shared" si="8"/>
        <v>180000</v>
      </c>
      <c r="H537" s="106">
        <v>43343</v>
      </c>
      <c r="I537" s="104"/>
      <c r="J537" s="107" t="s">
        <v>379</v>
      </c>
    </row>
    <row r="538" spans="1:10" s="93" customFormat="1" ht="11.5" x14ac:dyDescent="0.25">
      <c r="A538" s="102">
        <v>531</v>
      </c>
      <c r="B538" s="103" t="s">
        <v>103</v>
      </c>
      <c r="C538" s="104" t="s">
        <v>370</v>
      </c>
      <c r="D538" s="105"/>
      <c r="E538" s="311">
        <v>16374.400000000001</v>
      </c>
      <c r="F538" s="311"/>
      <c r="G538" s="312">
        <f t="shared" si="8"/>
        <v>16374.400000000001</v>
      </c>
      <c r="H538" s="106">
        <v>43343</v>
      </c>
      <c r="I538" s="104"/>
      <c r="J538" s="107" t="s">
        <v>13</v>
      </c>
    </row>
    <row r="539" spans="1:10" s="93" customFormat="1" ht="11.5" x14ac:dyDescent="0.25">
      <c r="A539" s="102">
        <v>532</v>
      </c>
      <c r="B539" s="103" t="s">
        <v>103</v>
      </c>
      <c r="C539" s="104" t="s">
        <v>369</v>
      </c>
      <c r="D539" s="105"/>
      <c r="E539" s="311">
        <v>7512.45</v>
      </c>
      <c r="F539" s="311"/>
      <c r="G539" s="312">
        <f t="shared" si="8"/>
        <v>7512.45</v>
      </c>
      <c r="H539" s="106">
        <v>43343</v>
      </c>
      <c r="I539" s="104"/>
      <c r="J539" s="107" t="s">
        <v>13</v>
      </c>
    </row>
    <row r="540" spans="1:10" s="93" customFormat="1" ht="11.5" x14ac:dyDescent="0.25">
      <c r="A540" s="102">
        <v>533</v>
      </c>
      <c r="B540" s="103" t="s">
        <v>103</v>
      </c>
      <c r="C540" s="104" t="s">
        <v>371</v>
      </c>
      <c r="D540" s="105"/>
      <c r="E540" s="311">
        <v>80000</v>
      </c>
      <c r="F540" s="311"/>
      <c r="G540" s="312">
        <f t="shared" si="8"/>
        <v>80000</v>
      </c>
      <c r="H540" s="106">
        <v>43343</v>
      </c>
      <c r="I540" s="104"/>
      <c r="J540" s="107" t="s">
        <v>13</v>
      </c>
    </row>
    <row r="541" spans="1:10" s="93" customFormat="1" ht="11.5" x14ac:dyDescent="0.25">
      <c r="A541" s="102">
        <v>534</v>
      </c>
      <c r="B541" s="103" t="s">
        <v>103</v>
      </c>
      <c r="C541" s="104" t="s">
        <v>388</v>
      </c>
      <c r="D541" s="105"/>
      <c r="E541" s="311">
        <v>457329</v>
      </c>
      <c r="F541" s="311"/>
      <c r="G541" s="312">
        <f t="shared" si="8"/>
        <v>457329</v>
      </c>
      <c r="H541" s="106">
        <v>43343</v>
      </c>
      <c r="I541" s="104"/>
      <c r="J541" s="107" t="s">
        <v>13</v>
      </c>
    </row>
    <row r="542" spans="1:10" s="93" customFormat="1" ht="11.5" x14ac:dyDescent="0.25">
      <c r="A542" s="102">
        <v>535</v>
      </c>
      <c r="B542" s="103" t="s">
        <v>103</v>
      </c>
      <c r="C542" s="104" t="s">
        <v>168</v>
      </c>
      <c r="D542" s="105"/>
      <c r="E542" s="311">
        <v>30000</v>
      </c>
      <c r="F542" s="311"/>
      <c r="G542" s="312">
        <f t="shared" si="8"/>
        <v>30000</v>
      </c>
      <c r="H542" s="106">
        <v>43343</v>
      </c>
      <c r="I542" s="104"/>
      <c r="J542" s="107" t="s">
        <v>167</v>
      </c>
    </row>
    <row r="543" spans="1:10" s="93" customFormat="1" ht="11.5" x14ac:dyDescent="0.25">
      <c r="A543" s="102">
        <v>536</v>
      </c>
      <c r="B543" s="103" t="s">
        <v>103</v>
      </c>
      <c r="C543" s="104" t="s">
        <v>172</v>
      </c>
      <c r="D543" s="105"/>
      <c r="E543" s="311">
        <v>250000</v>
      </c>
      <c r="F543" s="311"/>
      <c r="G543" s="312">
        <f t="shared" si="8"/>
        <v>250000</v>
      </c>
      <c r="H543" s="106">
        <v>43343</v>
      </c>
      <c r="I543" s="104"/>
      <c r="J543" s="107" t="s">
        <v>170</v>
      </c>
    </row>
    <row r="544" spans="1:10" s="93" customFormat="1" ht="11.5" x14ac:dyDescent="0.25">
      <c r="A544" s="102">
        <v>537</v>
      </c>
      <c r="B544" s="103" t="s">
        <v>103</v>
      </c>
      <c r="C544" s="104" t="s">
        <v>173</v>
      </c>
      <c r="D544" s="105"/>
      <c r="E544" s="311">
        <v>250000</v>
      </c>
      <c r="F544" s="311"/>
      <c r="G544" s="312">
        <f t="shared" si="8"/>
        <v>250000</v>
      </c>
      <c r="H544" s="106">
        <v>43343</v>
      </c>
      <c r="I544" s="104"/>
      <c r="J544" s="107" t="s">
        <v>374</v>
      </c>
    </row>
    <row r="545" spans="1:10" s="93" customFormat="1" ht="11.5" x14ac:dyDescent="0.25">
      <c r="A545" s="102">
        <v>538</v>
      </c>
      <c r="B545" s="103" t="s">
        <v>103</v>
      </c>
      <c r="C545" s="104" t="s">
        <v>169</v>
      </c>
      <c r="D545" s="105"/>
      <c r="E545" s="311">
        <v>30000</v>
      </c>
      <c r="F545" s="311"/>
      <c r="G545" s="312">
        <f t="shared" si="8"/>
        <v>30000</v>
      </c>
      <c r="H545" s="106">
        <v>43343</v>
      </c>
      <c r="I545" s="104"/>
      <c r="J545" s="107" t="s">
        <v>170</v>
      </c>
    </row>
    <row r="546" spans="1:10" s="93" customFormat="1" ht="11.5" x14ac:dyDescent="0.25">
      <c r="A546" s="102">
        <v>539</v>
      </c>
      <c r="B546" s="103" t="s">
        <v>103</v>
      </c>
      <c r="C546" s="104" t="s">
        <v>373</v>
      </c>
      <c r="D546" s="105"/>
      <c r="E546" s="311">
        <v>30555.9</v>
      </c>
      <c r="F546" s="311"/>
      <c r="G546" s="312">
        <f t="shared" si="8"/>
        <v>30555.9</v>
      </c>
      <c r="H546" s="106">
        <v>43343</v>
      </c>
      <c r="I546" s="104"/>
      <c r="J546" s="107" t="s">
        <v>174</v>
      </c>
    </row>
    <row r="547" spans="1:10" s="93" customFormat="1" ht="11.5" x14ac:dyDescent="0.25">
      <c r="A547" s="102">
        <v>540</v>
      </c>
      <c r="B547" s="103" t="s">
        <v>103</v>
      </c>
      <c r="C547" s="104" t="s">
        <v>381</v>
      </c>
      <c r="D547" s="105"/>
      <c r="E547" s="311">
        <v>3050</v>
      </c>
      <c r="F547" s="311"/>
      <c r="G547" s="312">
        <f t="shared" si="8"/>
        <v>3050</v>
      </c>
      <c r="H547" s="106">
        <v>43343</v>
      </c>
      <c r="I547" s="104"/>
      <c r="J547" s="107" t="s">
        <v>382</v>
      </c>
    </row>
    <row r="548" spans="1:10" s="93" customFormat="1" ht="11.5" x14ac:dyDescent="0.25">
      <c r="A548" s="102">
        <v>541</v>
      </c>
      <c r="B548" s="103" t="s">
        <v>104</v>
      </c>
      <c r="C548" s="104" t="s">
        <v>369</v>
      </c>
      <c r="D548" s="105"/>
      <c r="E548" s="311">
        <v>1391.96</v>
      </c>
      <c r="F548" s="311"/>
      <c r="G548" s="312">
        <f t="shared" si="8"/>
        <v>1391.96</v>
      </c>
      <c r="H548" s="106">
        <v>43343</v>
      </c>
      <c r="I548" s="104"/>
      <c r="J548" s="107" t="s">
        <v>13</v>
      </c>
    </row>
    <row r="549" spans="1:10" s="93" customFormat="1" ht="11.5" x14ac:dyDescent="0.25">
      <c r="A549" s="102">
        <v>542</v>
      </c>
      <c r="B549" s="103" t="s">
        <v>104</v>
      </c>
      <c r="C549" s="104" t="s">
        <v>371</v>
      </c>
      <c r="D549" s="105"/>
      <c r="E549" s="311">
        <v>10000</v>
      </c>
      <c r="F549" s="311"/>
      <c r="G549" s="312">
        <f t="shared" si="8"/>
        <v>10000</v>
      </c>
      <c r="H549" s="106">
        <v>43343</v>
      </c>
      <c r="I549" s="104"/>
      <c r="J549" s="107" t="s">
        <v>13</v>
      </c>
    </row>
    <row r="550" spans="1:10" s="93" customFormat="1" ht="11.5" x14ac:dyDescent="0.25">
      <c r="A550" s="102">
        <v>543</v>
      </c>
      <c r="B550" s="103" t="s">
        <v>104</v>
      </c>
      <c r="C550" s="104" t="s">
        <v>384</v>
      </c>
      <c r="D550" s="105"/>
      <c r="E550" s="311">
        <v>4266</v>
      </c>
      <c r="F550" s="311"/>
      <c r="G550" s="312">
        <f t="shared" si="8"/>
        <v>4266</v>
      </c>
      <c r="H550" s="106">
        <v>43343</v>
      </c>
      <c r="I550" s="104"/>
      <c r="J550" s="107" t="s">
        <v>377</v>
      </c>
    </row>
    <row r="551" spans="1:10" s="93" customFormat="1" ht="11.5" x14ac:dyDescent="0.25">
      <c r="A551" s="102">
        <v>544</v>
      </c>
      <c r="B551" s="103" t="s">
        <v>104</v>
      </c>
      <c r="C551" s="104" t="s">
        <v>168</v>
      </c>
      <c r="D551" s="105"/>
      <c r="E551" s="311">
        <v>30000</v>
      </c>
      <c r="F551" s="311"/>
      <c r="G551" s="312">
        <f t="shared" si="8"/>
        <v>30000</v>
      </c>
      <c r="H551" s="106">
        <v>43343</v>
      </c>
      <c r="I551" s="104"/>
      <c r="J551" s="107" t="s">
        <v>167</v>
      </c>
    </row>
    <row r="552" spans="1:10" s="93" customFormat="1" ht="11.5" x14ac:dyDescent="0.25">
      <c r="A552" s="102">
        <v>545</v>
      </c>
      <c r="B552" s="103" t="s">
        <v>104</v>
      </c>
      <c r="C552" s="104" t="s">
        <v>378</v>
      </c>
      <c r="D552" s="105"/>
      <c r="E552" s="311">
        <v>180000</v>
      </c>
      <c r="F552" s="311"/>
      <c r="G552" s="312">
        <f t="shared" si="8"/>
        <v>180000</v>
      </c>
      <c r="H552" s="106">
        <v>43343</v>
      </c>
      <c r="I552" s="104"/>
      <c r="J552" s="107" t="s">
        <v>379</v>
      </c>
    </row>
    <row r="553" spans="1:10" s="93" customFormat="1" ht="11.5" x14ac:dyDescent="0.25">
      <c r="A553" s="102">
        <v>546</v>
      </c>
      <c r="B553" s="103" t="s">
        <v>104</v>
      </c>
      <c r="C553" s="104" t="s">
        <v>169</v>
      </c>
      <c r="D553" s="105"/>
      <c r="E553" s="311">
        <v>30000</v>
      </c>
      <c r="F553" s="311"/>
      <c r="G553" s="312">
        <f t="shared" si="8"/>
        <v>30000</v>
      </c>
      <c r="H553" s="106">
        <v>43343</v>
      </c>
      <c r="I553" s="104"/>
      <c r="J553" s="107" t="s">
        <v>170</v>
      </c>
    </row>
    <row r="554" spans="1:10" s="93" customFormat="1" ht="11.5" x14ac:dyDescent="0.25">
      <c r="A554" s="102">
        <v>547</v>
      </c>
      <c r="B554" s="103" t="s">
        <v>104</v>
      </c>
      <c r="C554" s="104" t="s">
        <v>373</v>
      </c>
      <c r="D554" s="105"/>
      <c r="E554" s="311">
        <v>6111.18</v>
      </c>
      <c r="F554" s="311"/>
      <c r="G554" s="312">
        <f t="shared" si="8"/>
        <v>6111.18</v>
      </c>
      <c r="H554" s="106">
        <v>43343</v>
      </c>
      <c r="I554" s="104"/>
      <c r="J554" s="107" t="s">
        <v>174</v>
      </c>
    </row>
    <row r="555" spans="1:10" s="93" customFormat="1" ht="11.5" x14ac:dyDescent="0.25">
      <c r="A555" s="102">
        <v>548</v>
      </c>
      <c r="B555" s="103" t="s">
        <v>399</v>
      </c>
      <c r="C555" s="104" t="s">
        <v>370</v>
      </c>
      <c r="D555" s="105"/>
      <c r="E555" s="311">
        <v>5331.2000000000007</v>
      </c>
      <c r="F555" s="311"/>
      <c r="G555" s="312">
        <f t="shared" si="8"/>
        <v>5331.2000000000007</v>
      </c>
      <c r="H555" s="106">
        <v>43343</v>
      </c>
      <c r="I555" s="104"/>
      <c r="J555" s="107" t="s">
        <v>13</v>
      </c>
    </row>
    <row r="556" spans="1:10" s="93" customFormat="1" ht="11.5" x14ac:dyDescent="0.25">
      <c r="A556" s="102">
        <v>549</v>
      </c>
      <c r="B556" s="103" t="s">
        <v>105</v>
      </c>
      <c r="C556" s="104" t="s">
        <v>370</v>
      </c>
      <c r="D556" s="105"/>
      <c r="E556" s="311">
        <v>5331.2000000000007</v>
      </c>
      <c r="F556" s="311"/>
      <c r="G556" s="312">
        <f t="shared" si="8"/>
        <v>5331.2000000000007</v>
      </c>
      <c r="H556" s="106">
        <v>43343</v>
      </c>
      <c r="I556" s="104"/>
      <c r="J556" s="107" t="s">
        <v>13</v>
      </c>
    </row>
    <row r="557" spans="1:10" s="93" customFormat="1" ht="11.5" x14ac:dyDescent="0.25">
      <c r="A557" s="102">
        <v>550</v>
      </c>
      <c r="B557" s="103" t="s">
        <v>105</v>
      </c>
      <c r="C557" s="104" t="s">
        <v>369</v>
      </c>
      <c r="D557" s="105"/>
      <c r="E557" s="311">
        <v>1371.22</v>
      </c>
      <c r="F557" s="311"/>
      <c r="G557" s="312">
        <f t="shared" si="8"/>
        <v>1371.22</v>
      </c>
      <c r="H557" s="106">
        <v>43343</v>
      </c>
      <c r="I557" s="104"/>
      <c r="J557" s="107" t="s">
        <v>13</v>
      </c>
    </row>
    <row r="558" spans="1:10" s="93" customFormat="1" ht="11.5" x14ac:dyDescent="0.25">
      <c r="A558" s="102">
        <v>551</v>
      </c>
      <c r="B558" s="103" t="s">
        <v>105</v>
      </c>
      <c r="C558" s="104" t="s">
        <v>371</v>
      </c>
      <c r="D558" s="105"/>
      <c r="E558" s="311">
        <v>10000</v>
      </c>
      <c r="F558" s="311"/>
      <c r="G558" s="312">
        <f t="shared" si="8"/>
        <v>10000</v>
      </c>
      <c r="H558" s="106">
        <v>43343</v>
      </c>
      <c r="I558" s="104"/>
      <c r="J558" s="107" t="s">
        <v>13</v>
      </c>
    </row>
    <row r="559" spans="1:10" s="93" customFormat="1" ht="11.5" x14ac:dyDescent="0.25">
      <c r="A559" s="102">
        <v>552</v>
      </c>
      <c r="B559" s="103" t="s">
        <v>105</v>
      </c>
      <c r="C559" s="104" t="s">
        <v>168</v>
      </c>
      <c r="D559" s="105"/>
      <c r="E559" s="311">
        <v>15000</v>
      </c>
      <c r="F559" s="311"/>
      <c r="G559" s="312">
        <f t="shared" si="8"/>
        <v>15000</v>
      </c>
      <c r="H559" s="106">
        <v>43343</v>
      </c>
      <c r="I559" s="104"/>
      <c r="J559" s="107" t="s">
        <v>167</v>
      </c>
    </row>
    <row r="560" spans="1:10" s="93" customFormat="1" ht="11.5" x14ac:dyDescent="0.25">
      <c r="A560" s="102">
        <v>553</v>
      </c>
      <c r="B560" s="103" t="s">
        <v>106</v>
      </c>
      <c r="C560" s="104" t="s">
        <v>370</v>
      </c>
      <c r="D560" s="105"/>
      <c r="E560" s="311">
        <v>16700.800000000003</v>
      </c>
      <c r="F560" s="311"/>
      <c r="G560" s="312">
        <f t="shared" si="8"/>
        <v>16700.800000000003</v>
      </c>
      <c r="H560" s="106">
        <v>43343</v>
      </c>
      <c r="I560" s="104"/>
      <c r="J560" s="107" t="s">
        <v>13</v>
      </c>
    </row>
    <row r="561" spans="1:10" s="93" customFormat="1" ht="11.5" x14ac:dyDescent="0.25">
      <c r="A561" s="102">
        <v>554</v>
      </c>
      <c r="B561" s="103" t="s">
        <v>106</v>
      </c>
      <c r="C561" s="104" t="s">
        <v>369</v>
      </c>
      <c r="D561" s="105"/>
      <c r="E561" s="311">
        <v>5943.94</v>
      </c>
      <c r="F561" s="311"/>
      <c r="G561" s="312">
        <f t="shared" si="8"/>
        <v>5943.94</v>
      </c>
      <c r="H561" s="106">
        <v>43343</v>
      </c>
      <c r="I561" s="104"/>
      <c r="J561" s="107" t="s">
        <v>13</v>
      </c>
    </row>
    <row r="562" spans="1:10" s="93" customFormat="1" ht="11.5" x14ac:dyDescent="0.25">
      <c r="A562" s="102">
        <v>555</v>
      </c>
      <c r="B562" s="103" t="s">
        <v>106</v>
      </c>
      <c r="C562" s="104" t="s">
        <v>371</v>
      </c>
      <c r="D562" s="105"/>
      <c r="E562" s="311">
        <v>90000</v>
      </c>
      <c r="F562" s="311"/>
      <c r="G562" s="312">
        <f t="shared" si="8"/>
        <v>90000</v>
      </c>
      <c r="H562" s="106">
        <v>43343</v>
      </c>
      <c r="I562" s="104"/>
      <c r="J562" s="107" t="s">
        <v>13</v>
      </c>
    </row>
    <row r="563" spans="1:10" s="93" customFormat="1" ht="11.5" x14ac:dyDescent="0.25">
      <c r="A563" s="102">
        <v>556</v>
      </c>
      <c r="B563" s="103" t="s">
        <v>106</v>
      </c>
      <c r="C563" s="104" t="s">
        <v>388</v>
      </c>
      <c r="D563" s="105"/>
      <c r="E563" s="311">
        <v>269037</v>
      </c>
      <c r="F563" s="311"/>
      <c r="G563" s="312">
        <f t="shared" si="8"/>
        <v>269037</v>
      </c>
      <c r="H563" s="106">
        <v>43343</v>
      </c>
      <c r="I563" s="104"/>
      <c r="J563" s="107" t="s">
        <v>13</v>
      </c>
    </row>
    <row r="564" spans="1:10" s="93" customFormat="1" ht="11.5" x14ac:dyDescent="0.25">
      <c r="A564" s="102">
        <v>557</v>
      </c>
      <c r="B564" s="103" t="s">
        <v>106</v>
      </c>
      <c r="C564" s="104" t="s">
        <v>168</v>
      </c>
      <c r="D564" s="105"/>
      <c r="E564" s="311">
        <v>30000</v>
      </c>
      <c r="F564" s="311"/>
      <c r="G564" s="312">
        <f t="shared" si="8"/>
        <v>30000</v>
      </c>
      <c r="H564" s="106">
        <v>43343</v>
      </c>
      <c r="I564" s="104"/>
      <c r="J564" s="107" t="s">
        <v>167</v>
      </c>
    </row>
    <row r="565" spans="1:10" s="93" customFormat="1" ht="11.5" x14ac:dyDescent="0.25">
      <c r="A565" s="102">
        <v>558</v>
      </c>
      <c r="B565" s="103" t="s">
        <v>106</v>
      </c>
      <c r="C565" s="104" t="s">
        <v>169</v>
      </c>
      <c r="D565" s="105"/>
      <c r="E565" s="311">
        <v>15000</v>
      </c>
      <c r="F565" s="311"/>
      <c r="G565" s="312">
        <f t="shared" si="8"/>
        <v>15000</v>
      </c>
      <c r="H565" s="106">
        <v>43343</v>
      </c>
      <c r="I565" s="104"/>
      <c r="J565" s="107" t="s">
        <v>170</v>
      </c>
    </row>
    <row r="566" spans="1:10" s="93" customFormat="1" ht="11.5" x14ac:dyDescent="0.25">
      <c r="A566" s="102">
        <v>559</v>
      </c>
      <c r="B566" s="103" t="s">
        <v>106</v>
      </c>
      <c r="C566" s="104" t="s">
        <v>373</v>
      </c>
      <c r="D566" s="105"/>
      <c r="E566" s="311">
        <v>24444.720000000001</v>
      </c>
      <c r="F566" s="311"/>
      <c r="G566" s="312">
        <f t="shared" si="8"/>
        <v>24444.720000000001</v>
      </c>
      <c r="H566" s="106">
        <v>43343</v>
      </c>
      <c r="I566" s="104"/>
      <c r="J566" s="107" t="s">
        <v>174</v>
      </c>
    </row>
    <row r="567" spans="1:10" s="93" customFormat="1" ht="11.5" x14ac:dyDescent="0.25">
      <c r="A567" s="102">
        <v>560</v>
      </c>
      <c r="B567" s="103" t="s">
        <v>107</v>
      </c>
      <c r="C567" s="104" t="s">
        <v>369</v>
      </c>
      <c r="D567" s="105"/>
      <c r="E567" s="311">
        <v>2217.81</v>
      </c>
      <c r="F567" s="311"/>
      <c r="G567" s="312">
        <f t="shared" si="8"/>
        <v>2217.81</v>
      </c>
      <c r="H567" s="106">
        <v>43343</v>
      </c>
      <c r="I567" s="104"/>
      <c r="J567" s="107" t="s">
        <v>13</v>
      </c>
    </row>
    <row r="568" spans="1:10" s="93" customFormat="1" ht="11.5" x14ac:dyDescent="0.25">
      <c r="A568" s="102">
        <v>561</v>
      </c>
      <c r="B568" s="103" t="s">
        <v>107</v>
      </c>
      <c r="C568" s="104" t="s">
        <v>371</v>
      </c>
      <c r="D568" s="105"/>
      <c r="E568" s="311">
        <v>50000</v>
      </c>
      <c r="F568" s="311"/>
      <c r="G568" s="312">
        <f t="shared" si="8"/>
        <v>50000</v>
      </c>
      <c r="H568" s="106">
        <v>43343</v>
      </c>
      <c r="I568" s="104"/>
      <c r="J568" s="107" t="s">
        <v>13</v>
      </c>
    </row>
    <row r="569" spans="1:10" s="93" customFormat="1" ht="11.5" x14ac:dyDescent="0.25">
      <c r="A569" s="102">
        <v>562</v>
      </c>
      <c r="B569" s="103" t="s">
        <v>107</v>
      </c>
      <c r="C569" s="104" t="s">
        <v>168</v>
      </c>
      <c r="D569" s="105"/>
      <c r="E569" s="311">
        <v>30000</v>
      </c>
      <c r="F569" s="311"/>
      <c r="G569" s="312">
        <f t="shared" si="8"/>
        <v>30000</v>
      </c>
      <c r="H569" s="106">
        <v>43343</v>
      </c>
      <c r="I569" s="104"/>
      <c r="J569" s="107" t="s">
        <v>167</v>
      </c>
    </row>
    <row r="570" spans="1:10" s="93" customFormat="1" ht="11.5" x14ac:dyDescent="0.25">
      <c r="A570" s="102">
        <v>563</v>
      </c>
      <c r="B570" s="103" t="s">
        <v>107</v>
      </c>
      <c r="C570" s="104" t="s">
        <v>378</v>
      </c>
      <c r="D570" s="105"/>
      <c r="E570" s="311">
        <v>45000</v>
      </c>
      <c r="F570" s="311"/>
      <c r="G570" s="312">
        <f t="shared" si="8"/>
        <v>45000</v>
      </c>
      <c r="H570" s="106">
        <v>43343</v>
      </c>
      <c r="I570" s="104"/>
      <c r="J570" s="107" t="s">
        <v>400</v>
      </c>
    </row>
    <row r="571" spans="1:10" s="93" customFormat="1" ht="11.5" x14ac:dyDescent="0.25">
      <c r="A571" s="102">
        <v>564</v>
      </c>
      <c r="B571" s="103" t="s">
        <v>107</v>
      </c>
      <c r="C571" s="104" t="s">
        <v>173</v>
      </c>
      <c r="D571" s="105"/>
      <c r="E571" s="311">
        <v>70000</v>
      </c>
      <c r="F571" s="311"/>
      <c r="G571" s="312">
        <f t="shared" si="8"/>
        <v>70000</v>
      </c>
      <c r="H571" s="106">
        <v>43343</v>
      </c>
      <c r="I571" s="104"/>
      <c r="J571" s="107" t="s">
        <v>374</v>
      </c>
    </row>
    <row r="572" spans="1:10" s="93" customFormat="1" ht="11.5" x14ac:dyDescent="0.25">
      <c r="A572" s="102">
        <v>565</v>
      </c>
      <c r="B572" s="103" t="s">
        <v>107</v>
      </c>
      <c r="C572" s="104" t="s">
        <v>375</v>
      </c>
      <c r="D572" s="105"/>
      <c r="E572" s="311">
        <v>110000</v>
      </c>
      <c r="F572" s="311"/>
      <c r="G572" s="312">
        <f t="shared" si="8"/>
        <v>110000</v>
      </c>
      <c r="H572" s="106">
        <v>43343</v>
      </c>
      <c r="I572" s="104"/>
      <c r="J572" s="107" t="s">
        <v>167</v>
      </c>
    </row>
    <row r="573" spans="1:10" s="93" customFormat="1" ht="11.5" x14ac:dyDescent="0.25">
      <c r="A573" s="102">
        <v>566</v>
      </c>
      <c r="B573" s="103" t="s">
        <v>107</v>
      </c>
      <c r="C573" s="104" t="s">
        <v>169</v>
      </c>
      <c r="D573" s="105"/>
      <c r="E573" s="311">
        <v>20000</v>
      </c>
      <c r="F573" s="311"/>
      <c r="G573" s="312">
        <f t="shared" si="8"/>
        <v>20000</v>
      </c>
      <c r="H573" s="106">
        <v>43343</v>
      </c>
      <c r="I573" s="104"/>
      <c r="J573" s="107" t="s">
        <v>170</v>
      </c>
    </row>
    <row r="574" spans="1:10" s="93" customFormat="1" ht="11.5" x14ac:dyDescent="0.25">
      <c r="A574" s="102">
        <v>567</v>
      </c>
      <c r="B574" s="103" t="s">
        <v>107</v>
      </c>
      <c r="C574" s="104" t="s">
        <v>373</v>
      </c>
      <c r="D574" s="105"/>
      <c r="E574" s="311">
        <v>6790.2</v>
      </c>
      <c r="F574" s="311"/>
      <c r="G574" s="312">
        <f t="shared" si="8"/>
        <v>6790.2</v>
      </c>
      <c r="H574" s="106">
        <v>43343</v>
      </c>
      <c r="I574" s="104"/>
      <c r="J574" s="107" t="s">
        <v>174</v>
      </c>
    </row>
    <row r="575" spans="1:10" s="93" customFormat="1" ht="11.5" x14ac:dyDescent="0.25">
      <c r="A575" s="102">
        <v>568</v>
      </c>
      <c r="B575" s="103" t="s">
        <v>108</v>
      </c>
      <c r="C575" s="104" t="s">
        <v>369</v>
      </c>
      <c r="D575" s="105"/>
      <c r="E575" s="311">
        <v>2174.6</v>
      </c>
      <c r="F575" s="311"/>
      <c r="G575" s="312">
        <f t="shared" si="8"/>
        <v>2174.6</v>
      </c>
      <c r="H575" s="106">
        <v>43343</v>
      </c>
      <c r="I575" s="104"/>
      <c r="J575" s="107" t="s">
        <v>13</v>
      </c>
    </row>
    <row r="576" spans="1:10" s="93" customFormat="1" ht="11.5" x14ac:dyDescent="0.25">
      <c r="A576" s="102">
        <v>569</v>
      </c>
      <c r="B576" s="103" t="s">
        <v>108</v>
      </c>
      <c r="C576" s="104" t="s">
        <v>371</v>
      </c>
      <c r="D576" s="105"/>
      <c r="E576" s="311">
        <v>25000</v>
      </c>
      <c r="F576" s="311"/>
      <c r="G576" s="312">
        <f t="shared" si="8"/>
        <v>25000</v>
      </c>
      <c r="H576" s="106">
        <v>43343</v>
      </c>
      <c r="I576" s="104"/>
      <c r="J576" s="107" t="s">
        <v>13</v>
      </c>
    </row>
    <row r="577" spans="1:10" s="93" customFormat="1" ht="11.5" x14ac:dyDescent="0.25">
      <c r="A577" s="102">
        <v>570</v>
      </c>
      <c r="B577" s="103" t="s">
        <v>108</v>
      </c>
      <c r="C577" s="104" t="s">
        <v>168</v>
      </c>
      <c r="D577" s="105"/>
      <c r="E577" s="311">
        <v>30000</v>
      </c>
      <c r="F577" s="311"/>
      <c r="G577" s="312">
        <f t="shared" si="8"/>
        <v>30000</v>
      </c>
      <c r="H577" s="106">
        <v>43343</v>
      </c>
      <c r="I577" s="104"/>
      <c r="J577" s="107" t="s">
        <v>167</v>
      </c>
    </row>
    <row r="578" spans="1:10" s="93" customFormat="1" ht="11.5" x14ac:dyDescent="0.25">
      <c r="A578" s="102">
        <v>571</v>
      </c>
      <c r="B578" s="103" t="s">
        <v>108</v>
      </c>
      <c r="C578" s="104" t="s">
        <v>378</v>
      </c>
      <c r="D578" s="105"/>
      <c r="E578" s="311">
        <v>180000</v>
      </c>
      <c r="F578" s="311"/>
      <c r="G578" s="312">
        <f t="shared" si="8"/>
        <v>180000</v>
      </c>
      <c r="H578" s="106">
        <v>43343</v>
      </c>
      <c r="I578" s="104"/>
      <c r="J578" s="107" t="s">
        <v>400</v>
      </c>
    </row>
    <row r="579" spans="1:10" s="93" customFormat="1" ht="11.5" x14ac:dyDescent="0.25">
      <c r="A579" s="102">
        <v>572</v>
      </c>
      <c r="B579" s="103" t="s">
        <v>108</v>
      </c>
      <c r="C579" s="104" t="s">
        <v>173</v>
      </c>
      <c r="D579" s="105"/>
      <c r="E579" s="311">
        <v>70000</v>
      </c>
      <c r="F579" s="311"/>
      <c r="G579" s="312">
        <f t="shared" si="8"/>
        <v>70000</v>
      </c>
      <c r="H579" s="106">
        <v>43343</v>
      </c>
      <c r="I579" s="104"/>
      <c r="J579" s="107" t="s">
        <v>374</v>
      </c>
    </row>
    <row r="580" spans="1:10" s="93" customFormat="1" ht="11.5" x14ac:dyDescent="0.25">
      <c r="A580" s="102">
        <v>573</v>
      </c>
      <c r="B580" s="103" t="s">
        <v>108</v>
      </c>
      <c r="C580" s="104" t="s">
        <v>375</v>
      </c>
      <c r="D580" s="105"/>
      <c r="E580" s="311">
        <v>110000</v>
      </c>
      <c r="F580" s="311"/>
      <c r="G580" s="312">
        <f t="shared" si="8"/>
        <v>110000</v>
      </c>
      <c r="H580" s="106">
        <v>43343</v>
      </c>
      <c r="I580" s="104"/>
      <c r="J580" s="107" t="s">
        <v>167</v>
      </c>
    </row>
    <row r="581" spans="1:10" s="93" customFormat="1" ht="11.5" x14ac:dyDescent="0.25">
      <c r="A581" s="102">
        <v>574</v>
      </c>
      <c r="B581" s="103" t="s">
        <v>108</v>
      </c>
      <c r="C581" s="104" t="s">
        <v>169</v>
      </c>
      <c r="D581" s="105"/>
      <c r="E581" s="311">
        <v>20000</v>
      </c>
      <c r="F581" s="311"/>
      <c r="G581" s="312">
        <f t="shared" si="8"/>
        <v>20000</v>
      </c>
      <c r="H581" s="106">
        <v>43343</v>
      </c>
      <c r="I581" s="104"/>
      <c r="J581" s="107" t="s">
        <v>170</v>
      </c>
    </row>
    <row r="582" spans="1:10" s="93" customFormat="1" ht="11.5" x14ac:dyDescent="0.25">
      <c r="A582" s="102">
        <v>575</v>
      </c>
      <c r="B582" s="103" t="s">
        <v>108</v>
      </c>
      <c r="C582" s="104" t="s">
        <v>373</v>
      </c>
      <c r="D582" s="105"/>
      <c r="E582" s="311">
        <v>6790.2</v>
      </c>
      <c r="F582" s="311"/>
      <c r="G582" s="312">
        <f t="shared" si="8"/>
        <v>6790.2</v>
      </c>
      <c r="H582" s="106">
        <v>43343</v>
      </c>
      <c r="I582" s="104"/>
      <c r="J582" s="107" t="s">
        <v>174</v>
      </c>
    </row>
    <row r="583" spans="1:10" s="93" customFormat="1" ht="11.5" x14ac:dyDescent="0.25">
      <c r="A583" s="102">
        <v>576</v>
      </c>
      <c r="B583" s="103" t="s">
        <v>401</v>
      </c>
      <c r="C583" s="104" t="s">
        <v>370</v>
      </c>
      <c r="D583" s="105"/>
      <c r="E583" s="311">
        <v>7779.2000000000007</v>
      </c>
      <c r="F583" s="311"/>
      <c r="G583" s="312">
        <f t="shared" si="8"/>
        <v>7779.2000000000007</v>
      </c>
      <c r="H583" s="106">
        <v>43343</v>
      </c>
      <c r="I583" s="104"/>
      <c r="J583" s="107" t="s">
        <v>13</v>
      </c>
    </row>
    <row r="584" spans="1:10" s="93" customFormat="1" ht="11.5" x14ac:dyDescent="0.25">
      <c r="A584" s="102">
        <v>577</v>
      </c>
      <c r="B584" s="103" t="s">
        <v>402</v>
      </c>
      <c r="C584" s="104" t="s">
        <v>370</v>
      </c>
      <c r="D584" s="105"/>
      <c r="E584" s="311">
        <v>7779.2000000000007</v>
      </c>
      <c r="F584" s="311"/>
      <c r="G584" s="312">
        <f t="shared" ref="G584:G647" si="9">SUM(D584:F584)</f>
        <v>7779.2000000000007</v>
      </c>
      <c r="H584" s="106">
        <v>43343</v>
      </c>
      <c r="I584" s="104"/>
      <c r="J584" s="107" t="s">
        <v>13</v>
      </c>
    </row>
    <row r="585" spans="1:10" s="93" customFormat="1" ht="11.5" x14ac:dyDescent="0.25">
      <c r="A585" s="102">
        <v>578</v>
      </c>
      <c r="B585" s="103" t="s">
        <v>109</v>
      </c>
      <c r="C585" s="104" t="s">
        <v>370</v>
      </c>
      <c r="D585" s="105"/>
      <c r="E585" s="311">
        <v>5331.2000000000007</v>
      </c>
      <c r="F585" s="311"/>
      <c r="G585" s="312">
        <f t="shared" si="9"/>
        <v>5331.2000000000007</v>
      </c>
      <c r="H585" s="106">
        <v>43343</v>
      </c>
      <c r="I585" s="104"/>
      <c r="J585" s="107" t="s">
        <v>13</v>
      </c>
    </row>
    <row r="586" spans="1:10" s="93" customFormat="1" ht="11.5" x14ac:dyDescent="0.25">
      <c r="A586" s="102">
        <v>579</v>
      </c>
      <c r="B586" s="103" t="s">
        <v>109</v>
      </c>
      <c r="C586" s="104" t="s">
        <v>369</v>
      </c>
      <c r="D586" s="105"/>
      <c r="E586" s="311">
        <v>1391.17</v>
      </c>
      <c r="F586" s="311"/>
      <c r="G586" s="312">
        <f t="shared" si="9"/>
        <v>1391.17</v>
      </c>
      <c r="H586" s="106">
        <v>43343</v>
      </c>
      <c r="I586" s="104"/>
      <c r="J586" s="107" t="s">
        <v>13</v>
      </c>
    </row>
    <row r="587" spans="1:10" s="93" customFormat="1" ht="11.5" x14ac:dyDescent="0.25">
      <c r="A587" s="102">
        <v>580</v>
      </c>
      <c r="B587" s="103" t="s">
        <v>109</v>
      </c>
      <c r="C587" s="104" t="s">
        <v>371</v>
      </c>
      <c r="D587" s="105"/>
      <c r="E587" s="311">
        <v>10000</v>
      </c>
      <c r="F587" s="311"/>
      <c r="G587" s="312">
        <f t="shared" si="9"/>
        <v>10000</v>
      </c>
      <c r="H587" s="106">
        <v>43343</v>
      </c>
      <c r="I587" s="104"/>
      <c r="J587" s="107" t="s">
        <v>13</v>
      </c>
    </row>
    <row r="588" spans="1:10" s="93" customFormat="1" ht="11.5" x14ac:dyDescent="0.25">
      <c r="A588" s="102">
        <v>581</v>
      </c>
      <c r="B588" s="103" t="s">
        <v>109</v>
      </c>
      <c r="C588" s="104" t="s">
        <v>168</v>
      </c>
      <c r="D588" s="105"/>
      <c r="E588" s="311">
        <v>30000</v>
      </c>
      <c r="F588" s="311"/>
      <c r="G588" s="312">
        <f t="shared" si="9"/>
        <v>30000</v>
      </c>
      <c r="H588" s="106">
        <v>43343</v>
      </c>
      <c r="I588" s="104"/>
      <c r="J588" s="107" t="s">
        <v>167</v>
      </c>
    </row>
    <row r="589" spans="1:10" s="93" customFormat="1" ht="11.5" x14ac:dyDescent="0.25">
      <c r="A589" s="102">
        <v>582</v>
      </c>
      <c r="B589" s="103" t="s">
        <v>109</v>
      </c>
      <c r="C589" s="104" t="s">
        <v>378</v>
      </c>
      <c r="D589" s="105"/>
      <c r="E589" s="311">
        <v>180000</v>
      </c>
      <c r="F589" s="311"/>
      <c r="G589" s="312">
        <f t="shared" si="9"/>
        <v>180000</v>
      </c>
      <c r="H589" s="106">
        <v>43343</v>
      </c>
      <c r="I589" s="104"/>
      <c r="J589" s="107" t="s">
        <v>400</v>
      </c>
    </row>
    <row r="590" spans="1:10" s="93" customFormat="1" ht="11.5" x14ac:dyDescent="0.25">
      <c r="A590" s="102">
        <v>583</v>
      </c>
      <c r="B590" s="103" t="s">
        <v>110</v>
      </c>
      <c r="C590" s="104" t="s">
        <v>370</v>
      </c>
      <c r="D590" s="105"/>
      <c r="E590" s="311">
        <v>11260.800000000001</v>
      </c>
      <c r="F590" s="311"/>
      <c r="G590" s="312">
        <f t="shared" si="9"/>
        <v>11260.800000000001</v>
      </c>
      <c r="H590" s="106">
        <v>43343</v>
      </c>
      <c r="I590" s="104"/>
      <c r="J590" s="107" t="s">
        <v>13</v>
      </c>
    </row>
    <row r="591" spans="1:10" s="93" customFormat="1" ht="11.5" x14ac:dyDescent="0.25">
      <c r="A591" s="102">
        <v>584</v>
      </c>
      <c r="B591" s="103" t="s">
        <v>110</v>
      </c>
      <c r="C591" s="104" t="s">
        <v>369</v>
      </c>
      <c r="D591" s="105"/>
      <c r="E591" s="311">
        <v>4099.92</v>
      </c>
      <c r="F591" s="311"/>
      <c r="G591" s="312">
        <f t="shared" si="9"/>
        <v>4099.92</v>
      </c>
      <c r="H591" s="106">
        <v>43343</v>
      </c>
      <c r="I591" s="104"/>
      <c r="J591" s="107" t="s">
        <v>13</v>
      </c>
    </row>
    <row r="592" spans="1:10" s="93" customFormat="1" ht="11.5" x14ac:dyDescent="0.25">
      <c r="A592" s="102">
        <v>585</v>
      </c>
      <c r="B592" s="103" t="s">
        <v>110</v>
      </c>
      <c r="C592" s="104" t="s">
        <v>371</v>
      </c>
      <c r="D592" s="105"/>
      <c r="E592" s="311">
        <v>20000</v>
      </c>
      <c r="F592" s="311"/>
      <c r="G592" s="312">
        <f t="shared" si="9"/>
        <v>20000</v>
      </c>
      <c r="H592" s="106">
        <v>43343</v>
      </c>
      <c r="I592" s="104"/>
      <c r="J592" s="107" t="s">
        <v>13</v>
      </c>
    </row>
    <row r="593" spans="1:10" s="93" customFormat="1" ht="11.5" x14ac:dyDescent="0.25">
      <c r="A593" s="102">
        <v>586</v>
      </c>
      <c r="B593" s="103" t="s">
        <v>110</v>
      </c>
      <c r="C593" s="104" t="s">
        <v>376</v>
      </c>
      <c r="D593" s="105"/>
      <c r="E593" s="311">
        <v>400000</v>
      </c>
      <c r="F593" s="311"/>
      <c r="G593" s="312">
        <f t="shared" si="9"/>
        <v>400000</v>
      </c>
      <c r="H593" s="106">
        <v>43343</v>
      </c>
      <c r="I593" s="104"/>
      <c r="J593" s="107" t="s">
        <v>170</v>
      </c>
    </row>
    <row r="594" spans="1:10" s="93" customFormat="1" ht="11.5" x14ac:dyDescent="0.25">
      <c r="A594" s="102">
        <v>587</v>
      </c>
      <c r="B594" s="103" t="s">
        <v>110</v>
      </c>
      <c r="C594" s="104" t="s">
        <v>168</v>
      </c>
      <c r="D594" s="105"/>
      <c r="E594" s="311">
        <v>30000</v>
      </c>
      <c r="F594" s="311"/>
      <c r="G594" s="312">
        <f t="shared" si="9"/>
        <v>30000</v>
      </c>
      <c r="H594" s="106">
        <v>43343</v>
      </c>
      <c r="I594" s="104"/>
      <c r="J594" s="107" t="s">
        <v>167</v>
      </c>
    </row>
    <row r="595" spans="1:10" s="93" customFormat="1" ht="11.5" x14ac:dyDescent="0.25">
      <c r="A595" s="102">
        <v>588</v>
      </c>
      <c r="B595" s="103" t="s">
        <v>110</v>
      </c>
      <c r="C595" s="104" t="s">
        <v>378</v>
      </c>
      <c r="D595" s="105"/>
      <c r="E595" s="311">
        <v>781787.85</v>
      </c>
      <c r="F595" s="311"/>
      <c r="G595" s="312">
        <f t="shared" si="9"/>
        <v>781787.85</v>
      </c>
      <c r="H595" s="106">
        <v>43343</v>
      </c>
      <c r="I595" s="104"/>
      <c r="J595" s="107" t="s">
        <v>400</v>
      </c>
    </row>
    <row r="596" spans="1:10" s="93" customFormat="1" ht="11.5" x14ac:dyDescent="0.25">
      <c r="A596" s="102">
        <v>589</v>
      </c>
      <c r="B596" s="103" t="s">
        <v>110</v>
      </c>
      <c r="C596" s="104" t="s">
        <v>375</v>
      </c>
      <c r="D596" s="105"/>
      <c r="E596" s="311">
        <v>75000</v>
      </c>
      <c r="F596" s="311"/>
      <c r="G596" s="312">
        <f t="shared" si="9"/>
        <v>75000</v>
      </c>
      <c r="H596" s="106">
        <v>43343</v>
      </c>
      <c r="I596" s="104"/>
      <c r="J596" s="107" t="s">
        <v>167</v>
      </c>
    </row>
    <row r="597" spans="1:10" s="93" customFormat="1" ht="11.5" x14ac:dyDescent="0.25">
      <c r="A597" s="102">
        <v>590</v>
      </c>
      <c r="B597" s="103" t="s">
        <v>110</v>
      </c>
      <c r="C597" s="104" t="s">
        <v>169</v>
      </c>
      <c r="D597" s="105"/>
      <c r="E597" s="311">
        <v>30000</v>
      </c>
      <c r="F597" s="311"/>
      <c r="G597" s="312">
        <f t="shared" si="9"/>
        <v>30000</v>
      </c>
      <c r="H597" s="106">
        <v>43343</v>
      </c>
      <c r="I597" s="104"/>
      <c r="J597" s="107" t="s">
        <v>170</v>
      </c>
    </row>
    <row r="598" spans="1:10" s="93" customFormat="1" ht="11.5" x14ac:dyDescent="0.25">
      <c r="A598" s="102">
        <v>591</v>
      </c>
      <c r="B598" s="103" t="s">
        <v>110</v>
      </c>
      <c r="C598" s="104" t="s">
        <v>373</v>
      </c>
      <c r="D598" s="105"/>
      <c r="E598" s="311">
        <v>18333.54</v>
      </c>
      <c r="F598" s="311"/>
      <c r="G598" s="312">
        <f t="shared" si="9"/>
        <v>18333.54</v>
      </c>
      <c r="H598" s="106">
        <v>43343</v>
      </c>
      <c r="I598" s="104"/>
      <c r="J598" s="107" t="s">
        <v>174</v>
      </c>
    </row>
    <row r="599" spans="1:10" s="93" customFormat="1" ht="11.5" x14ac:dyDescent="0.25">
      <c r="A599" s="102">
        <v>592</v>
      </c>
      <c r="B599" s="103" t="s">
        <v>111</v>
      </c>
      <c r="C599" s="104" t="s">
        <v>370</v>
      </c>
      <c r="D599" s="105"/>
      <c r="E599" s="311">
        <v>5331.2000000000007</v>
      </c>
      <c r="F599" s="311"/>
      <c r="G599" s="312">
        <f t="shared" si="9"/>
        <v>5331.2000000000007</v>
      </c>
      <c r="H599" s="106">
        <v>43343</v>
      </c>
      <c r="I599" s="104"/>
      <c r="J599" s="107" t="s">
        <v>13</v>
      </c>
    </row>
    <row r="600" spans="1:10" s="93" customFormat="1" ht="11.5" x14ac:dyDescent="0.25">
      <c r="A600" s="102">
        <v>593</v>
      </c>
      <c r="B600" s="103" t="s">
        <v>111</v>
      </c>
      <c r="C600" s="104" t="s">
        <v>369</v>
      </c>
      <c r="D600" s="105"/>
      <c r="E600" s="311">
        <v>1375.4</v>
      </c>
      <c r="F600" s="311"/>
      <c r="G600" s="312">
        <f t="shared" si="9"/>
        <v>1375.4</v>
      </c>
      <c r="H600" s="106">
        <v>43343</v>
      </c>
      <c r="I600" s="104"/>
      <c r="J600" s="107" t="s">
        <v>13</v>
      </c>
    </row>
    <row r="601" spans="1:10" s="93" customFormat="1" ht="11.5" x14ac:dyDescent="0.25">
      <c r="A601" s="102">
        <v>594</v>
      </c>
      <c r="B601" s="103" t="s">
        <v>111</v>
      </c>
      <c r="C601" s="104" t="s">
        <v>371</v>
      </c>
      <c r="D601" s="105"/>
      <c r="E601" s="311">
        <v>10000</v>
      </c>
      <c r="F601" s="311"/>
      <c r="G601" s="312">
        <f t="shared" si="9"/>
        <v>10000</v>
      </c>
      <c r="H601" s="106">
        <v>43343</v>
      </c>
      <c r="I601" s="104"/>
      <c r="J601" s="107" t="s">
        <v>13</v>
      </c>
    </row>
    <row r="602" spans="1:10" s="93" customFormat="1" ht="11.5" x14ac:dyDescent="0.25">
      <c r="A602" s="102">
        <v>595</v>
      </c>
      <c r="B602" s="103" t="s">
        <v>111</v>
      </c>
      <c r="C602" s="104" t="s">
        <v>168</v>
      </c>
      <c r="D602" s="105"/>
      <c r="E602" s="311">
        <v>30000</v>
      </c>
      <c r="F602" s="311"/>
      <c r="G602" s="312">
        <f t="shared" si="9"/>
        <v>30000</v>
      </c>
      <c r="H602" s="106">
        <v>43343</v>
      </c>
      <c r="I602" s="104"/>
      <c r="J602" s="107" t="s">
        <v>167</v>
      </c>
    </row>
    <row r="603" spans="1:10" s="93" customFormat="1" ht="11.5" x14ac:dyDescent="0.25">
      <c r="A603" s="102">
        <v>596</v>
      </c>
      <c r="B603" s="103" t="s">
        <v>111</v>
      </c>
      <c r="C603" s="104" t="s">
        <v>378</v>
      </c>
      <c r="D603" s="105"/>
      <c r="E603" s="311">
        <v>180000</v>
      </c>
      <c r="F603" s="311"/>
      <c r="G603" s="312">
        <f t="shared" si="9"/>
        <v>180000</v>
      </c>
      <c r="H603" s="106">
        <v>43343</v>
      </c>
      <c r="I603" s="104"/>
      <c r="J603" s="107" t="s">
        <v>400</v>
      </c>
    </row>
    <row r="604" spans="1:10" s="93" customFormat="1" ht="11.5" x14ac:dyDescent="0.25">
      <c r="A604" s="102">
        <v>597</v>
      </c>
      <c r="B604" s="103" t="s">
        <v>112</v>
      </c>
      <c r="C604" s="104" t="s">
        <v>370</v>
      </c>
      <c r="D604" s="105"/>
      <c r="E604" s="311">
        <v>7779.2000000000007</v>
      </c>
      <c r="F604" s="311"/>
      <c r="G604" s="312">
        <f t="shared" si="9"/>
        <v>7779.2000000000007</v>
      </c>
      <c r="H604" s="106">
        <v>43343</v>
      </c>
      <c r="I604" s="104"/>
      <c r="J604" s="107" t="s">
        <v>13</v>
      </c>
    </row>
    <row r="605" spans="1:10" s="93" customFormat="1" ht="11.5" x14ac:dyDescent="0.25">
      <c r="A605" s="102">
        <v>598</v>
      </c>
      <c r="B605" s="103" t="s">
        <v>112</v>
      </c>
      <c r="C605" s="104" t="s">
        <v>369</v>
      </c>
      <c r="D605" s="105"/>
      <c r="E605" s="311">
        <v>2190.81</v>
      </c>
      <c r="F605" s="311"/>
      <c r="G605" s="312">
        <f t="shared" si="9"/>
        <v>2190.81</v>
      </c>
      <c r="H605" s="106">
        <v>43343</v>
      </c>
      <c r="I605" s="104"/>
      <c r="J605" s="107" t="s">
        <v>13</v>
      </c>
    </row>
    <row r="606" spans="1:10" s="93" customFormat="1" ht="11.5" x14ac:dyDescent="0.25">
      <c r="A606" s="102">
        <v>599</v>
      </c>
      <c r="B606" s="103" t="s">
        <v>112</v>
      </c>
      <c r="C606" s="104" t="s">
        <v>371</v>
      </c>
      <c r="D606" s="105"/>
      <c r="E606" s="311">
        <v>30000</v>
      </c>
      <c r="F606" s="311"/>
      <c r="G606" s="312">
        <f t="shared" si="9"/>
        <v>30000</v>
      </c>
      <c r="H606" s="106">
        <v>43343</v>
      </c>
      <c r="I606" s="104"/>
      <c r="J606" s="107" t="s">
        <v>13</v>
      </c>
    </row>
    <row r="607" spans="1:10" s="93" customFormat="1" ht="11.5" x14ac:dyDescent="0.25">
      <c r="A607" s="102">
        <v>600</v>
      </c>
      <c r="B607" s="103" t="s">
        <v>112</v>
      </c>
      <c r="C607" s="104" t="s">
        <v>168</v>
      </c>
      <c r="D607" s="105"/>
      <c r="E607" s="311">
        <v>30000</v>
      </c>
      <c r="F607" s="311"/>
      <c r="G607" s="312">
        <f t="shared" si="9"/>
        <v>30000</v>
      </c>
      <c r="H607" s="106">
        <v>43343</v>
      </c>
      <c r="I607" s="104"/>
      <c r="J607" s="107" t="s">
        <v>167</v>
      </c>
    </row>
    <row r="608" spans="1:10" s="93" customFormat="1" ht="11.5" x14ac:dyDescent="0.25">
      <c r="A608" s="102">
        <v>601</v>
      </c>
      <c r="B608" s="103" t="s">
        <v>112</v>
      </c>
      <c r="C608" s="104" t="s">
        <v>378</v>
      </c>
      <c r="D608" s="105"/>
      <c r="E608" s="311">
        <v>45000</v>
      </c>
      <c r="F608" s="311"/>
      <c r="G608" s="312">
        <f t="shared" si="9"/>
        <v>45000</v>
      </c>
      <c r="H608" s="106">
        <v>43343</v>
      </c>
      <c r="I608" s="104"/>
      <c r="J608" s="107" t="s">
        <v>400</v>
      </c>
    </row>
    <row r="609" spans="1:10" s="93" customFormat="1" ht="11.5" x14ac:dyDescent="0.25">
      <c r="A609" s="102">
        <v>602</v>
      </c>
      <c r="B609" s="103" t="s">
        <v>112</v>
      </c>
      <c r="C609" s="104" t="s">
        <v>380</v>
      </c>
      <c r="D609" s="105"/>
      <c r="E609" s="311">
        <v>15000</v>
      </c>
      <c r="F609" s="311"/>
      <c r="G609" s="312">
        <f t="shared" si="9"/>
        <v>15000</v>
      </c>
      <c r="H609" s="106">
        <v>43343</v>
      </c>
      <c r="I609" s="104"/>
      <c r="J609" s="107" t="s">
        <v>171</v>
      </c>
    </row>
    <row r="610" spans="1:10" s="93" customFormat="1" ht="11.5" x14ac:dyDescent="0.25">
      <c r="A610" s="102">
        <v>603</v>
      </c>
      <c r="B610" s="103" t="s">
        <v>112</v>
      </c>
      <c r="C610" s="104" t="s">
        <v>172</v>
      </c>
      <c r="D610" s="105"/>
      <c r="E610" s="311">
        <v>120000</v>
      </c>
      <c r="F610" s="311"/>
      <c r="G610" s="312">
        <f t="shared" si="9"/>
        <v>120000</v>
      </c>
      <c r="H610" s="106">
        <v>43343</v>
      </c>
      <c r="I610" s="104"/>
      <c r="J610" s="107" t="s">
        <v>170</v>
      </c>
    </row>
    <row r="611" spans="1:10" s="93" customFormat="1" ht="11.5" x14ac:dyDescent="0.25">
      <c r="A611" s="102">
        <v>604</v>
      </c>
      <c r="B611" s="103" t="s">
        <v>112</v>
      </c>
      <c r="C611" s="104" t="s">
        <v>169</v>
      </c>
      <c r="D611" s="105"/>
      <c r="E611" s="311">
        <v>15000</v>
      </c>
      <c r="F611" s="311"/>
      <c r="G611" s="312">
        <f t="shared" si="9"/>
        <v>15000</v>
      </c>
      <c r="H611" s="106">
        <v>43343</v>
      </c>
      <c r="I611" s="104"/>
      <c r="J611" s="107" t="s">
        <v>170</v>
      </c>
    </row>
    <row r="612" spans="1:10" s="93" customFormat="1" ht="11.5" x14ac:dyDescent="0.25">
      <c r="A612" s="102">
        <v>605</v>
      </c>
      <c r="B612" s="103" t="s">
        <v>112</v>
      </c>
      <c r="C612" s="104" t="s">
        <v>373</v>
      </c>
      <c r="D612" s="105"/>
      <c r="E612" s="311">
        <v>6790.2</v>
      </c>
      <c r="F612" s="311"/>
      <c r="G612" s="312">
        <f t="shared" si="9"/>
        <v>6790.2</v>
      </c>
      <c r="H612" s="106">
        <v>43343</v>
      </c>
      <c r="I612" s="104"/>
      <c r="J612" s="107" t="s">
        <v>174</v>
      </c>
    </row>
    <row r="613" spans="1:10" s="93" customFormat="1" ht="11.5" x14ac:dyDescent="0.25">
      <c r="A613" s="102">
        <v>606</v>
      </c>
      <c r="B613" s="103" t="s">
        <v>113</v>
      </c>
      <c r="C613" s="104" t="s">
        <v>370</v>
      </c>
      <c r="D613" s="105"/>
      <c r="E613" s="311">
        <v>5331.2000000000007</v>
      </c>
      <c r="F613" s="311"/>
      <c r="G613" s="312">
        <f t="shared" si="9"/>
        <v>5331.2000000000007</v>
      </c>
      <c r="H613" s="106">
        <v>43343</v>
      </c>
      <c r="I613" s="104"/>
      <c r="J613" s="107" t="s">
        <v>13</v>
      </c>
    </row>
    <row r="614" spans="1:10" s="93" customFormat="1" ht="11.5" x14ac:dyDescent="0.25">
      <c r="A614" s="102">
        <v>607</v>
      </c>
      <c r="B614" s="103" t="s">
        <v>113</v>
      </c>
      <c r="C614" s="104" t="s">
        <v>369</v>
      </c>
      <c r="D614" s="105"/>
      <c r="E614" s="311">
        <v>1402.62</v>
      </c>
      <c r="F614" s="311"/>
      <c r="G614" s="312">
        <f t="shared" si="9"/>
        <v>1402.62</v>
      </c>
      <c r="H614" s="106">
        <v>43343</v>
      </c>
      <c r="I614" s="104"/>
      <c r="J614" s="107" t="s">
        <v>13</v>
      </c>
    </row>
    <row r="615" spans="1:10" s="93" customFormat="1" ht="11.5" x14ac:dyDescent="0.25">
      <c r="A615" s="102">
        <v>608</v>
      </c>
      <c r="B615" s="103" t="s">
        <v>113</v>
      </c>
      <c r="C615" s="104" t="s">
        <v>371</v>
      </c>
      <c r="D615" s="105"/>
      <c r="E615" s="311">
        <v>8000</v>
      </c>
      <c r="F615" s="311"/>
      <c r="G615" s="312">
        <f t="shared" si="9"/>
        <v>8000</v>
      </c>
      <c r="H615" s="106">
        <v>43343</v>
      </c>
      <c r="I615" s="104"/>
      <c r="J615" s="107" t="s">
        <v>13</v>
      </c>
    </row>
    <row r="616" spans="1:10" s="93" customFormat="1" ht="11.5" x14ac:dyDescent="0.25">
      <c r="A616" s="102">
        <v>609</v>
      </c>
      <c r="B616" s="103" t="s">
        <v>113</v>
      </c>
      <c r="C616" s="104" t="s">
        <v>168</v>
      </c>
      <c r="D616" s="105"/>
      <c r="E616" s="311">
        <v>30000</v>
      </c>
      <c r="F616" s="311"/>
      <c r="G616" s="312">
        <f t="shared" si="9"/>
        <v>30000</v>
      </c>
      <c r="H616" s="106">
        <v>43343</v>
      </c>
      <c r="I616" s="104"/>
      <c r="J616" s="107" t="s">
        <v>167</v>
      </c>
    </row>
    <row r="617" spans="1:10" s="93" customFormat="1" ht="11.5" x14ac:dyDescent="0.25">
      <c r="A617" s="102">
        <v>610</v>
      </c>
      <c r="B617" s="103" t="s">
        <v>113</v>
      </c>
      <c r="C617" s="104" t="s">
        <v>378</v>
      </c>
      <c r="D617" s="105"/>
      <c r="E617" s="311">
        <v>180000</v>
      </c>
      <c r="F617" s="311"/>
      <c r="G617" s="312">
        <f t="shared" si="9"/>
        <v>180000</v>
      </c>
      <c r="H617" s="106">
        <v>43343</v>
      </c>
      <c r="I617" s="104"/>
      <c r="J617" s="107" t="s">
        <v>400</v>
      </c>
    </row>
    <row r="618" spans="1:10" s="93" customFormat="1" ht="11.5" x14ac:dyDescent="0.25">
      <c r="A618" s="102">
        <v>611</v>
      </c>
      <c r="B618" s="103" t="s">
        <v>113</v>
      </c>
      <c r="C618" s="104" t="s">
        <v>169</v>
      </c>
      <c r="D618" s="105"/>
      <c r="E618" s="311">
        <v>15000</v>
      </c>
      <c r="F618" s="311"/>
      <c r="G618" s="312">
        <f t="shared" si="9"/>
        <v>15000</v>
      </c>
      <c r="H618" s="106">
        <v>43343</v>
      </c>
      <c r="I618" s="104"/>
      <c r="J618" s="107" t="s">
        <v>170</v>
      </c>
    </row>
    <row r="619" spans="1:10" s="93" customFormat="1" ht="11.5" x14ac:dyDescent="0.25">
      <c r="A619" s="102">
        <v>612</v>
      </c>
      <c r="B619" s="103" t="s">
        <v>113</v>
      </c>
      <c r="C619" s="104" t="s">
        <v>373</v>
      </c>
      <c r="D619" s="105"/>
      <c r="E619" s="311">
        <v>3055.59</v>
      </c>
      <c r="F619" s="311"/>
      <c r="G619" s="312">
        <f t="shared" si="9"/>
        <v>3055.59</v>
      </c>
      <c r="H619" s="106">
        <v>43343</v>
      </c>
      <c r="I619" s="104"/>
      <c r="J619" s="107" t="s">
        <v>174</v>
      </c>
    </row>
    <row r="620" spans="1:10" s="93" customFormat="1" ht="11.5" x14ac:dyDescent="0.25">
      <c r="A620" s="102">
        <v>613</v>
      </c>
      <c r="B620" s="103" t="s">
        <v>113</v>
      </c>
      <c r="C620" s="104" t="s">
        <v>381</v>
      </c>
      <c r="D620" s="105"/>
      <c r="E620" s="311">
        <v>6360</v>
      </c>
      <c r="F620" s="311"/>
      <c r="G620" s="312">
        <f t="shared" si="9"/>
        <v>6360</v>
      </c>
      <c r="H620" s="106">
        <v>43343</v>
      </c>
      <c r="I620" s="104"/>
      <c r="J620" s="107" t="s">
        <v>382</v>
      </c>
    </row>
    <row r="621" spans="1:10" s="93" customFormat="1" ht="11.5" x14ac:dyDescent="0.25">
      <c r="A621" s="102">
        <v>614</v>
      </c>
      <c r="B621" s="103" t="s">
        <v>114</v>
      </c>
      <c r="C621" s="104" t="s">
        <v>370</v>
      </c>
      <c r="D621" s="105"/>
      <c r="E621" s="311">
        <v>7779.2000000000007</v>
      </c>
      <c r="F621" s="311"/>
      <c r="G621" s="312">
        <f t="shared" si="9"/>
        <v>7779.2000000000007</v>
      </c>
      <c r="H621" s="106">
        <v>43343</v>
      </c>
      <c r="I621" s="104"/>
      <c r="J621" s="107" t="s">
        <v>13</v>
      </c>
    </row>
    <row r="622" spans="1:10" s="93" customFormat="1" ht="11.5" x14ac:dyDescent="0.25">
      <c r="A622" s="102">
        <v>615</v>
      </c>
      <c r="B622" s="103" t="s">
        <v>114</v>
      </c>
      <c r="C622" s="104" t="s">
        <v>369</v>
      </c>
      <c r="D622" s="105"/>
      <c r="E622" s="311">
        <v>2194.0500000000002</v>
      </c>
      <c r="F622" s="311"/>
      <c r="G622" s="312">
        <f t="shared" si="9"/>
        <v>2194.0500000000002</v>
      </c>
      <c r="H622" s="106">
        <v>43343</v>
      </c>
      <c r="I622" s="104"/>
      <c r="J622" s="107" t="s">
        <v>13</v>
      </c>
    </row>
    <row r="623" spans="1:10" s="93" customFormat="1" ht="11.5" x14ac:dyDescent="0.25">
      <c r="A623" s="102">
        <v>616</v>
      </c>
      <c r="B623" s="103" t="s">
        <v>114</v>
      </c>
      <c r="C623" s="104" t="s">
        <v>371</v>
      </c>
      <c r="D623" s="105"/>
      <c r="E623" s="311">
        <v>10000</v>
      </c>
      <c r="F623" s="311"/>
      <c r="G623" s="312">
        <f t="shared" si="9"/>
        <v>10000</v>
      </c>
      <c r="H623" s="106">
        <v>43343</v>
      </c>
      <c r="I623" s="104"/>
      <c r="J623" s="107" t="s">
        <v>13</v>
      </c>
    </row>
    <row r="624" spans="1:10" s="93" customFormat="1" ht="11.5" x14ac:dyDescent="0.25">
      <c r="A624" s="102">
        <v>617</v>
      </c>
      <c r="B624" s="103" t="s">
        <v>114</v>
      </c>
      <c r="C624" s="104" t="s">
        <v>168</v>
      </c>
      <c r="D624" s="105"/>
      <c r="E624" s="311">
        <v>10000</v>
      </c>
      <c r="F624" s="311"/>
      <c r="G624" s="312">
        <f t="shared" si="9"/>
        <v>10000</v>
      </c>
      <c r="H624" s="106">
        <v>43343</v>
      </c>
      <c r="I624" s="104"/>
      <c r="J624" s="107" t="s">
        <v>167</v>
      </c>
    </row>
    <row r="625" spans="1:10" s="93" customFormat="1" ht="11.5" x14ac:dyDescent="0.25">
      <c r="A625" s="102">
        <v>618</v>
      </c>
      <c r="B625" s="103" t="s">
        <v>114</v>
      </c>
      <c r="C625" s="104" t="s">
        <v>378</v>
      </c>
      <c r="D625" s="105"/>
      <c r="E625" s="311">
        <v>45000</v>
      </c>
      <c r="F625" s="311"/>
      <c r="G625" s="312">
        <f t="shared" si="9"/>
        <v>45000</v>
      </c>
      <c r="H625" s="106">
        <v>43343</v>
      </c>
      <c r="I625" s="104"/>
      <c r="J625" s="107" t="s">
        <v>400</v>
      </c>
    </row>
    <row r="626" spans="1:10" s="93" customFormat="1" ht="11.5" x14ac:dyDescent="0.25">
      <c r="A626" s="102">
        <v>619</v>
      </c>
      <c r="B626" s="103" t="s">
        <v>114</v>
      </c>
      <c r="C626" s="104" t="s">
        <v>169</v>
      </c>
      <c r="D626" s="105"/>
      <c r="E626" s="311">
        <v>10000</v>
      </c>
      <c r="F626" s="311"/>
      <c r="G626" s="312">
        <f t="shared" si="9"/>
        <v>10000</v>
      </c>
      <c r="H626" s="106">
        <v>43343</v>
      </c>
      <c r="I626" s="104"/>
      <c r="J626" s="107" t="s">
        <v>170</v>
      </c>
    </row>
    <row r="627" spans="1:10" s="93" customFormat="1" ht="11.5" x14ac:dyDescent="0.25">
      <c r="A627" s="102">
        <v>620</v>
      </c>
      <c r="B627" s="103" t="s">
        <v>114</v>
      </c>
      <c r="C627" s="104" t="s">
        <v>373</v>
      </c>
      <c r="D627" s="105"/>
      <c r="E627" s="311">
        <v>6790.2</v>
      </c>
      <c r="F627" s="311"/>
      <c r="G627" s="312">
        <f t="shared" si="9"/>
        <v>6790.2</v>
      </c>
      <c r="H627" s="106">
        <v>43343</v>
      </c>
      <c r="I627" s="104"/>
      <c r="J627" s="107" t="s">
        <v>174</v>
      </c>
    </row>
    <row r="628" spans="1:10" s="93" customFormat="1" ht="11.5" x14ac:dyDescent="0.25">
      <c r="A628" s="102">
        <v>621</v>
      </c>
      <c r="B628" s="103" t="s">
        <v>115</v>
      </c>
      <c r="C628" s="104" t="s">
        <v>370</v>
      </c>
      <c r="D628" s="105"/>
      <c r="E628" s="311">
        <v>2230.4</v>
      </c>
      <c r="F628" s="311"/>
      <c r="G628" s="312">
        <f t="shared" si="9"/>
        <v>2230.4</v>
      </c>
      <c r="H628" s="106">
        <v>43343</v>
      </c>
      <c r="I628" s="104"/>
      <c r="J628" s="107" t="s">
        <v>13</v>
      </c>
    </row>
    <row r="629" spans="1:10" s="93" customFormat="1" ht="11.5" x14ac:dyDescent="0.25">
      <c r="A629" s="102">
        <v>622</v>
      </c>
      <c r="B629" s="103" t="s">
        <v>115</v>
      </c>
      <c r="C629" s="104" t="s">
        <v>369</v>
      </c>
      <c r="D629" s="105"/>
      <c r="E629" s="311">
        <v>761.8</v>
      </c>
      <c r="F629" s="311"/>
      <c r="G629" s="312">
        <f t="shared" si="9"/>
        <v>761.8</v>
      </c>
      <c r="H629" s="106">
        <v>43343</v>
      </c>
      <c r="I629" s="104"/>
      <c r="J629" s="107" t="s">
        <v>13</v>
      </c>
    </row>
    <row r="630" spans="1:10" s="93" customFormat="1" ht="11.5" x14ac:dyDescent="0.25">
      <c r="A630" s="102">
        <v>623</v>
      </c>
      <c r="B630" s="103" t="s">
        <v>115</v>
      </c>
      <c r="C630" s="104" t="s">
        <v>371</v>
      </c>
      <c r="D630" s="105"/>
      <c r="E630" s="311">
        <v>13000</v>
      </c>
      <c r="F630" s="311"/>
      <c r="G630" s="312">
        <f t="shared" si="9"/>
        <v>13000</v>
      </c>
      <c r="H630" s="106">
        <v>43343</v>
      </c>
      <c r="I630" s="104"/>
      <c r="J630" s="107" t="s">
        <v>13</v>
      </c>
    </row>
    <row r="631" spans="1:10" s="93" customFormat="1" ht="11.5" x14ac:dyDescent="0.25">
      <c r="A631" s="102">
        <v>624</v>
      </c>
      <c r="B631" s="103" t="s">
        <v>115</v>
      </c>
      <c r="C631" s="104" t="s">
        <v>168</v>
      </c>
      <c r="D631" s="105"/>
      <c r="E631" s="311">
        <v>15000</v>
      </c>
      <c r="F631" s="311"/>
      <c r="G631" s="312">
        <f t="shared" si="9"/>
        <v>15000</v>
      </c>
      <c r="H631" s="106">
        <v>43343</v>
      </c>
      <c r="I631" s="104"/>
      <c r="J631" s="107" t="s">
        <v>167</v>
      </c>
    </row>
    <row r="632" spans="1:10" s="93" customFormat="1" ht="11.5" x14ac:dyDescent="0.25">
      <c r="A632" s="102">
        <v>625</v>
      </c>
      <c r="B632" s="103" t="s">
        <v>115</v>
      </c>
      <c r="C632" s="104" t="s">
        <v>403</v>
      </c>
      <c r="D632" s="105"/>
      <c r="E632" s="311">
        <v>40000</v>
      </c>
      <c r="F632" s="311"/>
      <c r="G632" s="312">
        <f t="shared" si="9"/>
        <v>40000</v>
      </c>
      <c r="H632" s="106">
        <v>43343</v>
      </c>
      <c r="I632" s="104"/>
      <c r="J632" s="107" t="s">
        <v>170</v>
      </c>
    </row>
    <row r="633" spans="1:10" s="93" customFormat="1" ht="11.5" x14ac:dyDescent="0.25">
      <c r="A633" s="102">
        <v>626</v>
      </c>
      <c r="B633" s="103" t="s">
        <v>116</v>
      </c>
      <c r="C633" s="104" t="s">
        <v>370</v>
      </c>
      <c r="D633" s="105"/>
      <c r="E633" s="311">
        <v>2937.6000000000004</v>
      </c>
      <c r="F633" s="311"/>
      <c r="G633" s="312">
        <f t="shared" si="9"/>
        <v>2937.6000000000004</v>
      </c>
      <c r="H633" s="106">
        <v>43343</v>
      </c>
      <c r="I633" s="104"/>
      <c r="J633" s="107" t="s">
        <v>13</v>
      </c>
    </row>
    <row r="634" spans="1:10" s="93" customFormat="1" ht="11.5" x14ac:dyDescent="0.25">
      <c r="A634" s="102">
        <v>627</v>
      </c>
      <c r="B634" s="103" t="s">
        <v>116</v>
      </c>
      <c r="C634" s="104" t="s">
        <v>369</v>
      </c>
      <c r="D634" s="105"/>
      <c r="E634" s="311">
        <v>793.15</v>
      </c>
      <c r="F634" s="311"/>
      <c r="G634" s="312">
        <f t="shared" si="9"/>
        <v>793.15</v>
      </c>
      <c r="H634" s="106">
        <v>43343</v>
      </c>
      <c r="I634" s="104"/>
      <c r="J634" s="107" t="s">
        <v>13</v>
      </c>
    </row>
    <row r="635" spans="1:10" s="93" customFormat="1" ht="11.5" x14ac:dyDescent="0.25">
      <c r="A635" s="102">
        <v>628</v>
      </c>
      <c r="B635" s="103" t="s">
        <v>116</v>
      </c>
      <c r="C635" s="104" t="s">
        <v>371</v>
      </c>
      <c r="D635" s="105"/>
      <c r="E635" s="311">
        <v>3000</v>
      </c>
      <c r="F635" s="311"/>
      <c r="G635" s="312">
        <f t="shared" si="9"/>
        <v>3000</v>
      </c>
      <c r="H635" s="106">
        <v>43343</v>
      </c>
      <c r="I635" s="104"/>
      <c r="J635" s="107" t="s">
        <v>13</v>
      </c>
    </row>
    <row r="636" spans="1:10" s="93" customFormat="1" ht="11.5" x14ac:dyDescent="0.25">
      <c r="A636" s="102">
        <v>629</v>
      </c>
      <c r="B636" s="103" t="s">
        <v>116</v>
      </c>
      <c r="C636" s="104" t="s">
        <v>168</v>
      </c>
      <c r="D636" s="105"/>
      <c r="E636" s="311">
        <v>15000</v>
      </c>
      <c r="F636" s="311"/>
      <c r="G636" s="312">
        <f t="shared" si="9"/>
        <v>15000</v>
      </c>
      <c r="H636" s="106">
        <v>43343</v>
      </c>
      <c r="I636" s="104"/>
      <c r="J636" s="107" t="s">
        <v>167</v>
      </c>
    </row>
    <row r="637" spans="1:10" s="93" customFormat="1" ht="11.5" x14ac:dyDescent="0.25">
      <c r="A637" s="102">
        <v>630</v>
      </c>
      <c r="B637" s="103" t="s">
        <v>117</v>
      </c>
      <c r="C637" s="104" t="s">
        <v>370</v>
      </c>
      <c r="D637" s="105"/>
      <c r="E637" s="311">
        <v>2937.6000000000004</v>
      </c>
      <c r="F637" s="311"/>
      <c r="G637" s="312">
        <f t="shared" si="9"/>
        <v>2937.6000000000004</v>
      </c>
      <c r="H637" s="106">
        <v>43343</v>
      </c>
      <c r="I637" s="104"/>
      <c r="J637" s="107" t="s">
        <v>13</v>
      </c>
    </row>
    <row r="638" spans="1:10" s="93" customFormat="1" ht="11.5" x14ac:dyDescent="0.25">
      <c r="A638" s="102">
        <v>631</v>
      </c>
      <c r="B638" s="103" t="s">
        <v>117</v>
      </c>
      <c r="C638" s="104" t="s">
        <v>369</v>
      </c>
      <c r="D638" s="105"/>
      <c r="E638" s="311">
        <v>788.69</v>
      </c>
      <c r="F638" s="311"/>
      <c r="G638" s="312">
        <f t="shared" si="9"/>
        <v>788.69</v>
      </c>
      <c r="H638" s="106">
        <v>43343</v>
      </c>
      <c r="I638" s="104"/>
      <c r="J638" s="107" t="s">
        <v>13</v>
      </c>
    </row>
    <row r="639" spans="1:10" s="93" customFormat="1" ht="11.5" x14ac:dyDescent="0.25">
      <c r="A639" s="102">
        <v>632</v>
      </c>
      <c r="B639" s="103" t="s">
        <v>117</v>
      </c>
      <c r="C639" s="104" t="s">
        <v>371</v>
      </c>
      <c r="D639" s="105"/>
      <c r="E639" s="311">
        <v>10000</v>
      </c>
      <c r="F639" s="311"/>
      <c r="G639" s="312">
        <f t="shared" si="9"/>
        <v>10000</v>
      </c>
      <c r="H639" s="106">
        <v>43343</v>
      </c>
      <c r="I639" s="104"/>
      <c r="J639" s="107" t="s">
        <v>13</v>
      </c>
    </row>
    <row r="640" spans="1:10" s="93" customFormat="1" ht="11.5" x14ac:dyDescent="0.25">
      <c r="A640" s="102">
        <v>633</v>
      </c>
      <c r="B640" s="103" t="s">
        <v>117</v>
      </c>
      <c r="C640" s="104" t="s">
        <v>168</v>
      </c>
      <c r="D640" s="105"/>
      <c r="E640" s="311">
        <v>15000</v>
      </c>
      <c r="F640" s="311"/>
      <c r="G640" s="312">
        <f t="shared" si="9"/>
        <v>15000</v>
      </c>
      <c r="H640" s="106">
        <v>43343</v>
      </c>
      <c r="I640" s="104"/>
      <c r="J640" s="107" t="s">
        <v>167</v>
      </c>
    </row>
    <row r="641" spans="1:10" s="93" customFormat="1" ht="11.5" x14ac:dyDescent="0.25">
      <c r="A641" s="102">
        <v>634</v>
      </c>
      <c r="B641" s="103" t="s">
        <v>118</v>
      </c>
      <c r="C641" s="104" t="s">
        <v>370</v>
      </c>
      <c r="D641" s="105"/>
      <c r="E641" s="311">
        <v>2230.4</v>
      </c>
      <c r="F641" s="311"/>
      <c r="G641" s="312">
        <f t="shared" si="9"/>
        <v>2230.4</v>
      </c>
      <c r="H641" s="106">
        <v>43343</v>
      </c>
      <c r="I641" s="104"/>
      <c r="J641" s="107" t="s">
        <v>13</v>
      </c>
    </row>
    <row r="642" spans="1:10" s="93" customFormat="1" ht="11.5" x14ac:dyDescent="0.25">
      <c r="A642" s="102">
        <v>635</v>
      </c>
      <c r="B642" s="103" t="s">
        <v>118</v>
      </c>
      <c r="C642" s="104" t="s">
        <v>369</v>
      </c>
      <c r="D642" s="105"/>
      <c r="E642" s="311">
        <v>465.31</v>
      </c>
      <c r="F642" s="311"/>
      <c r="G642" s="312">
        <f t="shared" si="9"/>
        <v>465.31</v>
      </c>
      <c r="H642" s="106">
        <v>43343</v>
      </c>
      <c r="I642" s="104"/>
      <c r="J642" s="107" t="s">
        <v>13</v>
      </c>
    </row>
    <row r="643" spans="1:10" s="93" customFormat="1" ht="11.5" x14ac:dyDescent="0.25">
      <c r="A643" s="102">
        <v>636</v>
      </c>
      <c r="B643" s="103" t="s">
        <v>118</v>
      </c>
      <c r="C643" s="104" t="s">
        <v>371</v>
      </c>
      <c r="D643" s="105"/>
      <c r="E643" s="311">
        <v>3000</v>
      </c>
      <c r="F643" s="311"/>
      <c r="G643" s="312">
        <f t="shared" si="9"/>
        <v>3000</v>
      </c>
      <c r="H643" s="106">
        <v>43343</v>
      </c>
      <c r="I643" s="104"/>
      <c r="J643" s="107" t="s">
        <v>13</v>
      </c>
    </row>
    <row r="644" spans="1:10" s="93" customFormat="1" ht="11.5" x14ac:dyDescent="0.25">
      <c r="A644" s="102">
        <v>637</v>
      </c>
      <c r="B644" s="103" t="s">
        <v>119</v>
      </c>
      <c r="C644" s="104" t="s">
        <v>370</v>
      </c>
      <c r="D644" s="105"/>
      <c r="E644" s="311">
        <v>2502.4</v>
      </c>
      <c r="F644" s="311"/>
      <c r="G644" s="312">
        <f t="shared" si="9"/>
        <v>2502.4</v>
      </c>
      <c r="H644" s="106">
        <v>43343</v>
      </c>
      <c r="I644" s="104"/>
      <c r="J644" s="107" t="s">
        <v>13</v>
      </c>
    </row>
    <row r="645" spans="1:10" s="93" customFormat="1" ht="11.5" x14ac:dyDescent="0.25">
      <c r="A645" s="102">
        <v>638</v>
      </c>
      <c r="B645" s="103" t="s">
        <v>119</v>
      </c>
      <c r="C645" s="104" t="s">
        <v>369</v>
      </c>
      <c r="D645" s="105"/>
      <c r="E645" s="311">
        <v>663.11</v>
      </c>
      <c r="F645" s="311"/>
      <c r="G645" s="312">
        <f t="shared" si="9"/>
        <v>663.11</v>
      </c>
      <c r="H645" s="106">
        <v>43343</v>
      </c>
      <c r="I645" s="104"/>
      <c r="J645" s="107" t="s">
        <v>13</v>
      </c>
    </row>
    <row r="646" spans="1:10" s="93" customFormat="1" ht="11.5" x14ac:dyDescent="0.25">
      <c r="A646" s="102">
        <v>639</v>
      </c>
      <c r="B646" s="103" t="s">
        <v>119</v>
      </c>
      <c r="C646" s="104" t="s">
        <v>371</v>
      </c>
      <c r="D646" s="105"/>
      <c r="E646" s="311">
        <v>2000</v>
      </c>
      <c r="F646" s="311"/>
      <c r="G646" s="312">
        <f t="shared" si="9"/>
        <v>2000</v>
      </c>
      <c r="H646" s="106">
        <v>43343</v>
      </c>
      <c r="I646" s="104"/>
      <c r="J646" s="107" t="s">
        <v>13</v>
      </c>
    </row>
    <row r="647" spans="1:10" s="93" customFormat="1" ht="11.5" x14ac:dyDescent="0.25">
      <c r="A647" s="102">
        <v>640</v>
      </c>
      <c r="B647" s="103" t="s">
        <v>119</v>
      </c>
      <c r="C647" s="104" t="s">
        <v>384</v>
      </c>
      <c r="D647" s="105"/>
      <c r="E647" s="311">
        <v>3009</v>
      </c>
      <c r="F647" s="311"/>
      <c r="G647" s="312">
        <f t="shared" si="9"/>
        <v>3009</v>
      </c>
      <c r="H647" s="106">
        <v>43343</v>
      </c>
      <c r="I647" s="104"/>
      <c r="J647" s="107" t="s">
        <v>377</v>
      </c>
    </row>
    <row r="648" spans="1:10" s="93" customFormat="1" ht="11.5" x14ac:dyDescent="0.25">
      <c r="A648" s="102">
        <v>641</v>
      </c>
      <c r="B648" s="103" t="s">
        <v>119</v>
      </c>
      <c r="C648" s="104" t="s">
        <v>168</v>
      </c>
      <c r="D648" s="105"/>
      <c r="E648" s="311">
        <v>5000</v>
      </c>
      <c r="F648" s="311"/>
      <c r="G648" s="312">
        <f t="shared" ref="G648:G711" si="10">SUM(D648:F648)</f>
        <v>5000</v>
      </c>
      <c r="H648" s="106">
        <v>43343</v>
      </c>
      <c r="I648" s="104"/>
      <c r="J648" s="107" t="s">
        <v>167</v>
      </c>
    </row>
    <row r="649" spans="1:10" s="93" customFormat="1" ht="11.5" x14ac:dyDescent="0.25">
      <c r="A649" s="102">
        <v>642</v>
      </c>
      <c r="B649" s="103" t="s">
        <v>119</v>
      </c>
      <c r="C649" s="104" t="s">
        <v>381</v>
      </c>
      <c r="D649" s="105"/>
      <c r="E649" s="311">
        <v>4330</v>
      </c>
      <c r="F649" s="311"/>
      <c r="G649" s="312">
        <f t="shared" si="10"/>
        <v>4330</v>
      </c>
      <c r="H649" s="106">
        <v>43343</v>
      </c>
      <c r="I649" s="104"/>
      <c r="J649" s="107" t="s">
        <v>382</v>
      </c>
    </row>
    <row r="650" spans="1:10" s="93" customFormat="1" ht="11.5" x14ac:dyDescent="0.25">
      <c r="A650" s="102">
        <v>643</v>
      </c>
      <c r="B650" s="103" t="s">
        <v>120</v>
      </c>
      <c r="C650" s="104" t="s">
        <v>370</v>
      </c>
      <c r="D650" s="105"/>
      <c r="E650" s="311">
        <v>2502.4</v>
      </c>
      <c r="F650" s="311"/>
      <c r="G650" s="312">
        <f t="shared" si="10"/>
        <v>2502.4</v>
      </c>
      <c r="H650" s="106">
        <v>43343</v>
      </c>
      <c r="I650" s="104"/>
      <c r="J650" s="107" t="s">
        <v>13</v>
      </c>
    </row>
    <row r="651" spans="1:10" s="93" customFormat="1" ht="11.5" x14ac:dyDescent="0.25">
      <c r="A651" s="102">
        <v>644</v>
      </c>
      <c r="B651" s="103" t="s">
        <v>120</v>
      </c>
      <c r="C651" s="104" t="s">
        <v>369</v>
      </c>
      <c r="D651" s="105"/>
      <c r="E651" s="311">
        <v>669.59</v>
      </c>
      <c r="F651" s="311"/>
      <c r="G651" s="312">
        <f t="shared" si="10"/>
        <v>669.59</v>
      </c>
      <c r="H651" s="106">
        <v>43343</v>
      </c>
      <c r="I651" s="104"/>
      <c r="J651" s="107" t="s">
        <v>13</v>
      </c>
    </row>
    <row r="652" spans="1:10" s="93" customFormat="1" ht="11.5" x14ac:dyDescent="0.25">
      <c r="A652" s="102">
        <v>645</v>
      </c>
      <c r="B652" s="103" t="s">
        <v>120</v>
      </c>
      <c r="C652" s="104" t="s">
        <v>371</v>
      </c>
      <c r="D652" s="105"/>
      <c r="E652" s="311">
        <v>2000</v>
      </c>
      <c r="F652" s="311"/>
      <c r="G652" s="312">
        <f t="shared" si="10"/>
        <v>2000</v>
      </c>
      <c r="H652" s="106">
        <v>43343</v>
      </c>
      <c r="I652" s="104"/>
      <c r="J652" s="107" t="s">
        <v>13</v>
      </c>
    </row>
    <row r="653" spans="1:10" s="93" customFormat="1" ht="11.5" x14ac:dyDescent="0.25">
      <c r="A653" s="102">
        <v>646</v>
      </c>
      <c r="B653" s="103" t="s">
        <v>120</v>
      </c>
      <c r="C653" s="104" t="s">
        <v>326</v>
      </c>
      <c r="D653" s="105"/>
      <c r="E653" s="311">
        <v>12769</v>
      </c>
      <c r="F653" s="311"/>
      <c r="G653" s="312">
        <f t="shared" si="10"/>
        <v>12769</v>
      </c>
      <c r="H653" s="106">
        <v>43343</v>
      </c>
      <c r="I653" s="104"/>
      <c r="J653" s="107" t="s">
        <v>377</v>
      </c>
    </row>
    <row r="654" spans="1:10" s="93" customFormat="1" ht="11.5" x14ac:dyDescent="0.25">
      <c r="A654" s="102">
        <v>647</v>
      </c>
      <c r="B654" s="103" t="s">
        <v>120</v>
      </c>
      <c r="C654" s="104" t="s">
        <v>384</v>
      </c>
      <c r="D654" s="105"/>
      <c r="E654" s="311">
        <v>4124</v>
      </c>
      <c r="F654" s="311"/>
      <c r="G654" s="312">
        <f t="shared" si="10"/>
        <v>4124</v>
      </c>
      <c r="H654" s="106">
        <v>43343</v>
      </c>
      <c r="I654" s="104"/>
      <c r="J654" s="107" t="s">
        <v>377</v>
      </c>
    </row>
    <row r="655" spans="1:10" s="93" customFormat="1" ht="11.5" x14ac:dyDescent="0.25">
      <c r="A655" s="102">
        <v>648</v>
      </c>
      <c r="B655" s="103" t="s">
        <v>120</v>
      </c>
      <c r="C655" s="104" t="s">
        <v>168</v>
      </c>
      <c r="D655" s="105"/>
      <c r="E655" s="311">
        <v>10000</v>
      </c>
      <c r="F655" s="311"/>
      <c r="G655" s="312">
        <f t="shared" si="10"/>
        <v>10000</v>
      </c>
      <c r="H655" s="106">
        <v>43343</v>
      </c>
      <c r="I655" s="104"/>
      <c r="J655" s="107" t="s">
        <v>167</v>
      </c>
    </row>
    <row r="656" spans="1:10" s="93" customFormat="1" ht="11.5" x14ac:dyDescent="0.25">
      <c r="A656" s="102">
        <v>649</v>
      </c>
      <c r="B656" s="103" t="s">
        <v>121</v>
      </c>
      <c r="C656" s="104" t="s">
        <v>370</v>
      </c>
      <c r="D656" s="105"/>
      <c r="E656" s="311">
        <v>2937.6000000000004</v>
      </c>
      <c r="F656" s="311"/>
      <c r="G656" s="312">
        <f t="shared" si="10"/>
        <v>2937.6000000000004</v>
      </c>
      <c r="H656" s="106">
        <v>43343</v>
      </c>
      <c r="I656" s="104"/>
      <c r="J656" s="107" t="s">
        <v>13</v>
      </c>
    </row>
    <row r="657" spans="1:10" s="93" customFormat="1" ht="11.5" x14ac:dyDescent="0.25">
      <c r="A657" s="102">
        <v>650</v>
      </c>
      <c r="B657" s="103" t="s">
        <v>121</v>
      </c>
      <c r="C657" s="104" t="s">
        <v>369</v>
      </c>
      <c r="D657" s="105"/>
      <c r="E657" s="311">
        <v>676</v>
      </c>
      <c r="F657" s="311"/>
      <c r="G657" s="312">
        <f t="shared" si="10"/>
        <v>676</v>
      </c>
      <c r="H657" s="106">
        <v>43343</v>
      </c>
      <c r="I657" s="104"/>
      <c r="J657" s="107" t="s">
        <v>13</v>
      </c>
    </row>
    <row r="658" spans="1:10" s="93" customFormat="1" ht="11.5" x14ac:dyDescent="0.25">
      <c r="A658" s="102">
        <v>651</v>
      </c>
      <c r="B658" s="103" t="s">
        <v>121</v>
      </c>
      <c r="C658" s="104" t="s">
        <v>371</v>
      </c>
      <c r="D658" s="105"/>
      <c r="E658" s="311">
        <v>3000</v>
      </c>
      <c r="F658" s="311"/>
      <c r="G658" s="312">
        <f t="shared" si="10"/>
        <v>3000</v>
      </c>
      <c r="H658" s="106">
        <v>43343</v>
      </c>
      <c r="I658" s="104"/>
      <c r="J658" s="107" t="s">
        <v>13</v>
      </c>
    </row>
    <row r="659" spans="1:10" s="93" customFormat="1" ht="11.5" x14ac:dyDescent="0.25">
      <c r="A659" s="102">
        <v>652</v>
      </c>
      <c r="B659" s="103" t="s">
        <v>121</v>
      </c>
      <c r="C659" s="104" t="s">
        <v>384</v>
      </c>
      <c r="D659" s="105"/>
      <c r="E659" s="311">
        <v>2931</v>
      </c>
      <c r="F659" s="311"/>
      <c r="G659" s="312">
        <f t="shared" si="10"/>
        <v>2931</v>
      </c>
      <c r="H659" s="106">
        <v>43343</v>
      </c>
      <c r="I659" s="104"/>
      <c r="J659" s="107" t="s">
        <v>377</v>
      </c>
    </row>
    <row r="660" spans="1:10" s="93" customFormat="1" ht="11.5" x14ac:dyDescent="0.25">
      <c r="A660" s="102">
        <v>653</v>
      </c>
      <c r="B660" s="103" t="s">
        <v>121</v>
      </c>
      <c r="C660" s="104" t="s">
        <v>168</v>
      </c>
      <c r="D660" s="105"/>
      <c r="E660" s="311">
        <v>10000</v>
      </c>
      <c r="F660" s="311"/>
      <c r="G660" s="312">
        <f t="shared" si="10"/>
        <v>10000</v>
      </c>
      <c r="H660" s="106">
        <v>43343</v>
      </c>
      <c r="I660" s="104"/>
      <c r="J660" s="107" t="s">
        <v>167</v>
      </c>
    </row>
    <row r="661" spans="1:10" s="93" customFormat="1" ht="11.5" x14ac:dyDescent="0.25">
      <c r="A661" s="102">
        <v>654</v>
      </c>
      <c r="B661" s="103" t="s">
        <v>121</v>
      </c>
      <c r="C661" s="104" t="s">
        <v>375</v>
      </c>
      <c r="D661" s="105"/>
      <c r="E661" s="311">
        <v>50000</v>
      </c>
      <c r="F661" s="311"/>
      <c r="G661" s="312">
        <f t="shared" si="10"/>
        <v>50000</v>
      </c>
      <c r="H661" s="106">
        <v>43343</v>
      </c>
      <c r="I661" s="104"/>
      <c r="J661" s="107" t="s">
        <v>167</v>
      </c>
    </row>
    <row r="662" spans="1:10" s="93" customFormat="1" ht="11.5" x14ac:dyDescent="0.25">
      <c r="A662" s="102">
        <v>655</v>
      </c>
      <c r="B662" s="103" t="s">
        <v>122</v>
      </c>
      <c r="C662" s="104" t="s">
        <v>370</v>
      </c>
      <c r="D662" s="105"/>
      <c r="E662" s="311">
        <v>2937.6000000000004</v>
      </c>
      <c r="F662" s="311"/>
      <c r="G662" s="312">
        <f t="shared" si="10"/>
        <v>2937.6000000000004</v>
      </c>
      <c r="H662" s="106">
        <v>43343</v>
      </c>
      <c r="I662" s="104"/>
      <c r="J662" s="107" t="s">
        <v>13</v>
      </c>
    </row>
    <row r="663" spans="1:10" s="93" customFormat="1" ht="11.5" x14ac:dyDescent="0.25">
      <c r="A663" s="102">
        <v>656</v>
      </c>
      <c r="B663" s="103" t="s">
        <v>122</v>
      </c>
      <c r="C663" s="104" t="s">
        <v>369</v>
      </c>
      <c r="D663" s="105"/>
      <c r="E663" s="311">
        <v>915.78</v>
      </c>
      <c r="F663" s="311"/>
      <c r="G663" s="312">
        <f t="shared" si="10"/>
        <v>915.78</v>
      </c>
      <c r="H663" s="106">
        <v>43343</v>
      </c>
      <c r="I663" s="104"/>
      <c r="J663" s="107" t="s">
        <v>13</v>
      </c>
    </row>
    <row r="664" spans="1:10" s="93" customFormat="1" ht="11.5" x14ac:dyDescent="0.25">
      <c r="A664" s="102">
        <v>657</v>
      </c>
      <c r="B664" s="103" t="s">
        <v>122</v>
      </c>
      <c r="C664" s="104" t="s">
        <v>371</v>
      </c>
      <c r="D664" s="105"/>
      <c r="E664" s="311">
        <v>2000</v>
      </c>
      <c r="F664" s="311"/>
      <c r="G664" s="312">
        <f t="shared" si="10"/>
        <v>2000</v>
      </c>
      <c r="H664" s="106">
        <v>43343</v>
      </c>
      <c r="I664" s="104"/>
      <c r="J664" s="107" t="s">
        <v>13</v>
      </c>
    </row>
    <row r="665" spans="1:10" s="93" customFormat="1" ht="11.5" x14ac:dyDescent="0.25">
      <c r="A665" s="102">
        <v>658</v>
      </c>
      <c r="B665" s="103" t="s">
        <v>122</v>
      </c>
      <c r="C665" s="104" t="s">
        <v>326</v>
      </c>
      <c r="D665" s="105"/>
      <c r="E665" s="311">
        <v>11314</v>
      </c>
      <c r="F665" s="311"/>
      <c r="G665" s="312">
        <f t="shared" si="10"/>
        <v>11314</v>
      </c>
      <c r="H665" s="106">
        <v>43343</v>
      </c>
      <c r="I665" s="104"/>
      <c r="J665" s="107" t="s">
        <v>377</v>
      </c>
    </row>
    <row r="666" spans="1:10" s="93" customFormat="1" ht="11.5" x14ac:dyDescent="0.25">
      <c r="A666" s="102">
        <v>659</v>
      </c>
      <c r="B666" s="103" t="s">
        <v>122</v>
      </c>
      <c r="C666" s="104" t="s">
        <v>168</v>
      </c>
      <c r="D666" s="105"/>
      <c r="E666" s="311">
        <v>10000</v>
      </c>
      <c r="F666" s="311"/>
      <c r="G666" s="312">
        <f t="shared" si="10"/>
        <v>10000</v>
      </c>
      <c r="H666" s="106">
        <v>43343</v>
      </c>
      <c r="I666" s="104"/>
      <c r="J666" s="107" t="s">
        <v>167</v>
      </c>
    </row>
    <row r="667" spans="1:10" s="93" customFormat="1" ht="11.5" x14ac:dyDescent="0.25">
      <c r="A667" s="102">
        <v>660</v>
      </c>
      <c r="B667" s="103" t="s">
        <v>404</v>
      </c>
      <c r="C667" s="104" t="s">
        <v>371</v>
      </c>
      <c r="D667" s="105"/>
      <c r="E667" s="311">
        <v>20000</v>
      </c>
      <c r="F667" s="311"/>
      <c r="G667" s="312">
        <f t="shared" si="10"/>
        <v>20000</v>
      </c>
      <c r="H667" s="106">
        <v>43343</v>
      </c>
      <c r="I667" s="104"/>
      <c r="J667" s="107" t="s">
        <v>13</v>
      </c>
    </row>
    <row r="668" spans="1:10" s="93" customFormat="1" ht="11.5" x14ac:dyDescent="0.25">
      <c r="A668" s="102">
        <v>661</v>
      </c>
      <c r="B668" s="103" t="s">
        <v>404</v>
      </c>
      <c r="C668" s="104" t="s">
        <v>326</v>
      </c>
      <c r="D668" s="105"/>
      <c r="E668" s="311">
        <v>14768</v>
      </c>
      <c r="F668" s="311"/>
      <c r="G668" s="312">
        <f t="shared" si="10"/>
        <v>14768</v>
      </c>
      <c r="H668" s="106">
        <v>43343</v>
      </c>
      <c r="I668" s="104"/>
      <c r="J668" s="107" t="s">
        <v>377</v>
      </c>
    </row>
    <row r="669" spans="1:10" s="93" customFormat="1" ht="11.5" x14ac:dyDescent="0.25">
      <c r="A669" s="102">
        <v>662</v>
      </c>
      <c r="B669" s="103" t="s">
        <v>404</v>
      </c>
      <c r="C669" s="104" t="s">
        <v>384</v>
      </c>
      <c r="D669" s="105"/>
      <c r="E669" s="311">
        <v>4428</v>
      </c>
      <c r="F669" s="311"/>
      <c r="G669" s="312">
        <f t="shared" si="10"/>
        <v>4428</v>
      </c>
      <c r="H669" s="106">
        <v>43343</v>
      </c>
      <c r="I669" s="104"/>
      <c r="J669" s="107" t="s">
        <v>377</v>
      </c>
    </row>
    <row r="670" spans="1:10" s="93" customFormat="1" ht="11.5" x14ac:dyDescent="0.25">
      <c r="A670" s="102">
        <v>663</v>
      </c>
      <c r="B670" s="103" t="s">
        <v>404</v>
      </c>
      <c r="C670" s="104" t="s">
        <v>168</v>
      </c>
      <c r="D670" s="105"/>
      <c r="E670" s="311">
        <v>20000</v>
      </c>
      <c r="F670" s="311"/>
      <c r="G670" s="312">
        <f t="shared" si="10"/>
        <v>20000</v>
      </c>
      <c r="H670" s="106">
        <v>43343</v>
      </c>
      <c r="I670" s="104"/>
      <c r="J670" s="107" t="s">
        <v>167</v>
      </c>
    </row>
    <row r="671" spans="1:10" s="93" customFormat="1" ht="11.5" x14ac:dyDescent="0.25">
      <c r="A671" s="102">
        <v>664</v>
      </c>
      <c r="B671" s="103" t="s">
        <v>405</v>
      </c>
      <c r="C671" s="104" t="s">
        <v>370</v>
      </c>
      <c r="D671" s="105"/>
      <c r="E671" s="311">
        <v>5494.4000000000005</v>
      </c>
      <c r="F671" s="311"/>
      <c r="G671" s="312">
        <f t="shared" si="10"/>
        <v>5494.4000000000005</v>
      </c>
      <c r="H671" s="106">
        <v>43343</v>
      </c>
      <c r="I671" s="104"/>
      <c r="J671" s="107" t="s">
        <v>13</v>
      </c>
    </row>
    <row r="672" spans="1:10" s="93" customFormat="1" ht="11.5" x14ac:dyDescent="0.25">
      <c r="A672" s="102">
        <v>665</v>
      </c>
      <c r="B672" s="103" t="s">
        <v>123</v>
      </c>
      <c r="C672" s="104" t="s">
        <v>370</v>
      </c>
      <c r="D672" s="105"/>
      <c r="E672" s="311">
        <v>2937.6000000000004</v>
      </c>
      <c r="F672" s="311"/>
      <c r="G672" s="312">
        <f t="shared" si="10"/>
        <v>2937.6000000000004</v>
      </c>
      <c r="H672" s="106">
        <v>43343</v>
      </c>
      <c r="I672" s="104"/>
      <c r="J672" s="107" t="s">
        <v>13</v>
      </c>
    </row>
    <row r="673" spans="1:10" s="93" customFormat="1" ht="11.5" x14ac:dyDescent="0.25">
      <c r="A673" s="102">
        <v>666</v>
      </c>
      <c r="B673" s="103" t="s">
        <v>123</v>
      </c>
      <c r="C673" s="104" t="s">
        <v>369</v>
      </c>
      <c r="D673" s="105"/>
      <c r="E673" s="311">
        <v>926.08</v>
      </c>
      <c r="F673" s="311"/>
      <c r="G673" s="312">
        <f t="shared" si="10"/>
        <v>926.08</v>
      </c>
      <c r="H673" s="106">
        <v>43343</v>
      </c>
      <c r="I673" s="104"/>
      <c r="J673" s="107" t="s">
        <v>13</v>
      </c>
    </row>
    <row r="674" spans="1:10" s="93" customFormat="1" ht="11.5" x14ac:dyDescent="0.25">
      <c r="A674" s="102">
        <v>667</v>
      </c>
      <c r="B674" s="103" t="s">
        <v>123</v>
      </c>
      <c r="C674" s="104" t="s">
        <v>371</v>
      </c>
      <c r="D674" s="105"/>
      <c r="E674" s="311">
        <v>10000</v>
      </c>
      <c r="F674" s="311"/>
      <c r="G674" s="312">
        <f t="shared" si="10"/>
        <v>10000</v>
      </c>
      <c r="H674" s="106">
        <v>43343</v>
      </c>
      <c r="I674" s="104"/>
      <c r="J674" s="107" t="s">
        <v>13</v>
      </c>
    </row>
    <row r="675" spans="1:10" s="93" customFormat="1" ht="11.5" x14ac:dyDescent="0.25">
      <c r="A675" s="102">
        <v>668</v>
      </c>
      <c r="B675" s="103" t="s">
        <v>123</v>
      </c>
      <c r="C675" s="104" t="s">
        <v>168</v>
      </c>
      <c r="D675" s="105"/>
      <c r="E675" s="311">
        <v>10000</v>
      </c>
      <c r="F675" s="311"/>
      <c r="G675" s="312">
        <f t="shared" si="10"/>
        <v>10000</v>
      </c>
      <c r="H675" s="106">
        <v>43343</v>
      </c>
      <c r="I675" s="104"/>
      <c r="J675" s="107" t="s">
        <v>167</v>
      </c>
    </row>
    <row r="676" spans="1:10" s="93" customFormat="1" ht="11.5" x14ac:dyDescent="0.25">
      <c r="A676" s="102">
        <v>669</v>
      </c>
      <c r="B676" s="103" t="s">
        <v>124</v>
      </c>
      <c r="C676" s="104" t="s">
        <v>370</v>
      </c>
      <c r="D676" s="105"/>
      <c r="E676" s="311">
        <v>2230.4</v>
      </c>
      <c r="F676" s="311"/>
      <c r="G676" s="312">
        <f t="shared" si="10"/>
        <v>2230.4</v>
      </c>
      <c r="H676" s="106">
        <v>43343</v>
      </c>
      <c r="I676" s="104"/>
      <c r="J676" s="107" t="s">
        <v>13</v>
      </c>
    </row>
    <row r="677" spans="1:10" s="93" customFormat="1" ht="11.5" x14ac:dyDescent="0.25">
      <c r="A677" s="102">
        <v>670</v>
      </c>
      <c r="B677" s="103" t="s">
        <v>124</v>
      </c>
      <c r="C677" s="104" t="s">
        <v>369</v>
      </c>
      <c r="D677" s="105"/>
      <c r="E677" s="311">
        <v>796.32</v>
      </c>
      <c r="F677" s="311"/>
      <c r="G677" s="312">
        <f t="shared" si="10"/>
        <v>796.32</v>
      </c>
      <c r="H677" s="106">
        <v>43343</v>
      </c>
      <c r="I677" s="104"/>
      <c r="J677" s="107" t="s">
        <v>13</v>
      </c>
    </row>
    <row r="678" spans="1:10" s="93" customFormat="1" ht="11.5" x14ac:dyDescent="0.25">
      <c r="A678" s="102">
        <v>671</v>
      </c>
      <c r="B678" s="103" t="s">
        <v>124</v>
      </c>
      <c r="C678" s="104" t="s">
        <v>371</v>
      </c>
      <c r="D678" s="105"/>
      <c r="E678" s="311">
        <v>4000</v>
      </c>
      <c r="F678" s="311"/>
      <c r="G678" s="312">
        <f t="shared" si="10"/>
        <v>4000</v>
      </c>
      <c r="H678" s="106">
        <v>43343</v>
      </c>
      <c r="I678" s="104"/>
      <c r="J678" s="107" t="s">
        <v>13</v>
      </c>
    </row>
    <row r="679" spans="1:10" s="93" customFormat="1" ht="11.5" x14ac:dyDescent="0.25">
      <c r="A679" s="102">
        <v>672</v>
      </c>
      <c r="B679" s="103" t="s">
        <v>124</v>
      </c>
      <c r="C679" s="104" t="s">
        <v>168</v>
      </c>
      <c r="D679" s="105"/>
      <c r="E679" s="311">
        <v>15000</v>
      </c>
      <c r="F679" s="311"/>
      <c r="G679" s="312">
        <f t="shared" si="10"/>
        <v>15000</v>
      </c>
      <c r="H679" s="106">
        <v>43343</v>
      </c>
      <c r="I679" s="104"/>
      <c r="J679" s="107" t="s">
        <v>167</v>
      </c>
    </row>
    <row r="680" spans="1:10" s="93" customFormat="1" ht="11.5" x14ac:dyDescent="0.25">
      <c r="A680" s="102">
        <v>673</v>
      </c>
      <c r="B680" s="103" t="s">
        <v>124</v>
      </c>
      <c r="C680" s="104" t="s">
        <v>403</v>
      </c>
      <c r="D680" s="105"/>
      <c r="E680" s="311">
        <v>40000</v>
      </c>
      <c r="F680" s="311"/>
      <c r="G680" s="312">
        <f t="shared" si="10"/>
        <v>40000</v>
      </c>
      <c r="H680" s="106">
        <v>43343</v>
      </c>
      <c r="I680" s="104"/>
      <c r="J680" s="107" t="s">
        <v>170</v>
      </c>
    </row>
    <row r="681" spans="1:10" s="93" customFormat="1" ht="11.5" x14ac:dyDescent="0.25">
      <c r="A681" s="102">
        <v>674</v>
      </c>
      <c r="B681" s="103" t="s">
        <v>125</v>
      </c>
      <c r="C681" s="104" t="s">
        <v>370</v>
      </c>
      <c r="D681" s="105"/>
      <c r="E681" s="311">
        <v>1849.6000000000001</v>
      </c>
      <c r="F681" s="311"/>
      <c r="G681" s="312">
        <f t="shared" si="10"/>
        <v>1849.6000000000001</v>
      </c>
      <c r="H681" s="106">
        <v>43343</v>
      </c>
      <c r="I681" s="104"/>
      <c r="J681" s="107" t="s">
        <v>13</v>
      </c>
    </row>
    <row r="682" spans="1:10" s="93" customFormat="1" ht="11.5" x14ac:dyDescent="0.25">
      <c r="A682" s="102">
        <v>675</v>
      </c>
      <c r="B682" s="103" t="s">
        <v>125</v>
      </c>
      <c r="C682" s="104" t="s">
        <v>369</v>
      </c>
      <c r="D682" s="105"/>
      <c r="E682" s="311">
        <v>310.70999999999998</v>
      </c>
      <c r="F682" s="311"/>
      <c r="G682" s="312">
        <f t="shared" si="10"/>
        <v>310.70999999999998</v>
      </c>
      <c r="H682" s="106">
        <v>43343</v>
      </c>
      <c r="I682" s="104"/>
      <c r="J682" s="107" t="s">
        <v>13</v>
      </c>
    </row>
    <row r="683" spans="1:10" s="93" customFormat="1" ht="11.5" x14ac:dyDescent="0.25">
      <c r="A683" s="102">
        <v>676</v>
      </c>
      <c r="B683" s="103" t="s">
        <v>125</v>
      </c>
      <c r="C683" s="104" t="s">
        <v>371</v>
      </c>
      <c r="D683" s="105"/>
      <c r="E683" s="311">
        <v>3000</v>
      </c>
      <c r="F683" s="311"/>
      <c r="G683" s="312">
        <f t="shared" si="10"/>
        <v>3000</v>
      </c>
      <c r="H683" s="106">
        <v>43343</v>
      </c>
      <c r="I683" s="104"/>
      <c r="J683" s="107" t="s">
        <v>13</v>
      </c>
    </row>
    <row r="684" spans="1:10" s="93" customFormat="1" ht="11.5" x14ac:dyDescent="0.25">
      <c r="A684" s="102">
        <v>677</v>
      </c>
      <c r="B684" s="103" t="s">
        <v>125</v>
      </c>
      <c r="C684" s="104" t="s">
        <v>384</v>
      </c>
      <c r="D684" s="105"/>
      <c r="E684" s="311">
        <v>2931</v>
      </c>
      <c r="F684" s="311"/>
      <c r="G684" s="312">
        <f t="shared" si="10"/>
        <v>2931</v>
      </c>
      <c r="H684" s="106">
        <v>43343</v>
      </c>
      <c r="I684" s="104"/>
      <c r="J684" s="107" t="s">
        <v>377</v>
      </c>
    </row>
    <row r="685" spans="1:10" s="93" customFormat="1" ht="11.5" x14ac:dyDescent="0.25">
      <c r="A685" s="102">
        <v>678</v>
      </c>
      <c r="B685" s="103" t="s">
        <v>125</v>
      </c>
      <c r="C685" s="104" t="s">
        <v>168</v>
      </c>
      <c r="D685" s="105"/>
      <c r="E685" s="311">
        <v>10000</v>
      </c>
      <c r="F685" s="311"/>
      <c r="G685" s="312">
        <f t="shared" si="10"/>
        <v>10000</v>
      </c>
      <c r="H685" s="106">
        <v>43343</v>
      </c>
      <c r="I685" s="104"/>
      <c r="J685" s="107" t="s">
        <v>167</v>
      </c>
    </row>
    <row r="686" spans="1:10" s="93" customFormat="1" ht="11.5" x14ac:dyDescent="0.25">
      <c r="A686" s="102">
        <v>679</v>
      </c>
      <c r="B686" s="103" t="s">
        <v>126</v>
      </c>
      <c r="C686" s="104" t="s">
        <v>370</v>
      </c>
      <c r="D686" s="105"/>
      <c r="E686" s="311">
        <v>1849.6000000000001</v>
      </c>
      <c r="F686" s="311"/>
      <c r="G686" s="312">
        <f t="shared" si="10"/>
        <v>1849.6000000000001</v>
      </c>
      <c r="H686" s="106">
        <v>43343</v>
      </c>
      <c r="I686" s="104"/>
      <c r="J686" s="107" t="s">
        <v>13</v>
      </c>
    </row>
    <row r="687" spans="1:10" s="93" customFormat="1" ht="11.5" x14ac:dyDescent="0.25">
      <c r="A687" s="102">
        <v>680</v>
      </c>
      <c r="B687" s="103" t="s">
        <v>126</v>
      </c>
      <c r="C687" s="104" t="s">
        <v>369</v>
      </c>
      <c r="D687" s="105"/>
      <c r="E687" s="311">
        <v>318.56</v>
      </c>
      <c r="F687" s="311"/>
      <c r="G687" s="312">
        <f t="shared" si="10"/>
        <v>318.56</v>
      </c>
      <c r="H687" s="106">
        <v>43343</v>
      </c>
      <c r="I687" s="104"/>
      <c r="J687" s="107" t="s">
        <v>13</v>
      </c>
    </row>
    <row r="688" spans="1:10" s="93" customFormat="1" ht="11.5" x14ac:dyDescent="0.25">
      <c r="A688" s="102">
        <v>681</v>
      </c>
      <c r="B688" s="103" t="s">
        <v>126</v>
      </c>
      <c r="C688" s="104" t="s">
        <v>371</v>
      </c>
      <c r="D688" s="105"/>
      <c r="E688" s="311">
        <v>2000</v>
      </c>
      <c r="F688" s="311"/>
      <c r="G688" s="312">
        <f t="shared" si="10"/>
        <v>2000</v>
      </c>
      <c r="H688" s="106">
        <v>43343</v>
      </c>
      <c r="I688" s="104"/>
      <c r="J688" s="107" t="s">
        <v>13</v>
      </c>
    </row>
    <row r="689" spans="1:10" s="93" customFormat="1" ht="11.5" x14ac:dyDescent="0.25">
      <c r="A689" s="102">
        <v>682</v>
      </c>
      <c r="B689" s="103" t="s">
        <v>126</v>
      </c>
      <c r="C689" s="104" t="s">
        <v>326</v>
      </c>
      <c r="D689" s="105"/>
      <c r="E689" s="311">
        <v>1187</v>
      </c>
      <c r="F689" s="311"/>
      <c r="G689" s="312">
        <f t="shared" si="10"/>
        <v>1187</v>
      </c>
      <c r="H689" s="106">
        <v>43343</v>
      </c>
      <c r="I689" s="104"/>
      <c r="J689" s="107" t="s">
        <v>377</v>
      </c>
    </row>
    <row r="690" spans="1:10" s="93" customFormat="1" ht="11.5" x14ac:dyDescent="0.25">
      <c r="A690" s="102">
        <v>683</v>
      </c>
      <c r="B690" s="103" t="s">
        <v>127</v>
      </c>
      <c r="C690" s="104" t="s">
        <v>370</v>
      </c>
      <c r="D690" s="105"/>
      <c r="E690" s="311">
        <v>1849.6000000000001</v>
      </c>
      <c r="F690" s="311"/>
      <c r="G690" s="312">
        <f t="shared" si="10"/>
        <v>1849.6000000000001</v>
      </c>
      <c r="H690" s="106">
        <v>43343</v>
      </c>
      <c r="I690" s="104"/>
      <c r="J690" s="107" t="s">
        <v>13</v>
      </c>
    </row>
    <row r="691" spans="1:10" s="93" customFormat="1" ht="11.5" x14ac:dyDescent="0.25">
      <c r="A691" s="102">
        <v>684</v>
      </c>
      <c r="B691" s="103" t="s">
        <v>127</v>
      </c>
      <c r="C691" s="104" t="s">
        <v>369</v>
      </c>
      <c r="D691" s="105"/>
      <c r="E691" s="311">
        <v>316.83</v>
      </c>
      <c r="F691" s="311"/>
      <c r="G691" s="312">
        <f t="shared" si="10"/>
        <v>316.83</v>
      </c>
      <c r="H691" s="106">
        <v>43343</v>
      </c>
      <c r="I691" s="104"/>
      <c r="J691" s="107" t="s">
        <v>13</v>
      </c>
    </row>
    <row r="692" spans="1:10" s="93" customFormat="1" ht="11.5" x14ac:dyDescent="0.25">
      <c r="A692" s="102">
        <v>685</v>
      </c>
      <c r="B692" s="103" t="s">
        <v>127</v>
      </c>
      <c r="C692" s="104" t="s">
        <v>371</v>
      </c>
      <c r="D692" s="105"/>
      <c r="E692" s="311">
        <v>2000</v>
      </c>
      <c r="F692" s="311"/>
      <c r="G692" s="312">
        <f t="shared" si="10"/>
        <v>2000</v>
      </c>
      <c r="H692" s="106">
        <v>43343</v>
      </c>
      <c r="I692" s="104"/>
      <c r="J692" s="107" t="s">
        <v>13</v>
      </c>
    </row>
    <row r="693" spans="1:10" s="93" customFormat="1" ht="11.5" x14ac:dyDescent="0.25">
      <c r="A693" s="102">
        <v>686</v>
      </c>
      <c r="B693" s="103" t="s">
        <v>128</v>
      </c>
      <c r="C693" s="104" t="s">
        <v>370</v>
      </c>
      <c r="D693" s="105"/>
      <c r="E693" s="311">
        <v>1849.6000000000001</v>
      </c>
      <c r="F693" s="311"/>
      <c r="G693" s="312">
        <f t="shared" si="10"/>
        <v>1849.6000000000001</v>
      </c>
      <c r="H693" s="106">
        <v>43343</v>
      </c>
      <c r="I693" s="104"/>
      <c r="J693" s="107" t="s">
        <v>13</v>
      </c>
    </row>
    <row r="694" spans="1:10" s="93" customFormat="1" ht="11.5" x14ac:dyDescent="0.25">
      <c r="A694" s="102">
        <v>687</v>
      </c>
      <c r="B694" s="103" t="s">
        <v>128</v>
      </c>
      <c r="C694" s="104" t="s">
        <v>369</v>
      </c>
      <c r="D694" s="105"/>
      <c r="E694" s="311">
        <v>319.57</v>
      </c>
      <c r="F694" s="311"/>
      <c r="G694" s="312">
        <f t="shared" si="10"/>
        <v>319.57</v>
      </c>
      <c r="H694" s="106">
        <v>43343</v>
      </c>
      <c r="I694" s="104"/>
      <c r="J694" s="107" t="s">
        <v>13</v>
      </c>
    </row>
    <row r="695" spans="1:10" s="93" customFormat="1" ht="11.5" x14ac:dyDescent="0.25">
      <c r="A695" s="102">
        <v>688</v>
      </c>
      <c r="B695" s="103" t="s">
        <v>128</v>
      </c>
      <c r="C695" s="104" t="s">
        <v>371</v>
      </c>
      <c r="D695" s="105"/>
      <c r="E695" s="311">
        <v>2000</v>
      </c>
      <c r="F695" s="311"/>
      <c r="G695" s="312">
        <f t="shared" si="10"/>
        <v>2000</v>
      </c>
      <c r="H695" s="106">
        <v>43343</v>
      </c>
      <c r="I695" s="104"/>
      <c r="J695" s="107" t="s">
        <v>13</v>
      </c>
    </row>
    <row r="696" spans="1:10" s="93" customFormat="1" ht="11.5" x14ac:dyDescent="0.25">
      <c r="A696" s="102">
        <v>689</v>
      </c>
      <c r="B696" s="103" t="s">
        <v>128</v>
      </c>
      <c r="C696" s="104" t="s">
        <v>384</v>
      </c>
      <c r="D696" s="105"/>
      <c r="E696" s="311">
        <v>2931</v>
      </c>
      <c r="F696" s="311"/>
      <c r="G696" s="312">
        <f t="shared" si="10"/>
        <v>2931</v>
      </c>
      <c r="H696" s="106">
        <v>43343</v>
      </c>
      <c r="I696" s="104"/>
      <c r="J696" s="107" t="s">
        <v>377</v>
      </c>
    </row>
    <row r="697" spans="1:10" s="93" customFormat="1" ht="11.5" x14ac:dyDescent="0.25">
      <c r="A697" s="102">
        <v>690</v>
      </c>
      <c r="B697" s="103" t="s">
        <v>129</v>
      </c>
      <c r="C697" s="104" t="s">
        <v>370</v>
      </c>
      <c r="D697" s="105"/>
      <c r="E697" s="311">
        <v>1849.6000000000001</v>
      </c>
      <c r="F697" s="311"/>
      <c r="G697" s="312">
        <f t="shared" si="10"/>
        <v>1849.6000000000001</v>
      </c>
      <c r="H697" s="106">
        <v>43343</v>
      </c>
      <c r="I697" s="104"/>
      <c r="J697" s="107" t="s">
        <v>13</v>
      </c>
    </row>
    <row r="698" spans="1:10" s="93" customFormat="1" ht="11.5" x14ac:dyDescent="0.25">
      <c r="A698" s="102">
        <v>691</v>
      </c>
      <c r="B698" s="103" t="s">
        <v>129</v>
      </c>
      <c r="C698" s="104" t="s">
        <v>369</v>
      </c>
      <c r="D698" s="105"/>
      <c r="E698" s="311">
        <v>467.19</v>
      </c>
      <c r="F698" s="311"/>
      <c r="G698" s="312">
        <f t="shared" si="10"/>
        <v>467.19</v>
      </c>
      <c r="H698" s="106">
        <v>43343</v>
      </c>
      <c r="I698" s="104"/>
      <c r="J698" s="107" t="s">
        <v>13</v>
      </c>
    </row>
    <row r="699" spans="1:10" s="93" customFormat="1" ht="11.5" x14ac:dyDescent="0.25">
      <c r="A699" s="102">
        <v>692</v>
      </c>
      <c r="B699" s="103" t="s">
        <v>129</v>
      </c>
      <c r="C699" s="104" t="s">
        <v>371</v>
      </c>
      <c r="D699" s="105"/>
      <c r="E699" s="311">
        <v>2000</v>
      </c>
      <c r="F699" s="311"/>
      <c r="G699" s="312">
        <f t="shared" si="10"/>
        <v>2000</v>
      </c>
      <c r="H699" s="106">
        <v>43343</v>
      </c>
      <c r="I699" s="104"/>
      <c r="J699" s="107" t="s">
        <v>13</v>
      </c>
    </row>
    <row r="700" spans="1:10" s="93" customFormat="1" ht="11.5" x14ac:dyDescent="0.25">
      <c r="A700" s="102">
        <v>693</v>
      </c>
      <c r="B700" s="103" t="s">
        <v>130</v>
      </c>
      <c r="C700" s="104" t="s">
        <v>370</v>
      </c>
      <c r="D700" s="105"/>
      <c r="E700" s="311">
        <v>1849.6000000000001</v>
      </c>
      <c r="F700" s="311"/>
      <c r="G700" s="312">
        <f t="shared" si="10"/>
        <v>1849.6000000000001</v>
      </c>
      <c r="H700" s="106">
        <v>43343</v>
      </c>
      <c r="I700" s="104"/>
      <c r="J700" s="107" t="s">
        <v>13</v>
      </c>
    </row>
    <row r="701" spans="1:10" s="93" customFormat="1" ht="11.5" x14ac:dyDescent="0.25">
      <c r="A701" s="102">
        <v>694</v>
      </c>
      <c r="B701" s="103" t="s">
        <v>130</v>
      </c>
      <c r="C701" s="104" t="s">
        <v>369</v>
      </c>
      <c r="D701" s="105"/>
      <c r="E701" s="311">
        <v>315.39</v>
      </c>
      <c r="F701" s="311"/>
      <c r="G701" s="312">
        <f t="shared" si="10"/>
        <v>315.39</v>
      </c>
      <c r="H701" s="106">
        <v>43343</v>
      </c>
      <c r="I701" s="104"/>
      <c r="J701" s="107" t="s">
        <v>13</v>
      </c>
    </row>
    <row r="702" spans="1:10" s="93" customFormat="1" ht="11.5" x14ac:dyDescent="0.25">
      <c r="A702" s="102">
        <v>695</v>
      </c>
      <c r="B702" s="103" t="s">
        <v>130</v>
      </c>
      <c r="C702" s="104" t="s">
        <v>371</v>
      </c>
      <c r="D702" s="105"/>
      <c r="E702" s="311">
        <v>3000</v>
      </c>
      <c r="F702" s="311"/>
      <c r="G702" s="312">
        <f t="shared" si="10"/>
        <v>3000</v>
      </c>
      <c r="H702" s="106">
        <v>43343</v>
      </c>
      <c r="I702" s="104"/>
      <c r="J702" s="107" t="s">
        <v>13</v>
      </c>
    </row>
    <row r="703" spans="1:10" s="93" customFormat="1" ht="11.5" x14ac:dyDescent="0.25">
      <c r="A703" s="102">
        <v>696</v>
      </c>
      <c r="B703" s="103" t="s">
        <v>130</v>
      </c>
      <c r="C703" s="104" t="s">
        <v>326</v>
      </c>
      <c r="D703" s="105"/>
      <c r="E703" s="311">
        <v>1187</v>
      </c>
      <c r="F703" s="311"/>
      <c r="G703" s="312">
        <f t="shared" si="10"/>
        <v>1187</v>
      </c>
      <c r="H703" s="106">
        <v>43343</v>
      </c>
      <c r="I703" s="104"/>
      <c r="J703" s="107" t="s">
        <v>377</v>
      </c>
    </row>
    <row r="704" spans="1:10" s="93" customFormat="1" ht="11.5" x14ac:dyDescent="0.25">
      <c r="A704" s="102">
        <v>697</v>
      </c>
      <c r="B704" s="103" t="s">
        <v>130</v>
      </c>
      <c r="C704" s="104" t="s">
        <v>381</v>
      </c>
      <c r="D704" s="105"/>
      <c r="E704" s="311">
        <v>5105</v>
      </c>
      <c r="F704" s="311"/>
      <c r="G704" s="312">
        <f t="shared" si="10"/>
        <v>5105</v>
      </c>
      <c r="H704" s="106">
        <v>43343</v>
      </c>
      <c r="I704" s="104"/>
      <c r="J704" s="107" t="s">
        <v>382</v>
      </c>
    </row>
    <row r="705" spans="1:10" s="93" customFormat="1" ht="11.5" x14ac:dyDescent="0.25">
      <c r="A705" s="102">
        <v>698</v>
      </c>
      <c r="B705" s="103" t="s">
        <v>130</v>
      </c>
      <c r="C705" s="104" t="s">
        <v>381</v>
      </c>
      <c r="D705" s="105"/>
      <c r="E705" s="311">
        <v>5685</v>
      </c>
      <c r="F705" s="311"/>
      <c r="G705" s="312">
        <f t="shared" si="10"/>
        <v>5685</v>
      </c>
      <c r="H705" s="106">
        <v>43343</v>
      </c>
      <c r="I705" s="104"/>
      <c r="J705" s="107" t="s">
        <v>382</v>
      </c>
    </row>
    <row r="706" spans="1:10" s="93" customFormat="1" ht="11.5" x14ac:dyDescent="0.25">
      <c r="A706" s="102">
        <v>699</v>
      </c>
      <c r="B706" s="103" t="s">
        <v>130</v>
      </c>
      <c r="C706" s="104" t="s">
        <v>381</v>
      </c>
      <c r="D706" s="105"/>
      <c r="E706" s="311">
        <v>5285</v>
      </c>
      <c r="F706" s="311"/>
      <c r="G706" s="312">
        <f t="shared" si="10"/>
        <v>5285</v>
      </c>
      <c r="H706" s="106">
        <v>43343</v>
      </c>
      <c r="I706" s="104"/>
      <c r="J706" s="107" t="s">
        <v>382</v>
      </c>
    </row>
    <row r="707" spans="1:10" s="93" customFormat="1" ht="11.5" x14ac:dyDescent="0.25">
      <c r="A707" s="102">
        <v>700</v>
      </c>
      <c r="B707" s="103" t="s">
        <v>131</v>
      </c>
      <c r="C707" s="104" t="s">
        <v>370</v>
      </c>
      <c r="D707" s="105"/>
      <c r="E707" s="311">
        <v>1849.6000000000001</v>
      </c>
      <c r="F707" s="311"/>
      <c r="G707" s="312">
        <f t="shared" si="10"/>
        <v>1849.6000000000001</v>
      </c>
      <c r="H707" s="106">
        <v>43343</v>
      </c>
      <c r="I707" s="104"/>
      <c r="J707" s="107" t="s">
        <v>13</v>
      </c>
    </row>
    <row r="708" spans="1:10" s="93" customFormat="1" ht="11.5" x14ac:dyDescent="0.25">
      <c r="A708" s="102">
        <v>701</v>
      </c>
      <c r="B708" s="103" t="s">
        <v>131</v>
      </c>
      <c r="C708" s="104" t="s">
        <v>369</v>
      </c>
      <c r="D708" s="105"/>
      <c r="E708" s="311">
        <v>319.77999999999997</v>
      </c>
      <c r="F708" s="311"/>
      <c r="G708" s="312">
        <f t="shared" si="10"/>
        <v>319.77999999999997</v>
      </c>
      <c r="H708" s="106">
        <v>43343</v>
      </c>
      <c r="I708" s="104"/>
      <c r="J708" s="107" t="s">
        <v>13</v>
      </c>
    </row>
    <row r="709" spans="1:10" s="93" customFormat="1" ht="11.5" x14ac:dyDescent="0.25">
      <c r="A709" s="102">
        <v>702</v>
      </c>
      <c r="B709" s="103" t="s">
        <v>131</v>
      </c>
      <c r="C709" s="104" t="s">
        <v>371</v>
      </c>
      <c r="D709" s="105"/>
      <c r="E709" s="311">
        <v>2000</v>
      </c>
      <c r="F709" s="311"/>
      <c r="G709" s="312">
        <f t="shared" si="10"/>
        <v>2000</v>
      </c>
      <c r="H709" s="106">
        <v>43343</v>
      </c>
      <c r="I709" s="104"/>
      <c r="J709" s="107" t="s">
        <v>13</v>
      </c>
    </row>
    <row r="710" spans="1:10" s="93" customFormat="1" ht="11.5" x14ac:dyDescent="0.25">
      <c r="A710" s="102">
        <v>703</v>
      </c>
      <c r="B710" s="103" t="s">
        <v>131</v>
      </c>
      <c r="C710" s="104" t="s">
        <v>168</v>
      </c>
      <c r="D710" s="105"/>
      <c r="E710" s="311">
        <v>10000</v>
      </c>
      <c r="F710" s="311"/>
      <c r="G710" s="312">
        <f t="shared" si="10"/>
        <v>10000</v>
      </c>
      <c r="H710" s="106">
        <v>43343</v>
      </c>
      <c r="I710" s="104"/>
      <c r="J710" s="107" t="s">
        <v>167</v>
      </c>
    </row>
    <row r="711" spans="1:10" s="93" customFormat="1" ht="11.5" x14ac:dyDescent="0.25">
      <c r="A711" s="102">
        <v>704</v>
      </c>
      <c r="B711" s="103" t="s">
        <v>131</v>
      </c>
      <c r="C711" s="104" t="s">
        <v>378</v>
      </c>
      <c r="D711" s="105"/>
      <c r="E711" s="311">
        <v>30000</v>
      </c>
      <c r="F711" s="311"/>
      <c r="G711" s="312">
        <f t="shared" si="10"/>
        <v>30000</v>
      </c>
      <c r="H711" s="106">
        <v>43343</v>
      </c>
      <c r="I711" s="104"/>
      <c r="J711" s="107" t="s">
        <v>400</v>
      </c>
    </row>
    <row r="712" spans="1:10" s="93" customFormat="1" ht="11.5" x14ac:dyDescent="0.25">
      <c r="A712" s="102">
        <v>705</v>
      </c>
      <c r="B712" s="103" t="s">
        <v>131</v>
      </c>
      <c r="C712" s="104" t="s">
        <v>381</v>
      </c>
      <c r="D712" s="105"/>
      <c r="E712" s="311">
        <v>4970</v>
      </c>
      <c r="F712" s="311"/>
      <c r="G712" s="312">
        <f t="shared" ref="G712:G775" si="11">SUM(D712:F712)</f>
        <v>4970</v>
      </c>
      <c r="H712" s="106">
        <v>43343</v>
      </c>
      <c r="I712" s="104"/>
      <c r="J712" s="107" t="s">
        <v>382</v>
      </c>
    </row>
    <row r="713" spans="1:10" s="93" customFormat="1" ht="11.5" x14ac:dyDescent="0.25">
      <c r="A713" s="102">
        <v>706</v>
      </c>
      <c r="B713" s="103" t="s">
        <v>132</v>
      </c>
      <c r="C713" s="104" t="s">
        <v>370</v>
      </c>
      <c r="D713" s="105"/>
      <c r="E713" s="311">
        <v>1196.8000000000002</v>
      </c>
      <c r="F713" s="311"/>
      <c r="G713" s="312">
        <f t="shared" si="11"/>
        <v>1196.8000000000002</v>
      </c>
      <c r="H713" s="106">
        <v>43343</v>
      </c>
      <c r="I713" s="104"/>
      <c r="J713" s="107" t="s">
        <v>13</v>
      </c>
    </row>
    <row r="714" spans="1:10" s="93" customFormat="1" ht="11.5" x14ac:dyDescent="0.25">
      <c r="A714" s="102">
        <v>707</v>
      </c>
      <c r="B714" s="103" t="s">
        <v>132</v>
      </c>
      <c r="C714" s="104" t="s">
        <v>369</v>
      </c>
      <c r="D714" s="105"/>
      <c r="E714" s="311">
        <v>267.22000000000003</v>
      </c>
      <c r="F714" s="311"/>
      <c r="G714" s="312">
        <f t="shared" si="11"/>
        <v>267.22000000000003</v>
      </c>
      <c r="H714" s="106">
        <v>43343</v>
      </c>
      <c r="I714" s="104"/>
      <c r="J714" s="107" t="s">
        <v>13</v>
      </c>
    </row>
    <row r="715" spans="1:10" s="93" customFormat="1" ht="11.5" x14ac:dyDescent="0.25">
      <c r="A715" s="102">
        <v>708</v>
      </c>
      <c r="B715" s="103" t="s">
        <v>132</v>
      </c>
      <c r="C715" s="104" t="s">
        <v>371</v>
      </c>
      <c r="D715" s="105"/>
      <c r="E715" s="311">
        <v>5000</v>
      </c>
      <c r="F715" s="311"/>
      <c r="G715" s="312">
        <f t="shared" si="11"/>
        <v>5000</v>
      </c>
      <c r="H715" s="106">
        <v>43343</v>
      </c>
      <c r="I715" s="104"/>
      <c r="J715" s="107" t="s">
        <v>13</v>
      </c>
    </row>
    <row r="716" spans="1:10" s="93" customFormat="1" ht="11.5" x14ac:dyDescent="0.25">
      <c r="A716" s="102">
        <v>709</v>
      </c>
      <c r="B716" s="103" t="s">
        <v>132</v>
      </c>
      <c r="C716" s="104" t="s">
        <v>168</v>
      </c>
      <c r="D716" s="105"/>
      <c r="E716" s="311">
        <v>30000</v>
      </c>
      <c r="F716" s="311"/>
      <c r="G716" s="312">
        <f t="shared" si="11"/>
        <v>30000</v>
      </c>
      <c r="H716" s="106">
        <v>43343</v>
      </c>
      <c r="I716" s="104"/>
      <c r="J716" s="107" t="s">
        <v>167</v>
      </c>
    </row>
    <row r="717" spans="1:10" s="93" customFormat="1" ht="11.5" x14ac:dyDescent="0.25">
      <c r="A717" s="102">
        <v>710</v>
      </c>
      <c r="B717" s="103" t="s">
        <v>133</v>
      </c>
      <c r="C717" s="104" t="s">
        <v>369</v>
      </c>
      <c r="D717" s="105"/>
      <c r="E717" s="311">
        <v>280.75</v>
      </c>
      <c r="F717" s="311"/>
      <c r="G717" s="312">
        <f t="shared" si="11"/>
        <v>280.75</v>
      </c>
      <c r="H717" s="106">
        <v>43343</v>
      </c>
      <c r="I717" s="104"/>
      <c r="J717" s="107" t="s">
        <v>13</v>
      </c>
    </row>
    <row r="718" spans="1:10" s="93" customFormat="1" ht="11.5" x14ac:dyDescent="0.25">
      <c r="A718" s="102">
        <v>711</v>
      </c>
      <c r="B718" s="103" t="s">
        <v>133</v>
      </c>
      <c r="C718" s="104" t="s">
        <v>371</v>
      </c>
      <c r="D718" s="105"/>
      <c r="E718" s="311">
        <v>2000</v>
      </c>
      <c r="F718" s="311"/>
      <c r="G718" s="312">
        <f t="shared" si="11"/>
        <v>2000</v>
      </c>
      <c r="H718" s="106">
        <v>43343</v>
      </c>
      <c r="I718" s="104"/>
      <c r="J718" s="107" t="s">
        <v>13</v>
      </c>
    </row>
    <row r="719" spans="1:10" s="93" customFormat="1" ht="11.5" x14ac:dyDescent="0.25">
      <c r="A719" s="102">
        <v>712</v>
      </c>
      <c r="B719" s="103" t="s">
        <v>133</v>
      </c>
      <c r="C719" s="104" t="s">
        <v>326</v>
      </c>
      <c r="D719" s="105"/>
      <c r="E719" s="311">
        <v>8419</v>
      </c>
      <c r="F719" s="311"/>
      <c r="G719" s="312">
        <f t="shared" si="11"/>
        <v>8419</v>
      </c>
      <c r="H719" s="106">
        <v>43343</v>
      </c>
      <c r="I719" s="104"/>
      <c r="J719" s="107" t="s">
        <v>377</v>
      </c>
    </row>
    <row r="720" spans="1:10" s="93" customFormat="1" ht="11.5" x14ac:dyDescent="0.25">
      <c r="A720" s="102">
        <v>713</v>
      </c>
      <c r="B720" s="103" t="s">
        <v>133</v>
      </c>
      <c r="C720" s="104" t="s">
        <v>168</v>
      </c>
      <c r="D720" s="105"/>
      <c r="E720" s="311">
        <v>5000</v>
      </c>
      <c r="F720" s="311"/>
      <c r="G720" s="312">
        <f t="shared" si="11"/>
        <v>5000</v>
      </c>
      <c r="H720" s="106">
        <v>43343</v>
      </c>
      <c r="I720" s="104"/>
      <c r="J720" s="107" t="s">
        <v>167</v>
      </c>
    </row>
    <row r="721" spans="1:10" s="93" customFormat="1" ht="11.5" x14ac:dyDescent="0.25">
      <c r="A721" s="102">
        <v>714</v>
      </c>
      <c r="B721" s="103" t="s">
        <v>134</v>
      </c>
      <c r="C721" s="104" t="s">
        <v>370</v>
      </c>
      <c r="D721" s="105"/>
      <c r="E721" s="311">
        <v>19040</v>
      </c>
      <c r="F721" s="311"/>
      <c r="G721" s="312">
        <f t="shared" si="11"/>
        <v>19040</v>
      </c>
      <c r="H721" s="106">
        <v>43343</v>
      </c>
      <c r="I721" s="104"/>
      <c r="J721" s="107" t="s">
        <v>13</v>
      </c>
    </row>
    <row r="722" spans="1:10" s="93" customFormat="1" ht="11.5" x14ac:dyDescent="0.25">
      <c r="A722" s="102">
        <v>715</v>
      </c>
      <c r="B722" s="103" t="s">
        <v>134</v>
      </c>
      <c r="C722" s="104" t="s">
        <v>369</v>
      </c>
      <c r="D722" s="105"/>
      <c r="E722" s="311">
        <v>9229.83</v>
      </c>
      <c r="F722" s="311"/>
      <c r="G722" s="312">
        <f t="shared" si="11"/>
        <v>9229.83</v>
      </c>
      <c r="H722" s="106">
        <v>43343</v>
      </c>
      <c r="I722" s="104"/>
      <c r="J722" s="107" t="s">
        <v>13</v>
      </c>
    </row>
    <row r="723" spans="1:10" s="93" customFormat="1" ht="11.5" x14ac:dyDescent="0.25">
      <c r="A723" s="102">
        <v>716</v>
      </c>
      <c r="B723" s="103" t="s">
        <v>134</v>
      </c>
      <c r="C723" s="104" t="s">
        <v>371</v>
      </c>
      <c r="D723" s="105"/>
      <c r="E723" s="311">
        <v>50000</v>
      </c>
      <c r="F723" s="311"/>
      <c r="G723" s="312">
        <f t="shared" si="11"/>
        <v>50000</v>
      </c>
      <c r="H723" s="106">
        <v>43343</v>
      </c>
      <c r="I723" s="104"/>
      <c r="J723" s="107" t="s">
        <v>13</v>
      </c>
    </row>
    <row r="724" spans="1:10" s="93" customFormat="1" ht="11.5" x14ac:dyDescent="0.25">
      <c r="A724" s="102">
        <v>717</v>
      </c>
      <c r="B724" s="103" t="s">
        <v>134</v>
      </c>
      <c r="C724" s="104" t="s">
        <v>326</v>
      </c>
      <c r="D724" s="105"/>
      <c r="E724" s="311">
        <v>16768</v>
      </c>
      <c r="F724" s="311"/>
      <c r="G724" s="312">
        <f t="shared" si="11"/>
        <v>16768</v>
      </c>
      <c r="H724" s="106">
        <v>43343</v>
      </c>
      <c r="I724" s="104"/>
      <c r="J724" s="107" t="s">
        <v>377</v>
      </c>
    </row>
    <row r="725" spans="1:10" s="93" customFormat="1" ht="11.5" x14ac:dyDescent="0.25">
      <c r="A725" s="102">
        <v>718</v>
      </c>
      <c r="B725" s="103" t="s">
        <v>134</v>
      </c>
      <c r="C725" s="104" t="s">
        <v>168</v>
      </c>
      <c r="D725" s="105"/>
      <c r="E725" s="311">
        <v>30000</v>
      </c>
      <c r="F725" s="311"/>
      <c r="G725" s="312">
        <f t="shared" si="11"/>
        <v>30000</v>
      </c>
      <c r="H725" s="106">
        <v>43343</v>
      </c>
      <c r="I725" s="104"/>
      <c r="J725" s="107" t="s">
        <v>167</v>
      </c>
    </row>
    <row r="726" spans="1:10" s="93" customFormat="1" ht="11.5" x14ac:dyDescent="0.25">
      <c r="A726" s="102">
        <v>719</v>
      </c>
      <c r="B726" s="103" t="s">
        <v>134</v>
      </c>
      <c r="C726" s="104" t="s">
        <v>387</v>
      </c>
      <c r="D726" s="105"/>
      <c r="E726" s="311">
        <v>30000</v>
      </c>
      <c r="F726" s="311"/>
      <c r="G726" s="312">
        <f t="shared" si="11"/>
        <v>30000</v>
      </c>
      <c r="H726" s="106">
        <v>43343</v>
      </c>
      <c r="I726" s="104"/>
      <c r="J726" s="107" t="s">
        <v>374</v>
      </c>
    </row>
    <row r="727" spans="1:10" s="93" customFormat="1" ht="11.5" x14ac:dyDescent="0.25">
      <c r="A727" s="102">
        <v>720</v>
      </c>
      <c r="B727" s="103" t="s">
        <v>135</v>
      </c>
      <c r="C727" s="104" t="s">
        <v>370</v>
      </c>
      <c r="D727" s="105"/>
      <c r="E727" s="311">
        <v>1196.8000000000002</v>
      </c>
      <c r="F727" s="311"/>
      <c r="G727" s="312">
        <f t="shared" si="11"/>
        <v>1196.8000000000002</v>
      </c>
      <c r="H727" s="106">
        <v>43343</v>
      </c>
      <c r="I727" s="104"/>
      <c r="J727" s="107" t="s">
        <v>13</v>
      </c>
    </row>
    <row r="728" spans="1:10" s="93" customFormat="1" ht="11.5" x14ac:dyDescent="0.25">
      <c r="A728" s="102">
        <v>721</v>
      </c>
      <c r="B728" s="103" t="s">
        <v>135</v>
      </c>
      <c r="C728" s="104" t="s">
        <v>369</v>
      </c>
      <c r="D728" s="105"/>
      <c r="E728" s="311">
        <v>262.45999999999998</v>
      </c>
      <c r="F728" s="311"/>
      <c r="G728" s="312">
        <f t="shared" si="11"/>
        <v>262.45999999999998</v>
      </c>
      <c r="H728" s="106">
        <v>43343</v>
      </c>
      <c r="I728" s="104"/>
      <c r="J728" s="107" t="s">
        <v>13</v>
      </c>
    </row>
    <row r="729" spans="1:10" s="93" customFormat="1" ht="11.5" x14ac:dyDescent="0.25">
      <c r="A729" s="102">
        <v>722</v>
      </c>
      <c r="B729" s="103" t="s">
        <v>135</v>
      </c>
      <c r="C729" s="104" t="s">
        <v>371</v>
      </c>
      <c r="D729" s="105"/>
      <c r="E729" s="311">
        <v>2000</v>
      </c>
      <c r="F729" s="311"/>
      <c r="G729" s="312">
        <f t="shared" si="11"/>
        <v>2000</v>
      </c>
      <c r="H729" s="106">
        <v>43343</v>
      </c>
      <c r="I729" s="104"/>
      <c r="J729" s="107" t="s">
        <v>13</v>
      </c>
    </row>
    <row r="730" spans="1:10" s="93" customFormat="1" ht="11.5" x14ac:dyDescent="0.25">
      <c r="A730" s="102">
        <v>723</v>
      </c>
      <c r="B730" s="103" t="s">
        <v>135</v>
      </c>
      <c r="C730" s="104" t="s">
        <v>168</v>
      </c>
      <c r="D730" s="105"/>
      <c r="E730" s="311">
        <v>30000</v>
      </c>
      <c r="F730" s="311"/>
      <c r="G730" s="312">
        <f t="shared" si="11"/>
        <v>30000</v>
      </c>
      <c r="H730" s="106">
        <v>43343</v>
      </c>
      <c r="I730" s="104"/>
      <c r="J730" s="107" t="s">
        <v>167</v>
      </c>
    </row>
    <row r="731" spans="1:10" s="93" customFormat="1" ht="11.5" x14ac:dyDescent="0.25">
      <c r="A731" s="102">
        <v>724</v>
      </c>
      <c r="B731" s="103" t="s">
        <v>406</v>
      </c>
      <c r="C731" s="104" t="s">
        <v>370</v>
      </c>
      <c r="D731" s="105"/>
      <c r="E731" s="311">
        <v>1414.4</v>
      </c>
      <c r="F731" s="311"/>
      <c r="G731" s="312">
        <f t="shared" si="11"/>
        <v>1414.4</v>
      </c>
      <c r="H731" s="106">
        <v>43343</v>
      </c>
      <c r="I731" s="104"/>
      <c r="J731" s="107" t="s">
        <v>13</v>
      </c>
    </row>
    <row r="732" spans="1:10" s="93" customFormat="1" ht="11.5" x14ac:dyDescent="0.25">
      <c r="A732" s="102">
        <v>725</v>
      </c>
      <c r="B732" s="103" t="s">
        <v>407</v>
      </c>
      <c r="C732" s="104" t="s">
        <v>370</v>
      </c>
      <c r="D732" s="105"/>
      <c r="E732" s="311">
        <v>2393.6000000000004</v>
      </c>
      <c r="F732" s="311"/>
      <c r="G732" s="312">
        <f t="shared" si="11"/>
        <v>2393.6000000000004</v>
      </c>
      <c r="H732" s="106">
        <v>43343</v>
      </c>
      <c r="I732" s="104"/>
      <c r="J732" s="107" t="s">
        <v>13</v>
      </c>
    </row>
    <row r="733" spans="1:10" s="93" customFormat="1" ht="11.5" x14ac:dyDescent="0.25">
      <c r="A733" s="102">
        <v>726</v>
      </c>
      <c r="B733" s="103" t="s">
        <v>407</v>
      </c>
      <c r="C733" s="104" t="s">
        <v>371</v>
      </c>
      <c r="D733" s="105"/>
      <c r="E733" s="311">
        <v>5000</v>
      </c>
      <c r="F733" s="311"/>
      <c r="G733" s="312">
        <f t="shared" si="11"/>
        <v>5000</v>
      </c>
      <c r="H733" s="106">
        <v>43343</v>
      </c>
      <c r="I733" s="104"/>
      <c r="J733" s="107" t="s">
        <v>13</v>
      </c>
    </row>
    <row r="734" spans="1:10" s="93" customFormat="1" ht="11.5" x14ac:dyDescent="0.25">
      <c r="A734" s="102">
        <v>727</v>
      </c>
      <c r="B734" s="103" t="s">
        <v>407</v>
      </c>
      <c r="C734" s="104" t="s">
        <v>326</v>
      </c>
      <c r="D734" s="105"/>
      <c r="E734" s="311">
        <v>14768</v>
      </c>
      <c r="F734" s="311"/>
      <c r="G734" s="312">
        <f t="shared" si="11"/>
        <v>14768</v>
      </c>
      <c r="H734" s="106">
        <v>43343</v>
      </c>
      <c r="I734" s="104"/>
      <c r="J734" s="107" t="s">
        <v>377</v>
      </c>
    </row>
    <row r="735" spans="1:10" s="93" customFormat="1" ht="11.5" x14ac:dyDescent="0.25">
      <c r="A735" s="102">
        <v>728</v>
      </c>
      <c r="B735" s="103" t="s">
        <v>407</v>
      </c>
      <c r="C735" s="104" t="s">
        <v>384</v>
      </c>
      <c r="D735" s="105"/>
      <c r="E735" s="311">
        <v>4124</v>
      </c>
      <c r="F735" s="311"/>
      <c r="G735" s="312">
        <f t="shared" si="11"/>
        <v>4124</v>
      </c>
      <c r="H735" s="106">
        <v>43343</v>
      </c>
      <c r="I735" s="104"/>
      <c r="J735" s="107" t="s">
        <v>377</v>
      </c>
    </row>
    <row r="736" spans="1:10" s="93" customFormat="1" ht="11.5" x14ac:dyDescent="0.25">
      <c r="A736" s="102">
        <v>729</v>
      </c>
      <c r="B736" s="103" t="s">
        <v>136</v>
      </c>
      <c r="C736" s="104" t="s">
        <v>369</v>
      </c>
      <c r="D736" s="105"/>
      <c r="E736" s="311">
        <v>273.41000000000003</v>
      </c>
      <c r="F736" s="311"/>
      <c r="G736" s="312">
        <f t="shared" si="11"/>
        <v>273.41000000000003</v>
      </c>
      <c r="H736" s="106">
        <v>43343</v>
      </c>
      <c r="I736" s="104"/>
      <c r="J736" s="107" t="s">
        <v>13</v>
      </c>
    </row>
    <row r="737" spans="1:10" s="93" customFormat="1" ht="11.5" x14ac:dyDescent="0.25">
      <c r="A737" s="102">
        <v>730</v>
      </c>
      <c r="B737" s="103" t="s">
        <v>136</v>
      </c>
      <c r="C737" s="104" t="s">
        <v>371</v>
      </c>
      <c r="D737" s="105"/>
      <c r="E737" s="311">
        <v>2000</v>
      </c>
      <c r="F737" s="311"/>
      <c r="G737" s="312">
        <f t="shared" si="11"/>
        <v>2000</v>
      </c>
      <c r="H737" s="106">
        <v>43343</v>
      </c>
      <c r="I737" s="104"/>
      <c r="J737" s="107" t="s">
        <v>13</v>
      </c>
    </row>
    <row r="738" spans="1:10" s="93" customFormat="1" ht="11.5" x14ac:dyDescent="0.25">
      <c r="A738" s="102">
        <v>731</v>
      </c>
      <c r="B738" s="103" t="s">
        <v>136</v>
      </c>
      <c r="C738" s="104" t="s">
        <v>168</v>
      </c>
      <c r="D738" s="105"/>
      <c r="E738" s="311">
        <v>5000</v>
      </c>
      <c r="F738" s="311"/>
      <c r="G738" s="312">
        <f t="shared" si="11"/>
        <v>5000</v>
      </c>
      <c r="H738" s="106">
        <v>43343</v>
      </c>
      <c r="I738" s="104"/>
      <c r="J738" s="107" t="s">
        <v>167</v>
      </c>
    </row>
    <row r="739" spans="1:10" s="93" customFormat="1" ht="11.5" x14ac:dyDescent="0.25">
      <c r="A739" s="102">
        <v>732</v>
      </c>
      <c r="B739" s="103" t="s">
        <v>408</v>
      </c>
      <c r="C739" s="104" t="s">
        <v>370</v>
      </c>
      <c r="D739" s="105"/>
      <c r="E739" s="311">
        <v>1414.4</v>
      </c>
      <c r="F739" s="311"/>
      <c r="G739" s="312">
        <f t="shared" si="11"/>
        <v>1414.4</v>
      </c>
      <c r="H739" s="106">
        <v>43343</v>
      </c>
      <c r="I739" s="104"/>
      <c r="J739" s="107" t="s">
        <v>13</v>
      </c>
    </row>
    <row r="740" spans="1:10" s="93" customFormat="1" ht="11.5" x14ac:dyDescent="0.25">
      <c r="A740" s="102">
        <v>733</v>
      </c>
      <c r="B740" s="103" t="s">
        <v>137</v>
      </c>
      <c r="C740" s="104" t="s">
        <v>369</v>
      </c>
      <c r="D740" s="105"/>
      <c r="E740" s="311">
        <v>1933.17</v>
      </c>
      <c r="F740" s="311"/>
      <c r="G740" s="312">
        <f t="shared" si="11"/>
        <v>1933.17</v>
      </c>
      <c r="H740" s="106">
        <v>43343</v>
      </c>
      <c r="I740" s="104"/>
      <c r="J740" s="107" t="s">
        <v>13</v>
      </c>
    </row>
    <row r="741" spans="1:10" s="93" customFormat="1" ht="11.5" x14ac:dyDescent="0.25">
      <c r="A741" s="102">
        <v>734</v>
      </c>
      <c r="B741" s="103" t="s">
        <v>137</v>
      </c>
      <c r="C741" s="104" t="s">
        <v>371</v>
      </c>
      <c r="D741" s="105"/>
      <c r="E741" s="311">
        <v>10000</v>
      </c>
      <c r="F741" s="311"/>
      <c r="G741" s="312">
        <f t="shared" si="11"/>
        <v>10000</v>
      </c>
      <c r="H741" s="106">
        <v>43343</v>
      </c>
      <c r="I741" s="104"/>
      <c r="J741" s="107" t="s">
        <v>13</v>
      </c>
    </row>
    <row r="742" spans="1:10" s="93" customFormat="1" ht="11.5" x14ac:dyDescent="0.25">
      <c r="A742" s="102">
        <v>735</v>
      </c>
      <c r="B742" s="103" t="s">
        <v>137</v>
      </c>
      <c r="C742" s="104" t="s">
        <v>168</v>
      </c>
      <c r="D742" s="105"/>
      <c r="E742" s="311">
        <v>30000</v>
      </c>
      <c r="F742" s="311"/>
      <c r="G742" s="312">
        <f t="shared" si="11"/>
        <v>30000</v>
      </c>
      <c r="H742" s="106">
        <v>43343</v>
      </c>
      <c r="I742" s="104"/>
      <c r="J742" s="107" t="s">
        <v>167</v>
      </c>
    </row>
    <row r="743" spans="1:10" s="93" customFormat="1" ht="11.5" x14ac:dyDescent="0.25">
      <c r="A743" s="102">
        <v>736</v>
      </c>
      <c r="B743" s="103" t="s">
        <v>137</v>
      </c>
      <c r="C743" s="104" t="s">
        <v>378</v>
      </c>
      <c r="D743" s="105"/>
      <c r="E743" s="311">
        <v>120000</v>
      </c>
      <c r="F743" s="311"/>
      <c r="G743" s="312">
        <f t="shared" si="11"/>
        <v>120000</v>
      </c>
      <c r="H743" s="106">
        <v>43343</v>
      </c>
      <c r="I743" s="104"/>
      <c r="J743" s="107" t="s">
        <v>400</v>
      </c>
    </row>
    <row r="744" spans="1:10" s="93" customFormat="1" ht="11.5" x14ac:dyDescent="0.25">
      <c r="A744" s="102">
        <v>737</v>
      </c>
      <c r="B744" s="103" t="s">
        <v>409</v>
      </c>
      <c r="C744" s="104" t="s">
        <v>370</v>
      </c>
      <c r="D744" s="105"/>
      <c r="E744" s="311">
        <v>4134.4000000000005</v>
      </c>
      <c r="F744" s="311"/>
      <c r="G744" s="312">
        <f t="shared" si="11"/>
        <v>4134.4000000000005</v>
      </c>
      <c r="H744" s="106">
        <v>43343</v>
      </c>
      <c r="I744" s="104"/>
      <c r="J744" s="107" t="s">
        <v>13</v>
      </c>
    </row>
    <row r="745" spans="1:10" s="93" customFormat="1" ht="11.5" x14ac:dyDescent="0.25">
      <c r="A745" s="102">
        <v>738</v>
      </c>
      <c r="B745" s="103" t="s">
        <v>138</v>
      </c>
      <c r="C745" s="104" t="s">
        <v>370</v>
      </c>
      <c r="D745" s="105"/>
      <c r="E745" s="311">
        <v>4460.8</v>
      </c>
      <c r="F745" s="311"/>
      <c r="G745" s="312">
        <f t="shared" si="11"/>
        <v>4460.8</v>
      </c>
      <c r="H745" s="106">
        <v>43343</v>
      </c>
      <c r="I745" s="104"/>
      <c r="J745" s="107" t="s">
        <v>13</v>
      </c>
    </row>
    <row r="746" spans="1:10" s="93" customFormat="1" ht="11.5" x14ac:dyDescent="0.25">
      <c r="A746" s="102">
        <v>739</v>
      </c>
      <c r="B746" s="103" t="s">
        <v>138</v>
      </c>
      <c r="C746" s="104" t="s">
        <v>369</v>
      </c>
      <c r="D746" s="105"/>
      <c r="E746" s="311">
        <v>1072.04</v>
      </c>
      <c r="F746" s="311"/>
      <c r="G746" s="312">
        <f t="shared" si="11"/>
        <v>1072.04</v>
      </c>
      <c r="H746" s="106">
        <v>43343</v>
      </c>
      <c r="I746" s="104"/>
      <c r="J746" s="107" t="s">
        <v>13</v>
      </c>
    </row>
    <row r="747" spans="1:10" s="93" customFormat="1" ht="11.5" x14ac:dyDescent="0.25">
      <c r="A747" s="102">
        <v>740</v>
      </c>
      <c r="B747" s="103" t="s">
        <v>138</v>
      </c>
      <c r="C747" s="104" t="s">
        <v>371</v>
      </c>
      <c r="D747" s="105"/>
      <c r="E747" s="311">
        <v>3000</v>
      </c>
      <c r="F747" s="311"/>
      <c r="G747" s="312">
        <f t="shared" si="11"/>
        <v>3000</v>
      </c>
      <c r="H747" s="106">
        <v>43343</v>
      </c>
      <c r="I747" s="104"/>
      <c r="J747" s="107" t="s">
        <v>13</v>
      </c>
    </row>
    <row r="748" spans="1:10" s="93" customFormat="1" ht="11.5" x14ac:dyDescent="0.25">
      <c r="A748" s="102">
        <v>741</v>
      </c>
      <c r="B748" s="103" t="s">
        <v>138</v>
      </c>
      <c r="C748" s="104" t="s">
        <v>326</v>
      </c>
      <c r="D748" s="105"/>
      <c r="E748" s="311">
        <v>11314</v>
      </c>
      <c r="F748" s="311"/>
      <c r="G748" s="312">
        <f t="shared" si="11"/>
        <v>11314</v>
      </c>
      <c r="H748" s="106">
        <v>43343</v>
      </c>
      <c r="I748" s="104"/>
      <c r="J748" s="107" t="s">
        <v>377</v>
      </c>
    </row>
    <row r="749" spans="1:10" s="93" customFormat="1" ht="11.5" x14ac:dyDescent="0.25">
      <c r="A749" s="102">
        <v>742</v>
      </c>
      <c r="B749" s="103" t="s">
        <v>138</v>
      </c>
      <c r="C749" s="104" t="s">
        <v>168</v>
      </c>
      <c r="D749" s="105"/>
      <c r="E749" s="311">
        <v>10000</v>
      </c>
      <c r="F749" s="311"/>
      <c r="G749" s="312">
        <f t="shared" si="11"/>
        <v>10000</v>
      </c>
      <c r="H749" s="106">
        <v>43343</v>
      </c>
      <c r="I749" s="104"/>
      <c r="J749" s="107" t="s">
        <v>167</v>
      </c>
    </row>
    <row r="750" spans="1:10" s="93" customFormat="1" ht="11.5" x14ac:dyDescent="0.25">
      <c r="A750" s="102">
        <v>743</v>
      </c>
      <c r="B750" s="103" t="s">
        <v>138</v>
      </c>
      <c r="C750" s="104" t="s">
        <v>172</v>
      </c>
      <c r="D750" s="105"/>
      <c r="E750" s="311">
        <v>30000</v>
      </c>
      <c r="F750" s="311"/>
      <c r="G750" s="312">
        <f t="shared" si="11"/>
        <v>30000</v>
      </c>
      <c r="H750" s="106">
        <v>43343</v>
      </c>
      <c r="I750" s="104"/>
      <c r="J750" s="107" t="s">
        <v>170</v>
      </c>
    </row>
    <row r="751" spans="1:10" s="93" customFormat="1" ht="11.5" x14ac:dyDescent="0.25">
      <c r="A751" s="102">
        <v>744</v>
      </c>
      <c r="B751" s="103" t="s">
        <v>139</v>
      </c>
      <c r="C751" s="104" t="s">
        <v>370</v>
      </c>
      <c r="D751" s="105"/>
      <c r="E751" s="311">
        <v>2230.4</v>
      </c>
      <c r="F751" s="311"/>
      <c r="G751" s="312">
        <f t="shared" si="11"/>
        <v>2230.4</v>
      </c>
      <c r="H751" s="106">
        <v>43343</v>
      </c>
      <c r="I751" s="104"/>
      <c r="J751" s="107" t="s">
        <v>13</v>
      </c>
    </row>
    <row r="752" spans="1:10" s="93" customFormat="1" ht="11.5" x14ac:dyDescent="0.25">
      <c r="A752" s="102">
        <v>745</v>
      </c>
      <c r="B752" s="103" t="s">
        <v>139</v>
      </c>
      <c r="C752" s="104" t="s">
        <v>369</v>
      </c>
      <c r="D752" s="105"/>
      <c r="E752" s="311">
        <v>474.02</v>
      </c>
      <c r="F752" s="311"/>
      <c r="G752" s="312">
        <f t="shared" si="11"/>
        <v>474.02</v>
      </c>
      <c r="H752" s="106">
        <v>43343</v>
      </c>
      <c r="I752" s="104"/>
      <c r="J752" s="107" t="s">
        <v>13</v>
      </c>
    </row>
    <row r="753" spans="1:10" s="93" customFormat="1" ht="11.5" x14ac:dyDescent="0.25">
      <c r="A753" s="102">
        <v>746</v>
      </c>
      <c r="B753" s="103" t="s">
        <v>139</v>
      </c>
      <c r="C753" s="104" t="s">
        <v>371</v>
      </c>
      <c r="D753" s="105"/>
      <c r="E753" s="311">
        <v>2000</v>
      </c>
      <c r="F753" s="311"/>
      <c r="G753" s="312">
        <f t="shared" si="11"/>
        <v>2000</v>
      </c>
      <c r="H753" s="106">
        <v>43343</v>
      </c>
      <c r="I753" s="104"/>
      <c r="J753" s="107" t="s">
        <v>13</v>
      </c>
    </row>
    <row r="754" spans="1:10" s="93" customFormat="1" ht="11.5" x14ac:dyDescent="0.25">
      <c r="A754" s="102">
        <v>747</v>
      </c>
      <c r="B754" s="103" t="s">
        <v>139</v>
      </c>
      <c r="C754" s="104" t="s">
        <v>384</v>
      </c>
      <c r="D754" s="105"/>
      <c r="E754" s="311">
        <v>3411</v>
      </c>
      <c r="F754" s="311"/>
      <c r="G754" s="312">
        <f t="shared" si="11"/>
        <v>3411</v>
      </c>
      <c r="H754" s="106">
        <v>43343</v>
      </c>
      <c r="I754" s="104"/>
      <c r="J754" s="107" t="s">
        <v>377</v>
      </c>
    </row>
    <row r="755" spans="1:10" s="93" customFormat="1" ht="11.5" x14ac:dyDescent="0.25">
      <c r="A755" s="102">
        <v>748</v>
      </c>
      <c r="B755" s="103" t="s">
        <v>140</v>
      </c>
      <c r="C755" s="104" t="s">
        <v>370</v>
      </c>
      <c r="D755" s="105"/>
      <c r="E755" s="311">
        <v>3916.8</v>
      </c>
      <c r="F755" s="311"/>
      <c r="G755" s="312">
        <f t="shared" si="11"/>
        <v>3916.8</v>
      </c>
      <c r="H755" s="106">
        <v>43343</v>
      </c>
      <c r="I755" s="104"/>
      <c r="J755" s="107" t="s">
        <v>13</v>
      </c>
    </row>
    <row r="756" spans="1:10" s="93" customFormat="1" ht="11.5" x14ac:dyDescent="0.25">
      <c r="A756" s="102">
        <v>749</v>
      </c>
      <c r="B756" s="103" t="s">
        <v>140</v>
      </c>
      <c r="C756" s="104" t="s">
        <v>369</v>
      </c>
      <c r="D756" s="105"/>
      <c r="E756" s="311">
        <v>1063.1099999999999</v>
      </c>
      <c r="F756" s="311"/>
      <c r="G756" s="312">
        <f t="shared" si="11"/>
        <v>1063.1099999999999</v>
      </c>
      <c r="H756" s="106">
        <v>43343</v>
      </c>
      <c r="I756" s="104"/>
      <c r="J756" s="107" t="s">
        <v>13</v>
      </c>
    </row>
    <row r="757" spans="1:10" s="93" customFormat="1" ht="11.5" x14ac:dyDescent="0.25">
      <c r="A757" s="102">
        <v>750</v>
      </c>
      <c r="B757" s="103" t="s">
        <v>140</v>
      </c>
      <c r="C757" s="104" t="s">
        <v>371</v>
      </c>
      <c r="D757" s="105"/>
      <c r="E757" s="311">
        <v>5000</v>
      </c>
      <c r="F757" s="311"/>
      <c r="G757" s="312">
        <f t="shared" si="11"/>
        <v>5000</v>
      </c>
      <c r="H757" s="106">
        <v>43343</v>
      </c>
      <c r="I757" s="104"/>
      <c r="J757" s="107" t="s">
        <v>13</v>
      </c>
    </row>
    <row r="758" spans="1:10" s="93" customFormat="1" ht="11.5" x14ac:dyDescent="0.25">
      <c r="A758" s="102">
        <v>751</v>
      </c>
      <c r="B758" s="103" t="s">
        <v>140</v>
      </c>
      <c r="C758" s="104" t="s">
        <v>384</v>
      </c>
      <c r="D758" s="105"/>
      <c r="E758" s="311">
        <v>3411</v>
      </c>
      <c r="F758" s="311"/>
      <c r="G758" s="312">
        <f t="shared" si="11"/>
        <v>3411</v>
      </c>
      <c r="H758" s="106">
        <v>43343</v>
      </c>
      <c r="I758" s="104"/>
      <c r="J758" s="107" t="s">
        <v>377</v>
      </c>
    </row>
    <row r="759" spans="1:10" s="93" customFormat="1" ht="11.5" x14ac:dyDescent="0.25">
      <c r="A759" s="102">
        <v>752</v>
      </c>
      <c r="B759" s="103" t="s">
        <v>140</v>
      </c>
      <c r="C759" s="104" t="s">
        <v>168</v>
      </c>
      <c r="D759" s="105"/>
      <c r="E759" s="311">
        <v>15000</v>
      </c>
      <c r="F759" s="311"/>
      <c r="G759" s="312">
        <f t="shared" si="11"/>
        <v>15000</v>
      </c>
      <c r="H759" s="106">
        <v>43343</v>
      </c>
      <c r="I759" s="104"/>
      <c r="J759" s="107" t="s">
        <v>167</v>
      </c>
    </row>
    <row r="760" spans="1:10" s="93" customFormat="1" ht="11.5" x14ac:dyDescent="0.25">
      <c r="A760" s="102">
        <v>753</v>
      </c>
      <c r="B760" s="103" t="s">
        <v>140</v>
      </c>
      <c r="C760" s="104" t="s">
        <v>378</v>
      </c>
      <c r="D760" s="105"/>
      <c r="E760" s="311">
        <v>120000</v>
      </c>
      <c r="F760" s="311"/>
      <c r="G760" s="312">
        <f t="shared" si="11"/>
        <v>120000</v>
      </c>
      <c r="H760" s="106">
        <v>43343</v>
      </c>
      <c r="I760" s="104"/>
      <c r="J760" s="107" t="s">
        <v>400</v>
      </c>
    </row>
    <row r="761" spans="1:10" s="93" customFormat="1" ht="11.5" x14ac:dyDescent="0.25">
      <c r="A761" s="102">
        <v>754</v>
      </c>
      <c r="B761" s="103" t="s">
        <v>140</v>
      </c>
      <c r="C761" s="104" t="s">
        <v>172</v>
      </c>
      <c r="D761" s="105"/>
      <c r="E761" s="311">
        <v>20000</v>
      </c>
      <c r="F761" s="311"/>
      <c r="G761" s="312">
        <f t="shared" si="11"/>
        <v>20000</v>
      </c>
      <c r="H761" s="106">
        <v>43343</v>
      </c>
      <c r="I761" s="104"/>
      <c r="J761" s="107" t="s">
        <v>170</v>
      </c>
    </row>
    <row r="762" spans="1:10" s="93" customFormat="1" ht="11.5" x14ac:dyDescent="0.25">
      <c r="A762" s="102">
        <v>755</v>
      </c>
      <c r="B762" s="103" t="s">
        <v>141</v>
      </c>
      <c r="C762" s="104" t="s">
        <v>370</v>
      </c>
      <c r="D762" s="105"/>
      <c r="E762" s="311">
        <v>2502.4</v>
      </c>
      <c r="F762" s="311"/>
      <c r="G762" s="312">
        <f t="shared" si="11"/>
        <v>2502.4</v>
      </c>
      <c r="H762" s="106">
        <v>43343</v>
      </c>
      <c r="I762" s="104"/>
      <c r="J762" s="107" t="s">
        <v>13</v>
      </c>
    </row>
    <row r="763" spans="1:10" s="93" customFormat="1" ht="11.5" x14ac:dyDescent="0.25">
      <c r="A763" s="102">
        <v>756</v>
      </c>
      <c r="B763" s="103" t="s">
        <v>141</v>
      </c>
      <c r="C763" s="104" t="s">
        <v>369</v>
      </c>
      <c r="D763" s="105"/>
      <c r="E763" s="311">
        <v>444.43</v>
      </c>
      <c r="F763" s="311"/>
      <c r="G763" s="312">
        <f t="shared" si="11"/>
        <v>444.43</v>
      </c>
      <c r="H763" s="106">
        <v>43343</v>
      </c>
      <c r="I763" s="104"/>
      <c r="J763" s="107" t="s">
        <v>13</v>
      </c>
    </row>
    <row r="764" spans="1:10" s="93" customFormat="1" ht="11.5" x14ac:dyDescent="0.25">
      <c r="A764" s="102">
        <v>757</v>
      </c>
      <c r="B764" s="103" t="s">
        <v>141</v>
      </c>
      <c r="C764" s="104" t="s">
        <v>371</v>
      </c>
      <c r="D764" s="105"/>
      <c r="E764" s="311">
        <v>2000</v>
      </c>
      <c r="F764" s="311"/>
      <c r="G764" s="312">
        <f t="shared" si="11"/>
        <v>2000</v>
      </c>
      <c r="H764" s="106">
        <v>43343</v>
      </c>
      <c r="I764" s="104"/>
      <c r="J764" s="107" t="s">
        <v>13</v>
      </c>
    </row>
    <row r="765" spans="1:10" s="93" customFormat="1" ht="11.5" x14ac:dyDescent="0.25">
      <c r="A765" s="102">
        <v>758</v>
      </c>
      <c r="B765" s="103" t="s">
        <v>141</v>
      </c>
      <c r="C765" s="104" t="s">
        <v>326</v>
      </c>
      <c r="D765" s="105"/>
      <c r="E765" s="311">
        <v>9973</v>
      </c>
      <c r="F765" s="311"/>
      <c r="G765" s="312">
        <f t="shared" si="11"/>
        <v>9973</v>
      </c>
      <c r="H765" s="106">
        <v>43343</v>
      </c>
      <c r="I765" s="104"/>
      <c r="J765" s="107" t="s">
        <v>377</v>
      </c>
    </row>
    <row r="766" spans="1:10" s="93" customFormat="1" ht="11.5" x14ac:dyDescent="0.25">
      <c r="A766" s="102">
        <v>759</v>
      </c>
      <c r="B766" s="103" t="s">
        <v>141</v>
      </c>
      <c r="C766" s="104" t="s">
        <v>168</v>
      </c>
      <c r="D766" s="105"/>
      <c r="E766" s="311">
        <v>10000</v>
      </c>
      <c r="F766" s="311"/>
      <c r="G766" s="312">
        <f t="shared" si="11"/>
        <v>10000</v>
      </c>
      <c r="H766" s="106">
        <v>43343</v>
      </c>
      <c r="I766" s="104"/>
      <c r="J766" s="107" t="s">
        <v>167</v>
      </c>
    </row>
    <row r="767" spans="1:10" s="93" customFormat="1" ht="11.5" x14ac:dyDescent="0.25">
      <c r="A767" s="102">
        <v>760</v>
      </c>
      <c r="B767" s="103" t="s">
        <v>142</v>
      </c>
      <c r="C767" s="104" t="s">
        <v>370</v>
      </c>
      <c r="D767" s="105"/>
      <c r="E767" s="311">
        <v>2502.4</v>
      </c>
      <c r="F767" s="311"/>
      <c r="G767" s="312">
        <f t="shared" si="11"/>
        <v>2502.4</v>
      </c>
      <c r="H767" s="106">
        <v>43343</v>
      </c>
      <c r="I767" s="104"/>
      <c r="J767" s="107" t="s">
        <v>13</v>
      </c>
    </row>
    <row r="768" spans="1:10" s="93" customFormat="1" ht="11.5" x14ac:dyDescent="0.25">
      <c r="A768" s="102">
        <v>761</v>
      </c>
      <c r="B768" s="103" t="s">
        <v>142</v>
      </c>
      <c r="C768" s="104" t="s">
        <v>369</v>
      </c>
      <c r="D768" s="105"/>
      <c r="E768" s="311">
        <v>439.46</v>
      </c>
      <c r="F768" s="311"/>
      <c r="G768" s="312">
        <f t="shared" si="11"/>
        <v>439.46</v>
      </c>
      <c r="H768" s="106">
        <v>43343</v>
      </c>
      <c r="I768" s="104"/>
      <c r="J768" s="107" t="s">
        <v>13</v>
      </c>
    </row>
    <row r="769" spans="1:10" s="93" customFormat="1" ht="11.5" x14ac:dyDescent="0.25">
      <c r="A769" s="102">
        <v>762</v>
      </c>
      <c r="B769" s="103" t="s">
        <v>142</v>
      </c>
      <c r="C769" s="104" t="s">
        <v>371</v>
      </c>
      <c r="D769" s="105"/>
      <c r="E769" s="311">
        <v>2000</v>
      </c>
      <c r="F769" s="311"/>
      <c r="G769" s="312">
        <f t="shared" si="11"/>
        <v>2000</v>
      </c>
      <c r="H769" s="106">
        <v>43343</v>
      </c>
      <c r="I769" s="104"/>
      <c r="J769" s="107" t="s">
        <v>13</v>
      </c>
    </row>
    <row r="770" spans="1:10" s="93" customFormat="1" ht="11.5" x14ac:dyDescent="0.25">
      <c r="A770" s="102">
        <v>763</v>
      </c>
      <c r="B770" s="103" t="s">
        <v>142</v>
      </c>
      <c r="C770" s="104" t="s">
        <v>384</v>
      </c>
      <c r="D770" s="105"/>
      <c r="E770" s="311">
        <v>3009</v>
      </c>
      <c r="F770" s="311"/>
      <c r="G770" s="312">
        <f t="shared" si="11"/>
        <v>3009</v>
      </c>
      <c r="H770" s="106">
        <v>43343</v>
      </c>
      <c r="I770" s="104"/>
      <c r="J770" s="107" t="s">
        <v>377</v>
      </c>
    </row>
    <row r="771" spans="1:10" s="93" customFormat="1" ht="11.5" x14ac:dyDescent="0.25">
      <c r="A771" s="102">
        <v>764</v>
      </c>
      <c r="B771" s="103" t="s">
        <v>142</v>
      </c>
      <c r="C771" s="104" t="s">
        <v>168</v>
      </c>
      <c r="D771" s="105"/>
      <c r="E771" s="311">
        <v>10000</v>
      </c>
      <c r="F771" s="311"/>
      <c r="G771" s="312">
        <f t="shared" si="11"/>
        <v>10000</v>
      </c>
      <c r="H771" s="106">
        <v>43343</v>
      </c>
      <c r="I771" s="104"/>
      <c r="J771" s="107" t="s">
        <v>167</v>
      </c>
    </row>
    <row r="772" spans="1:10" s="93" customFormat="1" ht="11.5" x14ac:dyDescent="0.25">
      <c r="A772" s="102">
        <v>765</v>
      </c>
      <c r="B772" s="103" t="s">
        <v>143</v>
      </c>
      <c r="C772" s="104" t="s">
        <v>370</v>
      </c>
      <c r="D772" s="105"/>
      <c r="E772" s="311">
        <v>2502.4</v>
      </c>
      <c r="F772" s="311"/>
      <c r="G772" s="312">
        <f t="shared" si="11"/>
        <v>2502.4</v>
      </c>
      <c r="H772" s="106">
        <v>43343</v>
      </c>
      <c r="I772" s="104"/>
      <c r="J772" s="107" t="s">
        <v>13</v>
      </c>
    </row>
    <row r="773" spans="1:10" s="93" customFormat="1" ht="11.5" x14ac:dyDescent="0.25">
      <c r="A773" s="102">
        <v>766</v>
      </c>
      <c r="B773" s="103" t="s">
        <v>143</v>
      </c>
      <c r="C773" s="104" t="s">
        <v>369</v>
      </c>
      <c r="D773" s="105"/>
      <c r="E773" s="311">
        <v>446.87</v>
      </c>
      <c r="F773" s="311"/>
      <c r="G773" s="312">
        <f t="shared" si="11"/>
        <v>446.87</v>
      </c>
      <c r="H773" s="106">
        <v>43343</v>
      </c>
      <c r="I773" s="104"/>
      <c r="J773" s="107" t="s">
        <v>13</v>
      </c>
    </row>
    <row r="774" spans="1:10" s="93" customFormat="1" ht="11.5" x14ac:dyDescent="0.25">
      <c r="A774" s="102">
        <v>767</v>
      </c>
      <c r="B774" s="103" t="s">
        <v>143</v>
      </c>
      <c r="C774" s="104" t="s">
        <v>371</v>
      </c>
      <c r="D774" s="105"/>
      <c r="E774" s="311">
        <v>5000</v>
      </c>
      <c r="F774" s="311"/>
      <c r="G774" s="312">
        <f t="shared" si="11"/>
        <v>5000</v>
      </c>
      <c r="H774" s="106">
        <v>43343</v>
      </c>
      <c r="I774" s="104"/>
      <c r="J774" s="107" t="s">
        <v>13</v>
      </c>
    </row>
    <row r="775" spans="1:10" s="93" customFormat="1" ht="11.5" x14ac:dyDescent="0.25">
      <c r="A775" s="102">
        <v>768</v>
      </c>
      <c r="B775" s="103" t="s">
        <v>143</v>
      </c>
      <c r="C775" s="104" t="s">
        <v>168</v>
      </c>
      <c r="D775" s="105"/>
      <c r="E775" s="311">
        <v>10000</v>
      </c>
      <c r="F775" s="311"/>
      <c r="G775" s="312">
        <f t="shared" si="11"/>
        <v>10000</v>
      </c>
      <c r="H775" s="106">
        <v>43343</v>
      </c>
      <c r="I775" s="104"/>
      <c r="J775" s="107" t="s">
        <v>167</v>
      </c>
    </row>
    <row r="776" spans="1:10" s="93" customFormat="1" ht="11.5" x14ac:dyDescent="0.25">
      <c r="A776" s="102">
        <v>769</v>
      </c>
      <c r="B776" s="103" t="s">
        <v>143</v>
      </c>
      <c r="C776" s="104" t="s">
        <v>378</v>
      </c>
      <c r="D776" s="105"/>
      <c r="E776" s="311">
        <v>50000</v>
      </c>
      <c r="F776" s="311"/>
      <c r="G776" s="312">
        <f t="shared" ref="G776:G839" si="12">SUM(D776:F776)</f>
        <v>50000</v>
      </c>
      <c r="H776" s="106">
        <v>43343</v>
      </c>
      <c r="I776" s="104"/>
      <c r="J776" s="107" t="s">
        <v>400</v>
      </c>
    </row>
    <row r="777" spans="1:10" s="93" customFormat="1" ht="11.5" x14ac:dyDescent="0.25">
      <c r="A777" s="102">
        <v>770</v>
      </c>
      <c r="B777" s="103" t="s">
        <v>144</v>
      </c>
      <c r="C777" s="104" t="s">
        <v>370</v>
      </c>
      <c r="D777" s="105"/>
      <c r="E777" s="311">
        <v>2502.4</v>
      </c>
      <c r="F777" s="311"/>
      <c r="G777" s="312">
        <f t="shared" si="12"/>
        <v>2502.4</v>
      </c>
      <c r="H777" s="106">
        <v>43343</v>
      </c>
      <c r="I777" s="104"/>
      <c r="J777" s="107" t="s">
        <v>13</v>
      </c>
    </row>
    <row r="778" spans="1:10" s="93" customFormat="1" ht="11.5" x14ac:dyDescent="0.25">
      <c r="A778" s="102">
        <v>771</v>
      </c>
      <c r="B778" s="103" t="s">
        <v>144</v>
      </c>
      <c r="C778" s="104" t="s">
        <v>369</v>
      </c>
      <c r="D778" s="105"/>
      <c r="E778" s="311">
        <v>445.43</v>
      </c>
      <c r="F778" s="311"/>
      <c r="G778" s="312">
        <f t="shared" si="12"/>
        <v>445.43</v>
      </c>
      <c r="H778" s="106">
        <v>43343</v>
      </c>
      <c r="I778" s="104"/>
      <c r="J778" s="107" t="s">
        <v>13</v>
      </c>
    </row>
    <row r="779" spans="1:10" s="93" customFormat="1" ht="11.5" x14ac:dyDescent="0.25">
      <c r="A779" s="102">
        <v>772</v>
      </c>
      <c r="B779" s="103" t="s">
        <v>144</v>
      </c>
      <c r="C779" s="104" t="s">
        <v>371</v>
      </c>
      <c r="D779" s="105"/>
      <c r="E779" s="311">
        <v>2000</v>
      </c>
      <c r="F779" s="311"/>
      <c r="G779" s="312">
        <f t="shared" si="12"/>
        <v>2000</v>
      </c>
      <c r="H779" s="106">
        <v>43343</v>
      </c>
      <c r="I779" s="104"/>
      <c r="J779" s="107" t="s">
        <v>13</v>
      </c>
    </row>
    <row r="780" spans="1:10" s="93" customFormat="1" ht="11.5" x14ac:dyDescent="0.25">
      <c r="A780" s="102">
        <v>773</v>
      </c>
      <c r="B780" s="103" t="s">
        <v>144</v>
      </c>
      <c r="C780" s="104" t="s">
        <v>168</v>
      </c>
      <c r="D780" s="105"/>
      <c r="E780" s="311">
        <v>30000</v>
      </c>
      <c r="F780" s="311"/>
      <c r="G780" s="312">
        <f t="shared" si="12"/>
        <v>30000</v>
      </c>
      <c r="H780" s="106">
        <v>43343</v>
      </c>
      <c r="I780" s="104"/>
      <c r="J780" s="107" t="s">
        <v>167</v>
      </c>
    </row>
    <row r="781" spans="1:10" s="93" customFormat="1" ht="11.5" x14ac:dyDescent="0.25">
      <c r="A781" s="102">
        <v>774</v>
      </c>
      <c r="B781" s="103" t="s">
        <v>145</v>
      </c>
      <c r="C781" s="104" t="s">
        <v>370</v>
      </c>
      <c r="D781" s="105"/>
      <c r="E781" s="311">
        <v>2502.4</v>
      </c>
      <c r="F781" s="311"/>
      <c r="G781" s="312">
        <f t="shared" si="12"/>
        <v>2502.4</v>
      </c>
      <c r="H781" s="106">
        <v>43343</v>
      </c>
      <c r="I781" s="104"/>
      <c r="J781" s="107" t="s">
        <v>13</v>
      </c>
    </row>
    <row r="782" spans="1:10" s="93" customFormat="1" ht="11.5" x14ac:dyDescent="0.25">
      <c r="A782" s="102">
        <v>775</v>
      </c>
      <c r="B782" s="103" t="s">
        <v>145</v>
      </c>
      <c r="C782" s="104" t="s">
        <v>369</v>
      </c>
      <c r="D782" s="105"/>
      <c r="E782" s="311">
        <v>442.84</v>
      </c>
      <c r="F782" s="311"/>
      <c r="G782" s="312">
        <f t="shared" si="12"/>
        <v>442.84</v>
      </c>
      <c r="H782" s="106">
        <v>43343</v>
      </c>
      <c r="I782" s="104"/>
      <c r="J782" s="107" t="s">
        <v>13</v>
      </c>
    </row>
    <row r="783" spans="1:10" s="93" customFormat="1" ht="11.5" x14ac:dyDescent="0.25">
      <c r="A783" s="102">
        <v>776</v>
      </c>
      <c r="B783" s="103" t="s">
        <v>145</v>
      </c>
      <c r="C783" s="104" t="s">
        <v>371</v>
      </c>
      <c r="D783" s="105"/>
      <c r="E783" s="311">
        <v>2000</v>
      </c>
      <c r="F783" s="311"/>
      <c r="G783" s="312">
        <f t="shared" si="12"/>
        <v>2000</v>
      </c>
      <c r="H783" s="106">
        <v>43343</v>
      </c>
      <c r="I783" s="104"/>
      <c r="J783" s="107" t="s">
        <v>13</v>
      </c>
    </row>
    <row r="784" spans="1:10" s="93" customFormat="1" ht="11.5" x14ac:dyDescent="0.25">
      <c r="A784" s="102">
        <v>777</v>
      </c>
      <c r="B784" s="103" t="s">
        <v>145</v>
      </c>
      <c r="C784" s="104" t="s">
        <v>326</v>
      </c>
      <c r="D784" s="105"/>
      <c r="E784" s="311">
        <v>9973</v>
      </c>
      <c r="F784" s="311"/>
      <c r="G784" s="312">
        <f t="shared" si="12"/>
        <v>9973</v>
      </c>
      <c r="H784" s="106">
        <v>43343</v>
      </c>
      <c r="I784" s="104"/>
      <c r="J784" s="107" t="s">
        <v>377</v>
      </c>
    </row>
    <row r="785" spans="1:10" s="93" customFormat="1" ht="11.5" x14ac:dyDescent="0.25">
      <c r="A785" s="102">
        <v>778</v>
      </c>
      <c r="B785" s="103" t="s">
        <v>145</v>
      </c>
      <c r="C785" s="104" t="s">
        <v>168</v>
      </c>
      <c r="D785" s="105"/>
      <c r="E785" s="311">
        <v>10000</v>
      </c>
      <c r="F785" s="311"/>
      <c r="G785" s="312">
        <f t="shared" si="12"/>
        <v>10000</v>
      </c>
      <c r="H785" s="106">
        <v>43343</v>
      </c>
      <c r="I785" s="104"/>
      <c r="J785" s="107" t="s">
        <v>167</v>
      </c>
    </row>
    <row r="786" spans="1:10" s="93" customFormat="1" ht="11.5" x14ac:dyDescent="0.25">
      <c r="A786" s="102">
        <v>779</v>
      </c>
      <c r="B786" s="103" t="s">
        <v>146</v>
      </c>
      <c r="C786" s="104" t="s">
        <v>370</v>
      </c>
      <c r="D786" s="105"/>
      <c r="E786" s="311">
        <v>2611.2000000000003</v>
      </c>
      <c r="F786" s="311"/>
      <c r="G786" s="312">
        <f t="shared" si="12"/>
        <v>2611.2000000000003</v>
      </c>
      <c r="H786" s="106">
        <v>43343</v>
      </c>
      <c r="I786" s="104"/>
      <c r="J786" s="107" t="s">
        <v>13</v>
      </c>
    </row>
    <row r="787" spans="1:10" s="93" customFormat="1" ht="11.5" x14ac:dyDescent="0.25">
      <c r="A787" s="102">
        <v>780</v>
      </c>
      <c r="B787" s="103" t="s">
        <v>146</v>
      </c>
      <c r="C787" s="104" t="s">
        <v>369</v>
      </c>
      <c r="D787" s="105"/>
      <c r="E787" s="311">
        <v>466.32</v>
      </c>
      <c r="F787" s="311"/>
      <c r="G787" s="312">
        <f t="shared" si="12"/>
        <v>466.32</v>
      </c>
      <c r="H787" s="106">
        <v>43343</v>
      </c>
      <c r="I787" s="104"/>
      <c r="J787" s="107" t="s">
        <v>13</v>
      </c>
    </row>
    <row r="788" spans="1:10" s="93" customFormat="1" ht="11.5" x14ac:dyDescent="0.25">
      <c r="A788" s="102">
        <v>781</v>
      </c>
      <c r="B788" s="103" t="s">
        <v>146</v>
      </c>
      <c r="C788" s="104" t="s">
        <v>371</v>
      </c>
      <c r="D788" s="105"/>
      <c r="E788" s="311">
        <v>3000</v>
      </c>
      <c r="F788" s="311"/>
      <c r="G788" s="312">
        <f t="shared" si="12"/>
        <v>3000</v>
      </c>
      <c r="H788" s="106">
        <v>43343</v>
      </c>
      <c r="I788" s="104"/>
      <c r="J788" s="107" t="s">
        <v>13</v>
      </c>
    </row>
    <row r="789" spans="1:10" s="93" customFormat="1" ht="11.5" x14ac:dyDescent="0.25">
      <c r="A789" s="102">
        <v>782</v>
      </c>
      <c r="B789" s="103" t="s">
        <v>146</v>
      </c>
      <c r="C789" s="104" t="s">
        <v>326</v>
      </c>
      <c r="D789" s="105"/>
      <c r="E789" s="311">
        <v>1187</v>
      </c>
      <c r="F789" s="311"/>
      <c r="G789" s="312">
        <f t="shared" si="12"/>
        <v>1187</v>
      </c>
      <c r="H789" s="106">
        <v>43343</v>
      </c>
      <c r="I789" s="104"/>
      <c r="J789" s="107" t="s">
        <v>377</v>
      </c>
    </row>
    <row r="790" spans="1:10" s="93" customFormat="1" ht="11.5" x14ac:dyDescent="0.25">
      <c r="A790" s="102">
        <v>783</v>
      </c>
      <c r="B790" s="103" t="s">
        <v>147</v>
      </c>
      <c r="C790" s="104" t="s">
        <v>370</v>
      </c>
      <c r="D790" s="105"/>
      <c r="E790" s="311">
        <v>2230.4</v>
      </c>
      <c r="F790" s="311"/>
      <c r="G790" s="312">
        <f t="shared" si="12"/>
        <v>2230.4</v>
      </c>
      <c r="H790" s="106">
        <v>43343</v>
      </c>
      <c r="I790" s="104"/>
      <c r="J790" s="107" t="s">
        <v>13</v>
      </c>
    </row>
    <row r="791" spans="1:10" s="93" customFormat="1" ht="11.5" x14ac:dyDescent="0.25">
      <c r="A791" s="102">
        <v>784</v>
      </c>
      <c r="B791" s="103" t="s">
        <v>147</v>
      </c>
      <c r="C791" s="104" t="s">
        <v>369</v>
      </c>
      <c r="D791" s="105"/>
      <c r="E791" s="311">
        <v>438.88</v>
      </c>
      <c r="F791" s="311"/>
      <c r="G791" s="312">
        <f t="shared" si="12"/>
        <v>438.88</v>
      </c>
      <c r="H791" s="106">
        <v>43343</v>
      </c>
      <c r="I791" s="104"/>
      <c r="J791" s="107" t="s">
        <v>13</v>
      </c>
    </row>
    <row r="792" spans="1:10" s="93" customFormat="1" ht="11.5" x14ac:dyDescent="0.25">
      <c r="A792" s="102">
        <v>785</v>
      </c>
      <c r="B792" s="103" t="s">
        <v>147</v>
      </c>
      <c r="C792" s="104" t="s">
        <v>371</v>
      </c>
      <c r="D792" s="105"/>
      <c r="E792" s="311">
        <v>2000</v>
      </c>
      <c r="F792" s="311"/>
      <c r="G792" s="312">
        <f t="shared" si="12"/>
        <v>2000</v>
      </c>
      <c r="H792" s="106">
        <v>43343</v>
      </c>
      <c r="I792" s="104"/>
      <c r="J792" s="107" t="s">
        <v>13</v>
      </c>
    </row>
    <row r="793" spans="1:10" s="93" customFormat="1" ht="11.5" x14ac:dyDescent="0.25">
      <c r="A793" s="102">
        <v>786</v>
      </c>
      <c r="B793" s="103" t="s">
        <v>147</v>
      </c>
      <c r="C793" s="104" t="s">
        <v>168</v>
      </c>
      <c r="D793" s="105"/>
      <c r="E793" s="311">
        <v>15000</v>
      </c>
      <c r="F793" s="311"/>
      <c r="G793" s="312">
        <f t="shared" si="12"/>
        <v>15000</v>
      </c>
      <c r="H793" s="106">
        <v>43343</v>
      </c>
      <c r="I793" s="104"/>
      <c r="J793" s="107" t="s">
        <v>167</v>
      </c>
    </row>
    <row r="794" spans="1:10" s="93" customFormat="1" ht="11.5" x14ac:dyDescent="0.25">
      <c r="A794" s="102">
        <v>787</v>
      </c>
      <c r="B794" s="103" t="s">
        <v>148</v>
      </c>
      <c r="C794" s="104" t="s">
        <v>370</v>
      </c>
      <c r="D794" s="105"/>
      <c r="E794" s="311">
        <v>2230.4</v>
      </c>
      <c r="F794" s="311"/>
      <c r="G794" s="312">
        <f t="shared" si="12"/>
        <v>2230.4</v>
      </c>
      <c r="H794" s="106">
        <v>43343</v>
      </c>
      <c r="I794" s="104"/>
      <c r="J794" s="107" t="s">
        <v>13</v>
      </c>
    </row>
    <row r="795" spans="1:10" s="93" customFormat="1" ht="11.5" x14ac:dyDescent="0.25">
      <c r="A795" s="102">
        <v>788</v>
      </c>
      <c r="B795" s="103" t="s">
        <v>148</v>
      </c>
      <c r="C795" s="104" t="s">
        <v>369</v>
      </c>
      <c r="D795" s="105"/>
      <c r="E795" s="311">
        <v>465.31</v>
      </c>
      <c r="F795" s="311"/>
      <c r="G795" s="312">
        <f t="shared" si="12"/>
        <v>465.31</v>
      </c>
      <c r="H795" s="106">
        <v>43343</v>
      </c>
      <c r="I795" s="104"/>
      <c r="J795" s="107" t="s">
        <v>13</v>
      </c>
    </row>
    <row r="796" spans="1:10" s="93" customFormat="1" ht="11.5" x14ac:dyDescent="0.25">
      <c r="A796" s="102">
        <v>789</v>
      </c>
      <c r="B796" s="103" t="s">
        <v>148</v>
      </c>
      <c r="C796" s="104" t="s">
        <v>371</v>
      </c>
      <c r="D796" s="105"/>
      <c r="E796" s="311">
        <v>2000</v>
      </c>
      <c r="F796" s="311"/>
      <c r="G796" s="312">
        <f t="shared" si="12"/>
        <v>2000</v>
      </c>
      <c r="H796" s="106">
        <v>43343</v>
      </c>
      <c r="I796" s="104"/>
      <c r="J796" s="107" t="s">
        <v>13</v>
      </c>
    </row>
    <row r="797" spans="1:10" s="93" customFormat="1" ht="11.5" x14ac:dyDescent="0.25">
      <c r="A797" s="102">
        <v>790</v>
      </c>
      <c r="B797" s="103" t="s">
        <v>148</v>
      </c>
      <c r="C797" s="104" t="s">
        <v>168</v>
      </c>
      <c r="D797" s="105"/>
      <c r="E797" s="311">
        <v>15000</v>
      </c>
      <c r="F797" s="311"/>
      <c r="G797" s="312">
        <f t="shared" si="12"/>
        <v>15000</v>
      </c>
      <c r="H797" s="106">
        <v>43343</v>
      </c>
      <c r="I797" s="104"/>
      <c r="J797" s="107" t="s">
        <v>167</v>
      </c>
    </row>
    <row r="798" spans="1:10" s="93" customFormat="1" ht="11.5" x14ac:dyDescent="0.25">
      <c r="A798" s="102">
        <v>791</v>
      </c>
      <c r="B798" s="103" t="s">
        <v>149</v>
      </c>
      <c r="C798" s="104" t="s">
        <v>370</v>
      </c>
      <c r="D798" s="105"/>
      <c r="E798" s="311">
        <v>2230.4</v>
      </c>
      <c r="F798" s="311"/>
      <c r="G798" s="312">
        <f t="shared" si="12"/>
        <v>2230.4</v>
      </c>
      <c r="H798" s="106">
        <v>43343</v>
      </c>
      <c r="I798" s="104"/>
      <c r="J798" s="107" t="s">
        <v>13</v>
      </c>
    </row>
    <row r="799" spans="1:10" s="93" customFormat="1" ht="11.5" x14ac:dyDescent="0.25">
      <c r="A799" s="102">
        <v>792</v>
      </c>
      <c r="B799" s="103" t="s">
        <v>149</v>
      </c>
      <c r="C799" s="104" t="s">
        <v>369</v>
      </c>
      <c r="D799" s="105"/>
      <c r="E799" s="311">
        <v>394.24</v>
      </c>
      <c r="F799" s="311"/>
      <c r="G799" s="312">
        <f t="shared" si="12"/>
        <v>394.24</v>
      </c>
      <c r="H799" s="106">
        <v>43343</v>
      </c>
      <c r="I799" s="104"/>
      <c r="J799" s="107" t="s">
        <v>13</v>
      </c>
    </row>
    <row r="800" spans="1:10" s="93" customFormat="1" ht="11.5" x14ac:dyDescent="0.25">
      <c r="A800" s="102">
        <v>793</v>
      </c>
      <c r="B800" s="103" t="s">
        <v>149</v>
      </c>
      <c r="C800" s="104" t="s">
        <v>371</v>
      </c>
      <c r="D800" s="105"/>
      <c r="E800" s="311">
        <v>3000</v>
      </c>
      <c r="F800" s="311"/>
      <c r="G800" s="312">
        <f t="shared" si="12"/>
        <v>3000</v>
      </c>
      <c r="H800" s="106">
        <v>43343</v>
      </c>
      <c r="I800" s="104"/>
      <c r="J800" s="107" t="s">
        <v>13</v>
      </c>
    </row>
    <row r="801" spans="1:10" s="93" customFormat="1" ht="11.5" x14ac:dyDescent="0.25">
      <c r="A801" s="102">
        <v>794</v>
      </c>
      <c r="B801" s="103" t="s">
        <v>149</v>
      </c>
      <c r="C801" s="104" t="s">
        <v>168</v>
      </c>
      <c r="D801" s="105"/>
      <c r="E801" s="311">
        <v>15000</v>
      </c>
      <c r="F801" s="311"/>
      <c r="G801" s="312">
        <f t="shared" si="12"/>
        <v>15000</v>
      </c>
      <c r="H801" s="106">
        <v>43343</v>
      </c>
      <c r="I801" s="104"/>
      <c r="J801" s="107" t="s">
        <v>167</v>
      </c>
    </row>
    <row r="802" spans="1:10" s="93" customFormat="1" ht="11.5" x14ac:dyDescent="0.25">
      <c r="A802" s="102">
        <v>795</v>
      </c>
      <c r="B802" s="103" t="s">
        <v>150</v>
      </c>
      <c r="C802" s="104" t="s">
        <v>370</v>
      </c>
      <c r="D802" s="105"/>
      <c r="E802" s="311">
        <v>5984</v>
      </c>
      <c r="F802" s="311"/>
      <c r="G802" s="312">
        <f t="shared" si="12"/>
        <v>5984</v>
      </c>
      <c r="H802" s="106">
        <v>43343</v>
      </c>
      <c r="I802" s="104"/>
      <c r="J802" s="107" t="s">
        <v>13</v>
      </c>
    </row>
    <row r="803" spans="1:10" s="93" customFormat="1" ht="11.5" x14ac:dyDescent="0.25">
      <c r="A803" s="102">
        <v>796</v>
      </c>
      <c r="B803" s="103" t="s">
        <v>150</v>
      </c>
      <c r="C803" s="104" t="s">
        <v>369</v>
      </c>
      <c r="D803" s="105"/>
      <c r="E803" s="311">
        <v>1663.82</v>
      </c>
      <c r="F803" s="311"/>
      <c r="G803" s="312">
        <f t="shared" si="12"/>
        <v>1663.82</v>
      </c>
      <c r="H803" s="106">
        <v>43343</v>
      </c>
      <c r="I803" s="104"/>
      <c r="J803" s="107" t="s">
        <v>13</v>
      </c>
    </row>
    <row r="804" spans="1:10" s="93" customFormat="1" ht="11.5" x14ac:dyDescent="0.25">
      <c r="A804" s="102">
        <v>797</v>
      </c>
      <c r="B804" s="103" t="s">
        <v>150</v>
      </c>
      <c r="C804" s="104" t="s">
        <v>371</v>
      </c>
      <c r="D804" s="105"/>
      <c r="E804" s="311">
        <v>10000</v>
      </c>
      <c r="F804" s="311"/>
      <c r="G804" s="312">
        <f t="shared" si="12"/>
        <v>10000</v>
      </c>
      <c r="H804" s="106">
        <v>43343</v>
      </c>
      <c r="I804" s="104"/>
      <c r="J804" s="107" t="s">
        <v>13</v>
      </c>
    </row>
    <row r="805" spans="1:10" s="93" customFormat="1" ht="11.5" x14ac:dyDescent="0.25">
      <c r="A805" s="102">
        <v>798</v>
      </c>
      <c r="B805" s="103" t="s">
        <v>150</v>
      </c>
      <c r="C805" s="104" t="s">
        <v>326</v>
      </c>
      <c r="D805" s="105"/>
      <c r="E805" s="311">
        <v>1915</v>
      </c>
      <c r="F805" s="311"/>
      <c r="G805" s="312">
        <f t="shared" si="12"/>
        <v>1915</v>
      </c>
      <c r="H805" s="106">
        <v>43343</v>
      </c>
      <c r="I805" s="104"/>
      <c r="J805" s="107" t="s">
        <v>377</v>
      </c>
    </row>
    <row r="806" spans="1:10" s="93" customFormat="1" ht="11.5" x14ac:dyDescent="0.25">
      <c r="A806" s="102">
        <v>799</v>
      </c>
      <c r="B806" s="103" t="s">
        <v>150</v>
      </c>
      <c r="C806" s="104" t="s">
        <v>384</v>
      </c>
      <c r="D806" s="105"/>
      <c r="E806" s="311">
        <v>4428</v>
      </c>
      <c r="F806" s="311"/>
      <c r="G806" s="312">
        <f t="shared" si="12"/>
        <v>4428</v>
      </c>
      <c r="H806" s="106">
        <v>43343</v>
      </c>
      <c r="I806" s="104"/>
      <c r="J806" s="107" t="s">
        <v>377</v>
      </c>
    </row>
    <row r="807" spans="1:10" s="93" customFormat="1" ht="11.5" x14ac:dyDescent="0.25">
      <c r="A807" s="102">
        <v>800</v>
      </c>
      <c r="B807" s="103" t="s">
        <v>150</v>
      </c>
      <c r="C807" s="104" t="s">
        <v>168</v>
      </c>
      <c r="D807" s="105"/>
      <c r="E807" s="311">
        <v>15000</v>
      </c>
      <c r="F807" s="311"/>
      <c r="G807" s="312">
        <f t="shared" si="12"/>
        <v>15000</v>
      </c>
      <c r="H807" s="106">
        <v>43343</v>
      </c>
      <c r="I807" s="104"/>
      <c r="J807" s="107" t="s">
        <v>167</v>
      </c>
    </row>
    <row r="808" spans="1:10" s="93" customFormat="1" ht="11.5" x14ac:dyDescent="0.25">
      <c r="A808" s="102">
        <v>801</v>
      </c>
      <c r="B808" s="103" t="s">
        <v>151</v>
      </c>
      <c r="C808" s="104" t="s">
        <v>370</v>
      </c>
      <c r="D808" s="105"/>
      <c r="E808" s="311">
        <v>11152</v>
      </c>
      <c r="F808" s="311"/>
      <c r="G808" s="312">
        <f t="shared" si="12"/>
        <v>11152</v>
      </c>
      <c r="H808" s="106">
        <v>43343</v>
      </c>
      <c r="I808" s="104"/>
      <c r="J808" s="107" t="s">
        <v>13</v>
      </c>
    </row>
    <row r="809" spans="1:10" s="93" customFormat="1" ht="11.5" x14ac:dyDescent="0.25">
      <c r="A809" s="102">
        <v>802</v>
      </c>
      <c r="B809" s="103" t="s">
        <v>151</v>
      </c>
      <c r="C809" s="104" t="s">
        <v>369</v>
      </c>
      <c r="D809" s="105"/>
      <c r="E809" s="311">
        <v>4377.3599999999997</v>
      </c>
      <c r="F809" s="311"/>
      <c r="G809" s="312">
        <f t="shared" si="12"/>
        <v>4377.3599999999997</v>
      </c>
      <c r="H809" s="106">
        <v>43343</v>
      </c>
      <c r="I809" s="104"/>
      <c r="J809" s="107" t="s">
        <v>13</v>
      </c>
    </row>
    <row r="810" spans="1:10" s="93" customFormat="1" ht="11.5" x14ac:dyDescent="0.25">
      <c r="A810" s="102">
        <v>803</v>
      </c>
      <c r="B810" s="103" t="s">
        <v>151</v>
      </c>
      <c r="C810" s="104" t="s">
        <v>371</v>
      </c>
      <c r="D810" s="105"/>
      <c r="E810" s="311">
        <v>30000</v>
      </c>
      <c r="F810" s="311"/>
      <c r="G810" s="312">
        <f t="shared" si="12"/>
        <v>30000</v>
      </c>
      <c r="H810" s="106">
        <v>43343</v>
      </c>
      <c r="I810" s="104"/>
      <c r="J810" s="107" t="s">
        <v>13</v>
      </c>
    </row>
    <row r="811" spans="1:10" s="93" customFormat="1" ht="11.5" x14ac:dyDescent="0.25">
      <c r="A811" s="102">
        <v>804</v>
      </c>
      <c r="B811" s="103" t="s">
        <v>151</v>
      </c>
      <c r="C811" s="104" t="s">
        <v>376</v>
      </c>
      <c r="D811" s="105"/>
      <c r="E811" s="311">
        <v>650000</v>
      </c>
      <c r="F811" s="311"/>
      <c r="G811" s="312">
        <f t="shared" si="12"/>
        <v>650000</v>
      </c>
      <c r="H811" s="106">
        <v>43343</v>
      </c>
      <c r="I811" s="104"/>
      <c r="J811" s="107" t="s">
        <v>170</v>
      </c>
    </row>
    <row r="812" spans="1:10" s="93" customFormat="1" ht="11.5" x14ac:dyDescent="0.25">
      <c r="A812" s="102">
        <v>805</v>
      </c>
      <c r="B812" s="103" t="s">
        <v>151</v>
      </c>
      <c r="C812" s="104" t="s">
        <v>168</v>
      </c>
      <c r="D812" s="105"/>
      <c r="E812" s="311">
        <v>15000</v>
      </c>
      <c r="F812" s="311"/>
      <c r="G812" s="312">
        <f t="shared" si="12"/>
        <v>15000</v>
      </c>
      <c r="H812" s="106">
        <v>43343</v>
      </c>
      <c r="I812" s="104"/>
      <c r="J812" s="107" t="s">
        <v>167</v>
      </c>
    </row>
    <row r="813" spans="1:10" s="93" customFormat="1" ht="11.5" x14ac:dyDescent="0.25">
      <c r="A813" s="102">
        <v>806</v>
      </c>
      <c r="B813" s="103" t="s">
        <v>151</v>
      </c>
      <c r="C813" s="104" t="s">
        <v>381</v>
      </c>
      <c r="D813" s="105"/>
      <c r="E813" s="311">
        <v>300</v>
      </c>
      <c r="F813" s="311"/>
      <c r="G813" s="312">
        <f t="shared" si="12"/>
        <v>300</v>
      </c>
      <c r="H813" s="106">
        <v>43343</v>
      </c>
      <c r="I813" s="104"/>
      <c r="J813" s="107" t="s">
        <v>382</v>
      </c>
    </row>
    <row r="814" spans="1:10" s="93" customFormat="1" ht="11.5" x14ac:dyDescent="0.25">
      <c r="A814" s="102">
        <v>807</v>
      </c>
      <c r="B814" s="103" t="s">
        <v>152</v>
      </c>
      <c r="C814" s="104" t="s">
        <v>370</v>
      </c>
      <c r="D814" s="105"/>
      <c r="E814" s="311">
        <v>5984</v>
      </c>
      <c r="F814" s="311"/>
      <c r="G814" s="312">
        <f t="shared" si="12"/>
        <v>5984</v>
      </c>
      <c r="H814" s="106">
        <v>43343</v>
      </c>
      <c r="I814" s="104"/>
      <c r="J814" s="107" t="s">
        <v>13</v>
      </c>
    </row>
    <row r="815" spans="1:10" s="93" customFormat="1" ht="11.5" x14ac:dyDescent="0.25">
      <c r="A815" s="102">
        <v>808</v>
      </c>
      <c r="B815" s="103" t="s">
        <v>152</v>
      </c>
      <c r="C815" s="104" t="s">
        <v>369</v>
      </c>
      <c r="D815" s="105"/>
      <c r="E815" s="311">
        <v>1696.96</v>
      </c>
      <c r="F815" s="311"/>
      <c r="G815" s="312">
        <f t="shared" si="12"/>
        <v>1696.96</v>
      </c>
      <c r="H815" s="106">
        <v>43343</v>
      </c>
      <c r="I815" s="104"/>
      <c r="J815" s="107" t="s">
        <v>13</v>
      </c>
    </row>
    <row r="816" spans="1:10" s="93" customFormat="1" ht="11.5" x14ac:dyDescent="0.25">
      <c r="A816" s="102">
        <v>809</v>
      </c>
      <c r="B816" s="103" t="s">
        <v>152</v>
      </c>
      <c r="C816" s="104" t="s">
        <v>371</v>
      </c>
      <c r="D816" s="105"/>
      <c r="E816" s="311">
        <v>3000</v>
      </c>
      <c r="F816" s="311"/>
      <c r="G816" s="312">
        <f t="shared" si="12"/>
        <v>3000</v>
      </c>
      <c r="H816" s="106">
        <v>43343</v>
      </c>
      <c r="I816" s="104"/>
      <c r="J816" s="107" t="s">
        <v>13</v>
      </c>
    </row>
    <row r="817" spans="1:10" s="93" customFormat="1" ht="11.5" x14ac:dyDescent="0.25">
      <c r="A817" s="102">
        <v>810</v>
      </c>
      <c r="B817" s="103" t="s">
        <v>152</v>
      </c>
      <c r="C817" s="104" t="s">
        <v>326</v>
      </c>
      <c r="D817" s="105"/>
      <c r="E817" s="311">
        <v>13631</v>
      </c>
      <c r="F817" s="311"/>
      <c r="G817" s="312">
        <f t="shared" si="12"/>
        <v>13631</v>
      </c>
      <c r="H817" s="106">
        <v>43343</v>
      </c>
      <c r="I817" s="104"/>
      <c r="J817" s="107" t="s">
        <v>377</v>
      </c>
    </row>
    <row r="818" spans="1:10" s="93" customFormat="1" ht="11.5" x14ac:dyDescent="0.25">
      <c r="A818" s="102">
        <v>811</v>
      </c>
      <c r="B818" s="103" t="s">
        <v>152</v>
      </c>
      <c r="C818" s="104" t="s">
        <v>384</v>
      </c>
      <c r="D818" s="105"/>
      <c r="E818" s="311">
        <v>4428</v>
      </c>
      <c r="F818" s="311"/>
      <c r="G818" s="312">
        <f t="shared" si="12"/>
        <v>4428</v>
      </c>
      <c r="H818" s="106">
        <v>43343</v>
      </c>
      <c r="I818" s="104"/>
      <c r="J818" s="107" t="s">
        <v>377</v>
      </c>
    </row>
    <row r="819" spans="1:10" s="93" customFormat="1" ht="11.5" x14ac:dyDescent="0.25">
      <c r="A819" s="102">
        <v>812</v>
      </c>
      <c r="B819" s="103" t="s">
        <v>152</v>
      </c>
      <c r="C819" s="104" t="s">
        <v>168</v>
      </c>
      <c r="D819" s="105"/>
      <c r="E819" s="311">
        <v>15000</v>
      </c>
      <c r="F819" s="311"/>
      <c r="G819" s="312">
        <f t="shared" si="12"/>
        <v>15000</v>
      </c>
      <c r="H819" s="106">
        <v>43343</v>
      </c>
      <c r="I819" s="104"/>
      <c r="J819" s="107" t="s">
        <v>167</v>
      </c>
    </row>
    <row r="820" spans="1:10" s="93" customFormat="1" ht="11.5" x14ac:dyDescent="0.25">
      <c r="A820" s="102">
        <v>813</v>
      </c>
      <c r="B820" s="103" t="s">
        <v>152</v>
      </c>
      <c r="C820" s="104" t="s">
        <v>372</v>
      </c>
      <c r="D820" s="105"/>
      <c r="E820" s="311">
        <v>58000</v>
      </c>
      <c r="F820" s="311"/>
      <c r="G820" s="312">
        <f t="shared" si="12"/>
        <v>58000</v>
      </c>
      <c r="H820" s="106">
        <v>43343</v>
      </c>
      <c r="I820" s="104"/>
      <c r="J820" s="107" t="s">
        <v>174</v>
      </c>
    </row>
    <row r="821" spans="1:10" s="93" customFormat="1" ht="11.5" x14ac:dyDescent="0.25">
      <c r="A821" s="102">
        <v>814</v>
      </c>
      <c r="B821" s="103" t="s">
        <v>153</v>
      </c>
      <c r="C821" s="104" t="s">
        <v>370</v>
      </c>
      <c r="D821" s="105"/>
      <c r="E821" s="311">
        <v>5984</v>
      </c>
      <c r="F821" s="311"/>
      <c r="G821" s="312">
        <f t="shared" si="12"/>
        <v>5984</v>
      </c>
      <c r="H821" s="106">
        <v>43343</v>
      </c>
      <c r="I821" s="104"/>
      <c r="J821" s="107" t="s">
        <v>13</v>
      </c>
    </row>
    <row r="822" spans="1:10" s="93" customFormat="1" ht="11.5" x14ac:dyDescent="0.25">
      <c r="A822" s="102">
        <v>815</v>
      </c>
      <c r="B822" s="103" t="s">
        <v>153</v>
      </c>
      <c r="C822" s="104" t="s">
        <v>369</v>
      </c>
      <c r="D822" s="105"/>
      <c r="E822" s="311">
        <v>1746.31</v>
      </c>
      <c r="F822" s="311"/>
      <c r="G822" s="312">
        <f t="shared" si="12"/>
        <v>1746.31</v>
      </c>
      <c r="H822" s="106">
        <v>43343</v>
      </c>
      <c r="I822" s="104"/>
      <c r="J822" s="107" t="s">
        <v>13</v>
      </c>
    </row>
    <row r="823" spans="1:10" s="93" customFormat="1" ht="11.5" x14ac:dyDescent="0.25">
      <c r="A823" s="102">
        <v>816</v>
      </c>
      <c r="B823" s="103" t="s">
        <v>153</v>
      </c>
      <c r="C823" s="104" t="s">
        <v>371</v>
      </c>
      <c r="D823" s="105"/>
      <c r="E823" s="311">
        <v>15000</v>
      </c>
      <c r="F823" s="311"/>
      <c r="G823" s="312">
        <f t="shared" si="12"/>
        <v>15000</v>
      </c>
      <c r="H823" s="106">
        <v>43343</v>
      </c>
      <c r="I823" s="104"/>
      <c r="J823" s="107" t="s">
        <v>13</v>
      </c>
    </row>
    <row r="824" spans="1:10" s="93" customFormat="1" ht="11.5" x14ac:dyDescent="0.25">
      <c r="A824" s="102">
        <v>817</v>
      </c>
      <c r="B824" s="103" t="s">
        <v>153</v>
      </c>
      <c r="C824" s="104" t="s">
        <v>384</v>
      </c>
      <c r="D824" s="105"/>
      <c r="E824" s="311">
        <v>4428</v>
      </c>
      <c r="F824" s="311"/>
      <c r="G824" s="312">
        <f t="shared" si="12"/>
        <v>4428</v>
      </c>
      <c r="H824" s="106">
        <v>43343</v>
      </c>
      <c r="I824" s="104"/>
      <c r="J824" s="107" t="s">
        <v>377</v>
      </c>
    </row>
    <row r="825" spans="1:10" s="93" customFormat="1" ht="11.5" x14ac:dyDescent="0.25">
      <c r="A825" s="102">
        <v>818</v>
      </c>
      <c r="B825" s="103" t="s">
        <v>153</v>
      </c>
      <c r="C825" s="104" t="s">
        <v>168</v>
      </c>
      <c r="D825" s="105"/>
      <c r="E825" s="311">
        <v>15000</v>
      </c>
      <c r="F825" s="311"/>
      <c r="G825" s="312">
        <f t="shared" si="12"/>
        <v>15000</v>
      </c>
      <c r="H825" s="106">
        <v>43343</v>
      </c>
      <c r="I825" s="104"/>
      <c r="J825" s="107" t="s">
        <v>167</v>
      </c>
    </row>
    <row r="826" spans="1:10" s="93" customFormat="1" ht="11.5" x14ac:dyDescent="0.25">
      <c r="A826" s="102">
        <v>819</v>
      </c>
      <c r="B826" s="103" t="s">
        <v>154</v>
      </c>
      <c r="C826" s="104" t="s">
        <v>370</v>
      </c>
      <c r="D826" s="105"/>
      <c r="E826" s="311">
        <v>10390.400000000001</v>
      </c>
      <c r="F826" s="311"/>
      <c r="G826" s="312">
        <f t="shared" si="12"/>
        <v>10390.400000000001</v>
      </c>
      <c r="H826" s="106">
        <v>43343</v>
      </c>
      <c r="I826" s="104"/>
      <c r="J826" s="107" t="s">
        <v>13</v>
      </c>
    </row>
    <row r="827" spans="1:10" s="93" customFormat="1" ht="11.5" x14ac:dyDescent="0.25">
      <c r="A827" s="102">
        <v>820</v>
      </c>
      <c r="B827" s="103" t="s">
        <v>154</v>
      </c>
      <c r="C827" s="104" t="s">
        <v>369</v>
      </c>
      <c r="D827" s="105"/>
      <c r="E827" s="311">
        <v>3287.68</v>
      </c>
      <c r="F827" s="311"/>
      <c r="G827" s="312">
        <f t="shared" si="12"/>
        <v>3287.68</v>
      </c>
      <c r="H827" s="106">
        <v>43343</v>
      </c>
      <c r="I827" s="104"/>
      <c r="J827" s="107" t="s">
        <v>13</v>
      </c>
    </row>
    <row r="828" spans="1:10" s="93" customFormat="1" ht="11.5" x14ac:dyDescent="0.25">
      <c r="A828" s="102">
        <v>821</v>
      </c>
      <c r="B828" s="103" t="s">
        <v>154</v>
      </c>
      <c r="C828" s="104" t="s">
        <v>371</v>
      </c>
      <c r="D828" s="105"/>
      <c r="E828" s="311">
        <v>40000</v>
      </c>
      <c r="F828" s="311"/>
      <c r="G828" s="312">
        <f t="shared" si="12"/>
        <v>40000</v>
      </c>
      <c r="H828" s="106">
        <v>43343</v>
      </c>
      <c r="I828" s="104"/>
      <c r="J828" s="107" t="s">
        <v>13</v>
      </c>
    </row>
    <row r="829" spans="1:10" s="93" customFormat="1" ht="11.5" x14ac:dyDescent="0.25">
      <c r="A829" s="102">
        <v>822</v>
      </c>
      <c r="B829" s="103" t="s">
        <v>154</v>
      </c>
      <c r="C829" s="104" t="s">
        <v>168</v>
      </c>
      <c r="D829" s="105"/>
      <c r="E829" s="311">
        <v>15000</v>
      </c>
      <c r="F829" s="311"/>
      <c r="G829" s="312">
        <f t="shared" si="12"/>
        <v>15000</v>
      </c>
      <c r="H829" s="106">
        <v>43343</v>
      </c>
      <c r="I829" s="104"/>
      <c r="J829" s="107" t="s">
        <v>167</v>
      </c>
    </row>
    <row r="830" spans="1:10" s="93" customFormat="1" ht="11.5" x14ac:dyDescent="0.25">
      <c r="A830" s="102">
        <v>823</v>
      </c>
      <c r="B830" s="103" t="s">
        <v>154</v>
      </c>
      <c r="C830" s="104" t="s">
        <v>378</v>
      </c>
      <c r="D830" s="105"/>
      <c r="E830" s="311">
        <v>70000</v>
      </c>
      <c r="F830" s="311"/>
      <c r="G830" s="312">
        <f t="shared" si="12"/>
        <v>70000</v>
      </c>
      <c r="H830" s="106">
        <v>43343</v>
      </c>
      <c r="I830" s="104"/>
      <c r="J830" s="107" t="s">
        <v>400</v>
      </c>
    </row>
    <row r="831" spans="1:10" s="93" customFormat="1" ht="11.5" x14ac:dyDescent="0.25">
      <c r="A831" s="102">
        <v>824</v>
      </c>
      <c r="B831" s="103" t="s">
        <v>154</v>
      </c>
      <c r="C831" s="104" t="s">
        <v>375</v>
      </c>
      <c r="D831" s="105"/>
      <c r="E831" s="311">
        <v>120000</v>
      </c>
      <c r="F831" s="311"/>
      <c r="G831" s="312">
        <f t="shared" si="12"/>
        <v>120000</v>
      </c>
      <c r="H831" s="106">
        <v>43343</v>
      </c>
      <c r="I831" s="104"/>
      <c r="J831" s="107" t="s">
        <v>167</v>
      </c>
    </row>
    <row r="832" spans="1:10" s="93" customFormat="1" ht="11.5" x14ac:dyDescent="0.25">
      <c r="A832" s="102">
        <v>825</v>
      </c>
      <c r="B832" s="103" t="s">
        <v>154</v>
      </c>
      <c r="C832" s="104" t="s">
        <v>169</v>
      </c>
      <c r="D832" s="105"/>
      <c r="E832" s="311">
        <v>15000</v>
      </c>
      <c r="F832" s="311"/>
      <c r="G832" s="312">
        <f t="shared" si="12"/>
        <v>15000</v>
      </c>
      <c r="H832" s="106">
        <v>43343</v>
      </c>
      <c r="I832" s="104"/>
      <c r="J832" s="107" t="s">
        <v>170</v>
      </c>
    </row>
    <row r="833" spans="1:10" s="93" customFormat="1" ht="11.5" x14ac:dyDescent="0.25">
      <c r="A833" s="102">
        <v>826</v>
      </c>
      <c r="B833" s="103" t="s">
        <v>154</v>
      </c>
      <c r="C833" s="104" t="s">
        <v>373</v>
      </c>
      <c r="D833" s="105"/>
      <c r="E833" s="311">
        <v>10185.299999999999</v>
      </c>
      <c r="F833" s="311"/>
      <c r="G833" s="312">
        <f t="shared" si="12"/>
        <v>10185.299999999999</v>
      </c>
      <c r="H833" s="106">
        <v>43343</v>
      </c>
      <c r="I833" s="104"/>
      <c r="J833" s="107" t="s">
        <v>174</v>
      </c>
    </row>
    <row r="834" spans="1:10" s="93" customFormat="1" ht="11.5" x14ac:dyDescent="0.25">
      <c r="A834" s="102">
        <v>827</v>
      </c>
      <c r="B834" s="103" t="s">
        <v>155</v>
      </c>
      <c r="C834" s="104" t="s">
        <v>370</v>
      </c>
      <c r="D834" s="105"/>
      <c r="E834" s="311">
        <v>5984</v>
      </c>
      <c r="F834" s="311"/>
      <c r="G834" s="312">
        <f t="shared" si="12"/>
        <v>5984</v>
      </c>
      <c r="H834" s="106">
        <v>43343</v>
      </c>
      <c r="I834" s="104"/>
      <c r="J834" s="107" t="s">
        <v>13</v>
      </c>
    </row>
    <row r="835" spans="1:10" s="93" customFormat="1" ht="11.5" x14ac:dyDescent="0.25">
      <c r="A835" s="102">
        <v>828</v>
      </c>
      <c r="B835" s="103" t="s">
        <v>155</v>
      </c>
      <c r="C835" s="104" t="s">
        <v>369</v>
      </c>
      <c r="D835" s="105"/>
      <c r="E835" s="311">
        <v>1712.97</v>
      </c>
      <c r="F835" s="311"/>
      <c r="G835" s="312">
        <f t="shared" si="12"/>
        <v>1712.97</v>
      </c>
      <c r="H835" s="106">
        <v>43343</v>
      </c>
      <c r="I835" s="104"/>
      <c r="J835" s="107" t="s">
        <v>13</v>
      </c>
    </row>
    <row r="836" spans="1:10" s="93" customFormat="1" ht="11.5" x14ac:dyDescent="0.25">
      <c r="A836" s="102">
        <v>829</v>
      </c>
      <c r="B836" s="103" t="s">
        <v>155</v>
      </c>
      <c r="C836" s="104" t="s">
        <v>371</v>
      </c>
      <c r="D836" s="105"/>
      <c r="E836" s="311">
        <v>10000</v>
      </c>
      <c r="F836" s="311"/>
      <c r="G836" s="312">
        <f t="shared" si="12"/>
        <v>10000</v>
      </c>
      <c r="H836" s="106">
        <v>43343</v>
      </c>
      <c r="I836" s="104"/>
      <c r="J836" s="107" t="s">
        <v>13</v>
      </c>
    </row>
    <row r="837" spans="1:10" s="93" customFormat="1" ht="11.5" x14ac:dyDescent="0.25">
      <c r="A837" s="102">
        <v>830</v>
      </c>
      <c r="B837" s="103" t="s">
        <v>155</v>
      </c>
      <c r="C837" s="104" t="s">
        <v>326</v>
      </c>
      <c r="D837" s="105"/>
      <c r="E837" s="311">
        <v>14161</v>
      </c>
      <c r="F837" s="311"/>
      <c r="G837" s="312">
        <f t="shared" si="12"/>
        <v>14161</v>
      </c>
      <c r="H837" s="106">
        <v>43343</v>
      </c>
      <c r="I837" s="104"/>
      <c r="J837" s="107" t="s">
        <v>377</v>
      </c>
    </row>
    <row r="838" spans="1:10" s="93" customFormat="1" ht="11.5" x14ac:dyDescent="0.25">
      <c r="A838" s="102">
        <v>831</v>
      </c>
      <c r="B838" s="103" t="s">
        <v>155</v>
      </c>
      <c r="C838" s="104" t="s">
        <v>168</v>
      </c>
      <c r="D838" s="105"/>
      <c r="E838" s="311">
        <v>30000</v>
      </c>
      <c r="F838" s="311"/>
      <c r="G838" s="312">
        <f t="shared" si="12"/>
        <v>30000</v>
      </c>
      <c r="H838" s="106">
        <v>43343</v>
      </c>
      <c r="I838" s="104"/>
      <c r="J838" s="107" t="s">
        <v>167</v>
      </c>
    </row>
    <row r="839" spans="1:10" s="93" customFormat="1" ht="11.5" x14ac:dyDescent="0.25">
      <c r="A839" s="102">
        <v>832</v>
      </c>
      <c r="B839" s="103" t="s">
        <v>156</v>
      </c>
      <c r="C839" s="104" t="s">
        <v>370</v>
      </c>
      <c r="D839" s="105"/>
      <c r="E839" s="311">
        <v>9139.2000000000007</v>
      </c>
      <c r="F839" s="311"/>
      <c r="G839" s="312">
        <f t="shared" si="12"/>
        <v>9139.2000000000007</v>
      </c>
      <c r="H839" s="106">
        <v>43343</v>
      </c>
      <c r="I839" s="104"/>
      <c r="J839" s="107" t="s">
        <v>13</v>
      </c>
    </row>
    <row r="840" spans="1:10" s="93" customFormat="1" ht="11.5" x14ac:dyDescent="0.25">
      <c r="A840" s="102">
        <v>833</v>
      </c>
      <c r="B840" s="103" t="s">
        <v>156</v>
      </c>
      <c r="C840" s="104" t="s">
        <v>369</v>
      </c>
      <c r="D840" s="105"/>
      <c r="E840" s="311">
        <v>2797.82</v>
      </c>
      <c r="F840" s="311"/>
      <c r="G840" s="312">
        <f t="shared" ref="G840:G903" si="13">SUM(D840:F840)</f>
        <v>2797.82</v>
      </c>
      <c r="H840" s="106">
        <v>43343</v>
      </c>
      <c r="I840" s="104"/>
      <c r="J840" s="107" t="s">
        <v>13</v>
      </c>
    </row>
    <row r="841" spans="1:10" s="93" customFormat="1" ht="11.5" x14ac:dyDescent="0.25">
      <c r="A841" s="102">
        <v>834</v>
      </c>
      <c r="B841" s="103" t="s">
        <v>156</v>
      </c>
      <c r="C841" s="104" t="s">
        <v>371</v>
      </c>
      <c r="D841" s="105"/>
      <c r="E841" s="311">
        <v>30000</v>
      </c>
      <c r="F841" s="311"/>
      <c r="G841" s="312">
        <f t="shared" si="13"/>
        <v>30000</v>
      </c>
      <c r="H841" s="106">
        <v>43343</v>
      </c>
      <c r="I841" s="104"/>
      <c r="J841" s="107" t="s">
        <v>13</v>
      </c>
    </row>
    <row r="842" spans="1:10" s="93" customFormat="1" ht="11.5" x14ac:dyDescent="0.25">
      <c r="A842" s="102">
        <v>835</v>
      </c>
      <c r="B842" s="103" t="s">
        <v>156</v>
      </c>
      <c r="C842" s="104" t="s">
        <v>168</v>
      </c>
      <c r="D842" s="105"/>
      <c r="E842" s="311">
        <v>30000</v>
      </c>
      <c r="F842" s="311"/>
      <c r="G842" s="312">
        <f t="shared" si="13"/>
        <v>30000</v>
      </c>
      <c r="H842" s="106">
        <v>43343</v>
      </c>
      <c r="I842" s="104"/>
      <c r="J842" s="107" t="s">
        <v>167</v>
      </c>
    </row>
    <row r="843" spans="1:10" s="93" customFormat="1" ht="11.5" x14ac:dyDescent="0.25">
      <c r="A843" s="102">
        <v>836</v>
      </c>
      <c r="B843" s="103" t="s">
        <v>156</v>
      </c>
      <c r="C843" s="104" t="s">
        <v>173</v>
      </c>
      <c r="D843" s="105"/>
      <c r="E843" s="311">
        <v>30000</v>
      </c>
      <c r="F843" s="311"/>
      <c r="G843" s="312">
        <f t="shared" si="13"/>
        <v>30000</v>
      </c>
      <c r="H843" s="106">
        <v>43343</v>
      </c>
      <c r="I843" s="104"/>
      <c r="J843" s="107" t="s">
        <v>374</v>
      </c>
    </row>
    <row r="844" spans="1:10" s="93" customFormat="1" ht="11.5" x14ac:dyDescent="0.25">
      <c r="A844" s="102">
        <v>837</v>
      </c>
      <c r="B844" s="103" t="s">
        <v>156</v>
      </c>
      <c r="C844" s="104" t="s">
        <v>169</v>
      </c>
      <c r="D844" s="105"/>
      <c r="E844" s="311">
        <v>20000</v>
      </c>
      <c r="F844" s="311"/>
      <c r="G844" s="312">
        <f t="shared" si="13"/>
        <v>20000</v>
      </c>
      <c r="H844" s="106">
        <v>43343</v>
      </c>
      <c r="I844" s="104"/>
      <c r="J844" s="107" t="s">
        <v>170</v>
      </c>
    </row>
    <row r="845" spans="1:10" s="93" customFormat="1" ht="11.5" x14ac:dyDescent="0.25">
      <c r="A845" s="102">
        <v>838</v>
      </c>
      <c r="B845" s="103" t="s">
        <v>156</v>
      </c>
      <c r="C845" s="104" t="s">
        <v>373</v>
      </c>
      <c r="D845" s="105"/>
      <c r="E845" s="311">
        <v>10185.299999999999</v>
      </c>
      <c r="F845" s="311"/>
      <c r="G845" s="312">
        <f t="shared" si="13"/>
        <v>10185.299999999999</v>
      </c>
      <c r="H845" s="106">
        <v>43343</v>
      </c>
      <c r="I845" s="104"/>
      <c r="J845" s="107" t="s">
        <v>174</v>
      </c>
    </row>
    <row r="846" spans="1:10" s="93" customFormat="1" ht="11.5" x14ac:dyDescent="0.25">
      <c r="A846" s="102">
        <v>839</v>
      </c>
      <c r="B846" s="103" t="s">
        <v>156</v>
      </c>
      <c r="C846" s="104" t="s">
        <v>381</v>
      </c>
      <c r="D846" s="105"/>
      <c r="E846" s="311">
        <v>6100</v>
      </c>
      <c r="F846" s="311"/>
      <c r="G846" s="312">
        <f t="shared" si="13"/>
        <v>6100</v>
      </c>
      <c r="H846" s="106">
        <v>43343</v>
      </c>
      <c r="I846" s="104"/>
      <c r="J846" s="107" t="s">
        <v>382</v>
      </c>
    </row>
    <row r="847" spans="1:10" s="93" customFormat="1" ht="11.5" x14ac:dyDescent="0.25">
      <c r="A847" s="102">
        <v>840</v>
      </c>
      <c r="B847" s="103" t="s">
        <v>157</v>
      </c>
      <c r="C847" s="104" t="s">
        <v>370</v>
      </c>
      <c r="D847" s="105"/>
      <c r="E847" s="311">
        <v>7779.2000000000007</v>
      </c>
      <c r="F847" s="311"/>
      <c r="G847" s="312">
        <f t="shared" si="13"/>
        <v>7779.2000000000007</v>
      </c>
      <c r="H847" s="106">
        <v>43343</v>
      </c>
      <c r="I847" s="104"/>
      <c r="J847" s="107" t="s">
        <v>13</v>
      </c>
    </row>
    <row r="848" spans="1:10" s="93" customFormat="1" ht="11.5" x14ac:dyDescent="0.25">
      <c r="A848" s="102">
        <v>841</v>
      </c>
      <c r="B848" s="103" t="s">
        <v>157</v>
      </c>
      <c r="C848" s="104" t="s">
        <v>369</v>
      </c>
      <c r="D848" s="105"/>
      <c r="E848" s="311">
        <v>2460.9</v>
      </c>
      <c r="F848" s="311"/>
      <c r="G848" s="312">
        <f t="shared" si="13"/>
        <v>2460.9</v>
      </c>
      <c r="H848" s="106">
        <v>43343</v>
      </c>
      <c r="I848" s="104"/>
      <c r="J848" s="107" t="s">
        <v>13</v>
      </c>
    </row>
    <row r="849" spans="1:10" s="93" customFormat="1" ht="11.5" x14ac:dyDescent="0.25">
      <c r="A849" s="102">
        <v>842</v>
      </c>
      <c r="B849" s="103" t="s">
        <v>157</v>
      </c>
      <c r="C849" s="104" t="s">
        <v>371</v>
      </c>
      <c r="D849" s="105"/>
      <c r="E849" s="311">
        <v>10000</v>
      </c>
      <c r="F849" s="311"/>
      <c r="G849" s="312">
        <f t="shared" si="13"/>
        <v>10000</v>
      </c>
      <c r="H849" s="106">
        <v>43343</v>
      </c>
      <c r="I849" s="104"/>
      <c r="J849" s="107" t="s">
        <v>13</v>
      </c>
    </row>
    <row r="850" spans="1:10" s="93" customFormat="1" ht="11.5" x14ac:dyDescent="0.25">
      <c r="A850" s="102">
        <v>843</v>
      </c>
      <c r="B850" s="103" t="s">
        <v>157</v>
      </c>
      <c r="C850" s="104" t="s">
        <v>168</v>
      </c>
      <c r="D850" s="105"/>
      <c r="E850" s="311">
        <v>10000</v>
      </c>
      <c r="F850" s="311"/>
      <c r="G850" s="312">
        <f t="shared" si="13"/>
        <v>10000</v>
      </c>
      <c r="H850" s="106">
        <v>43343</v>
      </c>
      <c r="I850" s="104"/>
      <c r="J850" s="107" t="s">
        <v>167</v>
      </c>
    </row>
    <row r="851" spans="1:10" s="93" customFormat="1" ht="11.5" x14ac:dyDescent="0.25">
      <c r="A851" s="102">
        <v>844</v>
      </c>
      <c r="B851" s="103" t="s">
        <v>158</v>
      </c>
      <c r="C851" s="104" t="s">
        <v>370</v>
      </c>
      <c r="D851" s="105"/>
      <c r="E851" s="311">
        <v>7779.2000000000007</v>
      </c>
      <c r="F851" s="311"/>
      <c r="G851" s="312">
        <f t="shared" si="13"/>
        <v>7779.2000000000007</v>
      </c>
      <c r="H851" s="106">
        <v>43343</v>
      </c>
      <c r="I851" s="104"/>
      <c r="J851" s="107" t="s">
        <v>13</v>
      </c>
    </row>
    <row r="852" spans="1:10" s="93" customFormat="1" ht="11.5" x14ac:dyDescent="0.25">
      <c r="A852" s="102">
        <v>845</v>
      </c>
      <c r="B852" s="103" t="s">
        <v>158</v>
      </c>
      <c r="C852" s="104" t="s">
        <v>369</v>
      </c>
      <c r="D852" s="105"/>
      <c r="E852" s="311">
        <v>1940.29</v>
      </c>
      <c r="F852" s="311"/>
      <c r="G852" s="312">
        <f t="shared" si="13"/>
        <v>1940.29</v>
      </c>
      <c r="H852" s="106">
        <v>43343</v>
      </c>
      <c r="I852" s="104"/>
      <c r="J852" s="107" t="s">
        <v>13</v>
      </c>
    </row>
    <row r="853" spans="1:10" s="93" customFormat="1" ht="11.5" x14ac:dyDescent="0.25">
      <c r="A853" s="102">
        <v>846</v>
      </c>
      <c r="B853" s="103" t="s">
        <v>158</v>
      </c>
      <c r="C853" s="104" t="s">
        <v>371</v>
      </c>
      <c r="D853" s="105"/>
      <c r="E853" s="311">
        <v>5000</v>
      </c>
      <c r="F853" s="311"/>
      <c r="G853" s="312">
        <f t="shared" si="13"/>
        <v>5000</v>
      </c>
      <c r="H853" s="106">
        <v>43343</v>
      </c>
      <c r="I853" s="104"/>
      <c r="J853" s="107" t="s">
        <v>13</v>
      </c>
    </row>
    <row r="854" spans="1:10" s="93" customFormat="1" ht="11.5" x14ac:dyDescent="0.25">
      <c r="A854" s="102">
        <v>847</v>
      </c>
      <c r="B854" s="103" t="s">
        <v>158</v>
      </c>
      <c r="C854" s="104" t="s">
        <v>376</v>
      </c>
      <c r="D854" s="105"/>
      <c r="E854" s="311">
        <v>300000</v>
      </c>
      <c r="F854" s="311"/>
      <c r="G854" s="312">
        <f t="shared" si="13"/>
        <v>300000</v>
      </c>
      <c r="H854" s="106">
        <v>43343</v>
      </c>
      <c r="I854" s="104"/>
      <c r="J854" s="107" t="s">
        <v>170</v>
      </c>
    </row>
    <row r="855" spans="1:10" s="93" customFormat="1" ht="11.5" x14ac:dyDescent="0.25">
      <c r="A855" s="102">
        <v>848</v>
      </c>
      <c r="B855" s="103" t="s">
        <v>158</v>
      </c>
      <c r="C855" s="104" t="s">
        <v>168</v>
      </c>
      <c r="D855" s="105"/>
      <c r="E855" s="311">
        <v>10000</v>
      </c>
      <c r="F855" s="311"/>
      <c r="G855" s="312">
        <f t="shared" si="13"/>
        <v>10000</v>
      </c>
      <c r="H855" s="106">
        <v>43343</v>
      </c>
      <c r="I855" s="104"/>
      <c r="J855" s="107" t="s">
        <v>167</v>
      </c>
    </row>
    <row r="856" spans="1:10" s="93" customFormat="1" ht="11.5" x14ac:dyDescent="0.25">
      <c r="A856" s="102">
        <v>849</v>
      </c>
      <c r="B856" s="103" t="s">
        <v>158</v>
      </c>
      <c r="C856" s="104" t="s">
        <v>378</v>
      </c>
      <c r="D856" s="105"/>
      <c r="E856" s="311">
        <v>180000</v>
      </c>
      <c r="F856" s="311"/>
      <c r="G856" s="312">
        <f t="shared" si="13"/>
        <v>180000</v>
      </c>
      <c r="H856" s="106">
        <v>43343</v>
      </c>
      <c r="I856" s="104"/>
      <c r="J856" s="107" t="s">
        <v>400</v>
      </c>
    </row>
    <row r="857" spans="1:10" s="93" customFormat="1" ht="11.5" x14ac:dyDescent="0.25">
      <c r="A857" s="102">
        <v>850</v>
      </c>
      <c r="B857" s="103" t="s">
        <v>158</v>
      </c>
      <c r="C857" s="104" t="s">
        <v>169</v>
      </c>
      <c r="D857" s="105"/>
      <c r="E857" s="311">
        <v>10000</v>
      </c>
      <c r="F857" s="311"/>
      <c r="G857" s="312">
        <f t="shared" si="13"/>
        <v>10000</v>
      </c>
      <c r="H857" s="106">
        <v>43343</v>
      </c>
      <c r="I857" s="104"/>
      <c r="J857" s="107" t="s">
        <v>170</v>
      </c>
    </row>
    <row r="858" spans="1:10" s="93" customFormat="1" ht="11.5" x14ac:dyDescent="0.25">
      <c r="A858" s="102">
        <v>851</v>
      </c>
      <c r="B858" s="103" t="s">
        <v>158</v>
      </c>
      <c r="C858" s="104" t="s">
        <v>373</v>
      </c>
      <c r="D858" s="105"/>
      <c r="E858" s="311">
        <v>6790.2</v>
      </c>
      <c r="F858" s="311"/>
      <c r="G858" s="312">
        <f t="shared" si="13"/>
        <v>6790.2</v>
      </c>
      <c r="H858" s="106">
        <v>43343</v>
      </c>
      <c r="I858" s="104"/>
      <c r="J858" s="107" t="s">
        <v>174</v>
      </c>
    </row>
    <row r="859" spans="1:10" s="93" customFormat="1" ht="11.5" x14ac:dyDescent="0.25">
      <c r="A859" s="102">
        <v>852</v>
      </c>
      <c r="B859" s="103" t="s">
        <v>159</v>
      </c>
      <c r="C859" s="104" t="s">
        <v>370</v>
      </c>
      <c r="D859" s="105"/>
      <c r="E859" s="311">
        <v>5984</v>
      </c>
      <c r="F859" s="311"/>
      <c r="G859" s="312">
        <f t="shared" si="13"/>
        <v>5984</v>
      </c>
      <c r="H859" s="106">
        <v>43343</v>
      </c>
      <c r="I859" s="104"/>
      <c r="J859" s="107" t="s">
        <v>13</v>
      </c>
    </row>
    <row r="860" spans="1:10" s="93" customFormat="1" ht="11.5" x14ac:dyDescent="0.25">
      <c r="A860" s="102">
        <v>853</v>
      </c>
      <c r="B860" s="103" t="s">
        <v>159</v>
      </c>
      <c r="C860" s="104" t="s">
        <v>369</v>
      </c>
      <c r="D860" s="105"/>
      <c r="E860" s="311">
        <v>1725.07</v>
      </c>
      <c r="F860" s="311"/>
      <c r="G860" s="312">
        <f t="shared" si="13"/>
        <v>1725.07</v>
      </c>
      <c r="H860" s="106">
        <v>43343</v>
      </c>
      <c r="I860" s="104"/>
      <c r="J860" s="107" t="s">
        <v>13</v>
      </c>
    </row>
    <row r="861" spans="1:10" s="93" customFormat="1" ht="11.5" x14ac:dyDescent="0.25">
      <c r="A861" s="102">
        <v>854</v>
      </c>
      <c r="B861" s="103" t="s">
        <v>159</v>
      </c>
      <c r="C861" s="104" t="s">
        <v>371</v>
      </c>
      <c r="D861" s="105"/>
      <c r="E861" s="311">
        <v>10000</v>
      </c>
      <c r="F861" s="311"/>
      <c r="G861" s="312">
        <f t="shared" si="13"/>
        <v>10000</v>
      </c>
      <c r="H861" s="106">
        <v>43343</v>
      </c>
      <c r="I861" s="104"/>
      <c r="J861" s="107" t="s">
        <v>13</v>
      </c>
    </row>
    <row r="862" spans="1:10" s="93" customFormat="1" ht="11.5" x14ac:dyDescent="0.25">
      <c r="A862" s="102">
        <v>855</v>
      </c>
      <c r="B862" s="103" t="s">
        <v>159</v>
      </c>
      <c r="C862" s="104" t="s">
        <v>384</v>
      </c>
      <c r="D862" s="105"/>
      <c r="E862" s="311">
        <v>4428</v>
      </c>
      <c r="F862" s="311"/>
      <c r="G862" s="312">
        <f t="shared" si="13"/>
        <v>4428</v>
      </c>
      <c r="H862" s="106">
        <v>43343</v>
      </c>
      <c r="I862" s="104"/>
      <c r="J862" s="107" t="s">
        <v>377</v>
      </c>
    </row>
    <row r="863" spans="1:10" s="93" customFormat="1" ht="11.5" x14ac:dyDescent="0.25">
      <c r="A863" s="102">
        <v>856</v>
      </c>
      <c r="B863" s="103" t="s">
        <v>159</v>
      </c>
      <c r="C863" s="104" t="s">
        <v>168</v>
      </c>
      <c r="D863" s="105"/>
      <c r="E863" s="311">
        <v>30000</v>
      </c>
      <c r="F863" s="311"/>
      <c r="G863" s="312">
        <f t="shared" si="13"/>
        <v>30000</v>
      </c>
      <c r="H863" s="106">
        <v>43343</v>
      </c>
      <c r="I863" s="104"/>
      <c r="J863" s="107" t="s">
        <v>167</v>
      </c>
    </row>
    <row r="864" spans="1:10" s="93" customFormat="1" ht="11.5" x14ac:dyDescent="0.25">
      <c r="A864" s="102">
        <v>857</v>
      </c>
      <c r="B864" s="103" t="s">
        <v>160</v>
      </c>
      <c r="C864" s="104" t="s">
        <v>370</v>
      </c>
      <c r="D864" s="105"/>
      <c r="E864" s="311">
        <v>7779.2000000000007</v>
      </c>
      <c r="F864" s="311"/>
      <c r="G864" s="312">
        <f t="shared" si="13"/>
        <v>7779.2000000000007</v>
      </c>
      <c r="H864" s="106">
        <v>43343</v>
      </c>
      <c r="I864" s="104"/>
      <c r="J864" s="107" t="s">
        <v>13</v>
      </c>
    </row>
    <row r="865" spans="1:10" s="93" customFormat="1" ht="11.5" x14ac:dyDescent="0.25">
      <c r="A865" s="102">
        <v>858</v>
      </c>
      <c r="B865" s="103" t="s">
        <v>160</v>
      </c>
      <c r="C865" s="104" t="s">
        <v>369</v>
      </c>
      <c r="D865" s="105"/>
      <c r="E865" s="311">
        <v>1957.22</v>
      </c>
      <c r="F865" s="311"/>
      <c r="G865" s="312">
        <f t="shared" si="13"/>
        <v>1957.22</v>
      </c>
      <c r="H865" s="106">
        <v>43343</v>
      </c>
      <c r="I865" s="104"/>
      <c r="J865" s="107" t="s">
        <v>13</v>
      </c>
    </row>
    <row r="866" spans="1:10" s="93" customFormat="1" ht="11.5" x14ac:dyDescent="0.25">
      <c r="A866" s="102">
        <v>859</v>
      </c>
      <c r="B866" s="103" t="s">
        <v>160</v>
      </c>
      <c r="C866" s="104" t="s">
        <v>371</v>
      </c>
      <c r="D866" s="105"/>
      <c r="E866" s="311">
        <v>20000</v>
      </c>
      <c r="F866" s="311"/>
      <c r="G866" s="312">
        <f t="shared" si="13"/>
        <v>20000</v>
      </c>
      <c r="H866" s="106">
        <v>43343</v>
      </c>
      <c r="I866" s="104"/>
      <c r="J866" s="107" t="s">
        <v>13</v>
      </c>
    </row>
    <row r="867" spans="1:10" s="93" customFormat="1" ht="11.5" x14ac:dyDescent="0.25">
      <c r="A867" s="102">
        <v>860</v>
      </c>
      <c r="B867" s="103" t="s">
        <v>160</v>
      </c>
      <c r="C867" s="104" t="s">
        <v>168</v>
      </c>
      <c r="D867" s="105"/>
      <c r="E867" s="311">
        <v>10000</v>
      </c>
      <c r="F867" s="311"/>
      <c r="G867" s="312">
        <f t="shared" si="13"/>
        <v>10000</v>
      </c>
      <c r="H867" s="106">
        <v>43343</v>
      </c>
      <c r="I867" s="104"/>
      <c r="J867" s="107" t="s">
        <v>167</v>
      </c>
    </row>
    <row r="868" spans="1:10" s="93" customFormat="1" ht="11.5" x14ac:dyDescent="0.25">
      <c r="A868" s="102">
        <v>861</v>
      </c>
      <c r="B868" s="103" t="s">
        <v>160</v>
      </c>
      <c r="C868" s="104" t="s">
        <v>378</v>
      </c>
      <c r="D868" s="105"/>
      <c r="E868" s="311">
        <v>180000</v>
      </c>
      <c r="F868" s="311"/>
      <c r="G868" s="312">
        <f t="shared" si="13"/>
        <v>180000</v>
      </c>
      <c r="H868" s="106">
        <v>43343</v>
      </c>
      <c r="I868" s="104"/>
      <c r="J868" s="107" t="s">
        <v>400</v>
      </c>
    </row>
    <row r="869" spans="1:10" s="93" customFormat="1" ht="11.5" x14ac:dyDescent="0.25">
      <c r="A869" s="102">
        <v>862</v>
      </c>
      <c r="B869" s="103" t="s">
        <v>160</v>
      </c>
      <c r="C869" s="104" t="s">
        <v>169</v>
      </c>
      <c r="D869" s="105"/>
      <c r="E869" s="311">
        <v>10000</v>
      </c>
      <c r="F869" s="311"/>
      <c r="G869" s="312">
        <f t="shared" si="13"/>
        <v>10000</v>
      </c>
      <c r="H869" s="106">
        <v>43343</v>
      </c>
      <c r="I869" s="104"/>
      <c r="J869" s="107" t="s">
        <v>170</v>
      </c>
    </row>
    <row r="870" spans="1:10" s="93" customFormat="1" ht="11.5" x14ac:dyDescent="0.25">
      <c r="A870" s="102">
        <v>863</v>
      </c>
      <c r="B870" s="103" t="s">
        <v>160</v>
      </c>
      <c r="C870" s="104" t="s">
        <v>373</v>
      </c>
      <c r="D870" s="105"/>
      <c r="E870" s="311">
        <v>6790.2</v>
      </c>
      <c r="F870" s="311"/>
      <c r="G870" s="312">
        <f t="shared" si="13"/>
        <v>6790.2</v>
      </c>
      <c r="H870" s="106">
        <v>43343</v>
      </c>
      <c r="I870" s="104"/>
      <c r="J870" s="107" t="s">
        <v>174</v>
      </c>
    </row>
    <row r="871" spans="1:10" s="93" customFormat="1" ht="11.5" x14ac:dyDescent="0.25">
      <c r="A871" s="102">
        <v>864</v>
      </c>
      <c r="B871" s="103" t="s">
        <v>161</v>
      </c>
      <c r="C871" s="104" t="s">
        <v>370</v>
      </c>
      <c r="D871" s="105"/>
      <c r="E871" s="311">
        <v>11152</v>
      </c>
      <c r="F871" s="311"/>
      <c r="G871" s="312">
        <f t="shared" si="13"/>
        <v>11152</v>
      </c>
      <c r="H871" s="106">
        <v>43343</v>
      </c>
      <c r="I871" s="104"/>
      <c r="J871" s="107" t="s">
        <v>13</v>
      </c>
    </row>
    <row r="872" spans="1:10" s="93" customFormat="1" ht="11.5" x14ac:dyDescent="0.25">
      <c r="A872" s="102">
        <v>865</v>
      </c>
      <c r="B872" s="103" t="s">
        <v>161</v>
      </c>
      <c r="C872" s="104" t="s">
        <v>369</v>
      </c>
      <c r="D872" s="105"/>
      <c r="E872" s="311">
        <v>4350.3599999999997</v>
      </c>
      <c r="F872" s="311"/>
      <c r="G872" s="312">
        <f t="shared" si="13"/>
        <v>4350.3599999999997</v>
      </c>
      <c r="H872" s="106">
        <v>43343</v>
      </c>
      <c r="I872" s="104"/>
      <c r="J872" s="107" t="s">
        <v>13</v>
      </c>
    </row>
    <row r="873" spans="1:10" s="93" customFormat="1" ht="11.5" x14ac:dyDescent="0.25">
      <c r="A873" s="102">
        <v>866</v>
      </c>
      <c r="B873" s="103" t="s">
        <v>161</v>
      </c>
      <c r="C873" s="104" t="s">
        <v>371</v>
      </c>
      <c r="D873" s="105"/>
      <c r="E873" s="311">
        <v>15000</v>
      </c>
      <c r="F873" s="311"/>
      <c r="G873" s="312">
        <f t="shared" si="13"/>
        <v>15000</v>
      </c>
      <c r="H873" s="106">
        <v>43343</v>
      </c>
      <c r="I873" s="104"/>
      <c r="J873" s="107" t="s">
        <v>13</v>
      </c>
    </row>
    <row r="874" spans="1:10" s="93" customFormat="1" ht="11.5" x14ac:dyDescent="0.25">
      <c r="A874" s="102">
        <v>867</v>
      </c>
      <c r="B874" s="103" t="s">
        <v>161</v>
      </c>
      <c r="C874" s="104" t="s">
        <v>326</v>
      </c>
      <c r="D874" s="105"/>
      <c r="E874" s="311">
        <v>11710</v>
      </c>
      <c r="F874" s="311"/>
      <c r="G874" s="312">
        <f t="shared" si="13"/>
        <v>11710</v>
      </c>
      <c r="H874" s="106">
        <v>43343</v>
      </c>
      <c r="I874" s="104"/>
      <c r="J874" s="107" t="s">
        <v>377</v>
      </c>
    </row>
    <row r="875" spans="1:10" s="93" customFormat="1" ht="11.5" x14ac:dyDescent="0.25">
      <c r="A875" s="102">
        <v>868</v>
      </c>
      <c r="B875" s="103" t="s">
        <v>161</v>
      </c>
      <c r="C875" s="104" t="s">
        <v>168</v>
      </c>
      <c r="D875" s="105"/>
      <c r="E875" s="311">
        <v>10000</v>
      </c>
      <c r="F875" s="311"/>
      <c r="G875" s="312">
        <f t="shared" si="13"/>
        <v>10000</v>
      </c>
      <c r="H875" s="106">
        <v>43343</v>
      </c>
      <c r="I875" s="104"/>
      <c r="J875" s="107" t="s">
        <v>167</v>
      </c>
    </row>
    <row r="876" spans="1:10" s="93" customFormat="1" ht="11.5" x14ac:dyDescent="0.25">
      <c r="A876" s="102">
        <v>869</v>
      </c>
      <c r="B876" s="103" t="s">
        <v>162</v>
      </c>
      <c r="C876" s="104" t="s">
        <v>370</v>
      </c>
      <c r="D876" s="105"/>
      <c r="E876" s="311">
        <v>14688.000000000002</v>
      </c>
      <c r="F876" s="311"/>
      <c r="G876" s="312">
        <f t="shared" si="13"/>
        <v>14688.000000000002</v>
      </c>
      <c r="H876" s="106">
        <v>43343</v>
      </c>
      <c r="I876" s="104"/>
      <c r="J876" s="107" t="s">
        <v>13</v>
      </c>
    </row>
    <row r="877" spans="1:10" s="93" customFormat="1" ht="11.5" x14ac:dyDescent="0.25">
      <c r="A877" s="102">
        <v>870</v>
      </c>
      <c r="B877" s="103" t="s">
        <v>162</v>
      </c>
      <c r="C877" s="104" t="s">
        <v>369</v>
      </c>
      <c r="D877" s="105"/>
      <c r="E877" s="311">
        <v>4266.62</v>
      </c>
      <c r="F877" s="311"/>
      <c r="G877" s="312">
        <f t="shared" si="13"/>
        <v>4266.62</v>
      </c>
      <c r="H877" s="106">
        <v>43343</v>
      </c>
      <c r="I877" s="104"/>
      <c r="J877" s="107" t="s">
        <v>13</v>
      </c>
    </row>
    <row r="878" spans="1:10" s="93" customFormat="1" ht="11.5" x14ac:dyDescent="0.25">
      <c r="A878" s="102">
        <v>871</v>
      </c>
      <c r="B878" s="103" t="s">
        <v>162</v>
      </c>
      <c r="C878" s="104" t="s">
        <v>371</v>
      </c>
      <c r="D878" s="105"/>
      <c r="E878" s="311">
        <v>15000</v>
      </c>
      <c r="F878" s="311"/>
      <c r="G878" s="312">
        <f t="shared" si="13"/>
        <v>15000</v>
      </c>
      <c r="H878" s="106">
        <v>43343</v>
      </c>
      <c r="I878" s="104"/>
      <c r="J878" s="107" t="s">
        <v>13</v>
      </c>
    </row>
    <row r="879" spans="1:10" s="93" customFormat="1" ht="11.5" x14ac:dyDescent="0.25">
      <c r="A879" s="102">
        <v>872</v>
      </c>
      <c r="B879" s="103" t="s">
        <v>162</v>
      </c>
      <c r="C879" s="104" t="s">
        <v>326</v>
      </c>
      <c r="D879" s="105"/>
      <c r="E879" s="311">
        <v>7571</v>
      </c>
      <c r="F879" s="311"/>
      <c r="G879" s="312">
        <f t="shared" si="13"/>
        <v>7571</v>
      </c>
      <c r="H879" s="106">
        <v>43343</v>
      </c>
      <c r="I879" s="104"/>
      <c r="J879" s="107" t="s">
        <v>377</v>
      </c>
    </row>
    <row r="880" spans="1:10" s="93" customFormat="1" ht="11.5" x14ac:dyDescent="0.25">
      <c r="A880" s="102">
        <v>873</v>
      </c>
      <c r="B880" s="103" t="s">
        <v>162</v>
      </c>
      <c r="C880" s="104" t="s">
        <v>169</v>
      </c>
      <c r="D880" s="105"/>
      <c r="E880" s="311">
        <v>30000</v>
      </c>
      <c r="F880" s="311"/>
      <c r="G880" s="312">
        <f t="shared" si="13"/>
        <v>30000</v>
      </c>
      <c r="H880" s="106">
        <v>43343</v>
      </c>
      <c r="I880" s="104"/>
      <c r="J880" s="107" t="s">
        <v>170</v>
      </c>
    </row>
    <row r="881" spans="1:10" s="93" customFormat="1" ht="11.5" x14ac:dyDescent="0.25">
      <c r="A881" s="102">
        <v>874</v>
      </c>
      <c r="B881" s="103" t="s">
        <v>162</v>
      </c>
      <c r="C881" s="104" t="s">
        <v>373</v>
      </c>
      <c r="D881" s="105"/>
      <c r="E881" s="311">
        <v>30555.9</v>
      </c>
      <c r="F881" s="311"/>
      <c r="G881" s="312">
        <f t="shared" si="13"/>
        <v>30555.9</v>
      </c>
      <c r="H881" s="106">
        <v>43343</v>
      </c>
      <c r="I881" s="104"/>
      <c r="J881" s="107" t="s">
        <v>174</v>
      </c>
    </row>
    <row r="882" spans="1:10" s="93" customFormat="1" ht="11.5" x14ac:dyDescent="0.25">
      <c r="A882" s="102">
        <v>875</v>
      </c>
      <c r="B882" s="103" t="s">
        <v>163</v>
      </c>
      <c r="C882" s="104" t="s">
        <v>370</v>
      </c>
      <c r="D882" s="105"/>
      <c r="E882" s="311">
        <v>14688.000000000002</v>
      </c>
      <c r="F882" s="311"/>
      <c r="G882" s="312">
        <f t="shared" si="13"/>
        <v>14688.000000000002</v>
      </c>
      <c r="H882" s="106">
        <v>43343</v>
      </c>
      <c r="I882" s="104"/>
      <c r="J882" s="107" t="s">
        <v>13</v>
      </c>
    </row>
    <row r="883" spans="1:10" s="93" customFormat="1" ht="11.5" x14ac:dyDescent="0.25">
      <c r="A883" s="102">
        <v>876</v>
      </c>
      <c r="B883" s="103" t="s">
        <v>163</v>
      </c>
      <c r="C883" s="104" t="s">
        <v>369</v>
      </c>
      <c r="D883" s="105"/>
      <c r="E883" s="311">
        <v>4420.6400000000003</v>
      </c>
      <c r="F883" s="311"/>
      <c r="G883" s="312">
        <f t="shared" si="13"/>
        <v>4420.6400000000003</v>
      </c>
      <c r="H883" s="106">
        <v>43343</v>
      </c>
      <c r="I883" s="104"/>
      <c r="J883" s="107" t="s">
        <v>13</v>
      </c>
    </row>
    <row r="884" spans="1:10" s="93" customFormat="1" ht="11.5" x14ac:dyDescent="0.25">
      <c r="A884" s="102">
        <v>877</v>
      </c>
      <c r="B884" s="103" t="s">
        <v>163</v>
      </c>
      <c r="C884" s="104" t="s">
        <v>371</v>
      </c>
      <c r="D884" s="105"/>
      <c r="E884" s="311">
        <v>15000</v>
      </c>
      <c r="F884" s="311"/>
      <c r="G884" s="312">
        <f t="shared" si="13"/>
        <v>15000</v>
      </c>
      <c r="H884" s="106">
        <v>43343</v>
      </c>
      <c r="I884" s="104"/>
      <c r="J884" s="107" t="s">
        <v>13</v>
      </c>
    </row>
    <row r="885" spans="1:10" s="93" customFormat="1" ht="11.5" x14ac:dyDescent="0.25">
      <c r="A885" s="102">
        <v>878</v>
      </c>
      <c r="B885" s="103" t="s">
        <v>163</v>
      </c>
      <c r="C885" s="104" t="s">
        <v>169</v>
      </c>
      <c r="D885" s="105"/>
      <c r="E885" s="311">
        <v>30000</v>
      </c>
      <c r="F885" s="311"/>
      <c r="G885" s="312">
        <f t="shared" si="13"/>
        <v>30000</v>
      </c>
      <c r="H885" s="106">
        <v>43343</v>
      </c>
      <c r="I885" s="104"/>
      <c r="J885" s="107" t="s">
        <v>170</v>
      </c>
    </row>
    <row r="886" spans="1:10" s="93" customFormat="1" ht="11.5" x14ac:dyDescent="0.25">
      <c r="A886" s="102">
        <v>879</v>
      </c>
      <c r="B886" s="103" t="s">
        <v>164</v>
      </c>
      <c r="C886" s="104" t="s">
        <v>370</v>
      </c>
      <c r="D886" s="105"/>
      <c r="E886" s="311">
        <v>20345.599999999999</v>
      </c>
      <c r="F886" s="311"/>
      <c r="G886" s="312">
        <f t="shared" si="13"/>
        <v>20345.599999999999</v>
      </c>
      <c r="H886" s="106">
        <v>43343</v>
      </c>
      <c r="I886" s="104"/>
      <c r="J886" s="107" t="s">
        <v>13</v>
      </c>
    </row>
    <row r="887" spans="1:10" s="93" customFormat="1" ht="11.5" x14ac:dyDescent="0.25">
      <c r="A887" s="102">
        <v>880</v>
      </c>
      <c r="B887" s="103" t="s">
        <v>164</v>
      </c>
      <c r="C887" s="104" t="s">
        <v>369</v>
      </c>
      <c r="D887" s="105"/>
      <c r="E887" s="311">
        <v>6911.93</v>
      </c>
      <c r="F887" s="311"/>
      <c r="G887" s="312">
        <f t="shared" si="13"/>
        <v>6911.93</v>
      </c>
      <c r="H887" s="106">
        <v>43343</v>
      </c>
      <c r="I887" s="104"/>
      <c r="J887" s="107" t="s">
        <v>13</v>
      </c>
    </row>
    <row r="888" spans="1:10" s="93" customFormat="1" ht="11.5" x14ac:dyDescent="0.25">
      <c r="A888" s="102">
        <v>881</v>
      </c>
      <c r="B888" s="103" t="s">
        <v>164</v>
      </c>
      <c r="C888" s="104" t="s">
        <v>371</v>
      </c>
      <c r="D888" s="105"/>
      <c r="E888" s="311">
        <v>30000</v>
      </c>
      <c r="F888" s="311"/>
      <c r="G888" s="312">
        <f t="shared" si="13"/>
        <v>30000</v>
      </c>
      <c r="H888" s="106">
        <v>43343</v>
      </c>
      <c r="I888" s="104"/>
      <c r="J888" s="107" t="s">
        <v>13</v>
      </c>
    </row>
    <row r="889" spans="1:10" s="93" customFormat="1" ht="11.5" x14ac:dyDescent="0.25">
      <c r="A889" s="102">
        <v>882</v>
      </c>
      <c r="B889" s="103" t="s">
        <v>164</v>
      </c>
      <c r="C889" s="104" t="s">
        <v>326</v>
      </c>
      <c r="D889" s="105"/>
      <c r="E889" s="311">
        <v>3722</v>
      </c>
      <c r="F889" s="311"/>
      <c r="G889" s="312">
        <f t="shared" si="13"/>
        <v>3722</v>
      </c>
      <c r="H889" s="106">
        <v>43343</v>
      </c>
      <c r="I889" s="104"/>
      <c r="J889" s="107" t="s">
        <v>377</v>
      </c>
    </row>
    <row r="890" spans="1:10" s="93" customFormat="1" ht="11.5" x14ac:dyDescent="0.25">
      <c r="A890" s="102">
        <v>883</v>
      </c>
      <c r="B890" s="103" t="s">
        <v>164</v>
      </c>
      <c r="C890" s="104" t="s">
        <v>376</v>
      </c>
      <c r="D890" s="105"/>
      <c r="E890" s="311">
        <v>120000</v>
      </c>
      <c r="F890" s="311"/>
      <c r="G890" s="312">
        <f t="shared" si="13"/>
        <v>120000</v>
      </c>
      <c r="H890" s="106">
        <v>43343</v>
      </c>
      <c r="I890" s="104"/>
      <c r="J890" s="107" t="s">
        <v>170</v>
      </c>
    </row>
    <row r="891" spans="1:10" s="93" customFormat="1" ht="11.5" x14ac:dyDescent="0.25">
      <c r="A891" s="102">
        <v>884</v>
      </c>
      <c r="B891" s="103" t="s">
        <v>164</v>
      </c>
      <c r="C891" s="104" t="s">
        <v>168</v>
      </c>
      <c r="D891" s="105"/>
      <c r="E891" s="311">
        <v>20000</v>
      </c>
      <c r="F891" s="311"/>
      <c r="G891" s="312">
        <f t="shared" si="13"/>
        <v>20000</v>
      </c>
      <c r="H891" s="106">
        <v>43343</v>
      </c>
      <c r="I891" s="104"/>
      <c r="J891" s="107" t="s">
        <v>167</v>
      </c>
    </row>
    <row r="892" spans="1:10" s="93" customFormat="1" ht="11.5" x14ac:dyDescent="0.25">
      <c r="A892" s="102">
        <v>885</v>
      </c>
      <c r="B892" s="103" t="s">
        <v>164</v>
      </c>
      <c r="C892" s="104" t="s">
        <v>169</v>
      </c>
      <c r="D892" s="105"/>
      <c r="E892" s="311">
        <v>30000</v>
      </c>
      <c r="F892" s="311"/>
      <c r="G892" s="312">
        <f t="shared" si="13"/>
        <v>30000</v>
      </c>
      <c r="H892" s="106">
        <v>43343</v>
      </c>
      <c r="I892" s="104"/>
      <c r="J892" s="107" t="s">
        <v>170</v>
      </c>
    </row>
    <row r="893" spans="1:10" s="93" customFormat="1" ht="11.5" x14ac:dyDescent="0.25">
      <c r="A893" s="102">
        <v>886</v>
      </c>
      <c r="B893" s="103" t="s">
        <v>165</v>
      </c>
      <c r="C893" s="104" t="s">
        <v>370</v>
      </c>
      <c r="D893" s="105"/>
      <c r="E893" s="311">
        <v>10662.400000000001</v>
      </c>
      <c r="F893" s="311"/>
      <c r="G893" s="312">
        <f t="shared" si="13"/>
        <v>10662.400000000001</v>
      </c>
      <c r="H893" s="106">
        <v>43343</v>
      </c>
      <c r="I893" s="104"/>
      <c r="J893" s="107" t="s">
        <v>13</v>
      </c>
    </row>
    <row r="894" spans="1:10" s="93" customFormat="1" ht="11.5" x14ac:dyDescent="0.25">
      <c r="A894" s="102">
        <v>887</v>
      </c>
      <c r="B894" s="103" t="s">
        <v>165</v>
      </c>
      <c r="C894" s="104" t="s">
        <v>369</v>
      </c>
      <c r="D894" s="105"/>
      <c r="E894" s="311">
        <v>2735.54</v>
      </c>
      <c r="F894" s="311"/>
      <c r="G894" s="312">
        <f t="shared" si="13"/>
        <v>2735.54</v>
      </c>
      <c r="H894" s="106">
        <v>43343</v>
      </c>
      <c r="I894" s="104"/>
      <c r="J894" s="107" t="s">
        <v>13</v>
      </c>
    </row>
    <row r="895" spans="1:10" s="93" customFormat="1" ht="11.5" x14ac:dyDescent="0.25">
      <c r="A895" s="102">
        <v>888</v>
      </c>
      <c r="B895" s="103" t="s">
        <v>165</v>
      </c>
      <c r="C895" s="104" t="s">
        <v>371</v>
      </c>
      <c r="D895" s="105"/>
      <c r="E895" s="311">
        <v>20000</v>
      </c>
      <c r="F895" s="311"/>
      <c r="G895" s="312">
        <f t="shared" si="13"/>
        <v>20000</v>
      </c>
      <c r="H895" s="106">
        <v>43343</v>
      </c>
      <c r="I895" s="104"/>
      <c r="J895" s="107" t="s">
        <v>13</v>
      </c>
    </row>
    <row r="896" spans="1:10" s="93" customFormat="1" ht="11.5" x14ac:dyDescent="0.25">
      <c r="A896" s="102">
        <v>889</v>
      </c>
      <c r="B896" s="103" t="s">
        <v>165</v>
      </c>
      <c r="C896" s="104" t="s">
        <v>168</v>
      </c>
      <c r="D896" s="105"/>
      <c r="E896" s="311">
        <v>20000</v>
      </c>
      <c r="F896" s="311"/>
      <c r="G896" s="312">
        <f t="shared" si="13"/>
        <v>20000</v>
      </c>
      <c r="H896" s="106">
        <v>43343</v>
      </c>
      <c r="I896" s="104"/>
      <c r="J896" s="107" t="s">
        <v>167</v>
      </c>
    </row>
    <row r="897" spans="1:10" s="93" customFormat="1" ht="11.5" x14ac:dyDescent="0.25">
      <c r="A897" s="102">
        <v>890</v>
      </c>
      <c r="B897" s="103" t="s">
        <v>165</v>
      </c>
      <c r="C897" s="104" t="s">
        <v>173</v>
      </c>
      <c r="D897" s="105"/>
      <c r="E897" s="311">
        <v>50000</v>
      </c>
      <c r="F897" s="311"/>
      <c r="G897" s="312">
        <f t="shared" si="13"/>
        <v>50000</v>
      </c>
      <c r="H897" s="106">
        <v>43343</v>
      </c>
      <c r="I897" s="104"/>
      <c r="J897" s="107" t="s">
        <v>374</v>
      </c>
    </row>
    <row r="898" spans="1:10" s="93" customFormat="1" ht="11.5" x14ac:dyDescent="0.25">
      <c r="A898" s="102">
        <v>891</v>
      </c>
      <c r="B898" s="103" t="s">
        <v>165</v>
      </c>
      <c r="C898" s="104" t="s">
        <v>169</v>
      </c>
      <c r="D898" s="105"/>
      <c r="E898" s="311">
        <v>20000</v>
      </c>
      <c r="F898" s="311"/>
      <c r="G898" s="312">
        <f t="shared" si="13"/>
        <v>20000</v>
      </c>
      <c r="H898" s="106">
        <v>43343</v>
      </c>
      <c r="I898" s="104"/>
      <c r="J898" s="107" t="s">
        <v>170</v>
      </c>
    </row>
    <row r="899" spans="1:10" s="93" customFormat="1" ht="11.5" x14ac:dyDescent="0.25">
      <c r="A899" s="102">
        <v>892</v>
      </c>
      <c r="B899" s="103" t="s">
        <v>165</v>
      </c>
      <c r="C899" s="104" t="s">
        <v>373</v>
      </c>
      <c r="D899" s="105"/>
      <c r="E899" s="311">
        <v>12222.36</v>
      </c>
      <c r="F899" s="311"/>
      <c r="G899" s="312">
        <f t="shared" si="13"/>
        <v>12222.36</v>
      </c>
      <c r="H899" s="106">
        <v>43343</v>
      </c>
      <c r="I899" s="104"/>
      <c r="J899" s="107" t="s">
        <v>174</v>
      </c>
    </row>
    <row r="900" spans="1:10" s="93" customFormat="1" ht="11.5" x14ac:dyDescent="0.25">
      <c r="A900" s="102">
        <v>893</v>
      </c>
      <c r="B900" s="103" t="s">
        <v>165</v>
      </c>
      <c r="C900" s="104" t="s">
        <v>372</v>
      </c>
      <c r="D900" s="105"/>
      <c r="E900" s="311">
        <v>30000</v>
      </c>
      <c r="F900" s="311"/>
      <c r="G900" s="312">
        <f t="shared" si="13"/>
        <v>30000</v>
      </c>
      <c r="H900" s="106">
        <v>43343</v>
      </c>
      <c r="I900" s="104"/>
      <c r="J900" s="107" t="s">
        <v>174</v>
      </c>
    </row>
    <row r="901" spans="1:10" s="93" customFormat="1" ht="11.5" x14ac:dyDescent="0.25">
      <c r="A901" s="102">
        <v>894</v>
      </c>
      <c r="B901" s="103" t="s">
        <v>166</v>
      </c>
      <c r="C901" s="104" t="s">
        <v>370</v>
      </c>
      <c r="D901" s="105"/>
      <c r="E901" s="311">
        <v>10662.400000000001</v>
      </c>
      <c r="F901" s="311"/>
      <c r="G901" s="312">
        <f t="shared" si="13"/>
        <v>10662.400000000001</v>
      </c>
      <c r="H901" s="106">
        <v>43343</v>
      </c>
      <c r="I901" s="104"/>
      <c r="J901" s="107" t="s">
        <v>13</v>
      </c>
    </row>
    <row r="902" spans="1:10" s="93" customFormat="1" ht="11.5" x14ac:dyDescent="0.25">
      <c r="A902" s="102">
        <v>895</v>
      </c>
      <c r="B902" s="103" t="s">
        <v>166</v>
      </c>
      <c r="C902" s="104" t="s">
        <v>369</v>
      </c>
      <c r="D902" s="105"/>
      <c r="E902" s="311">
        <v>2771.18</v>
      </c>
      <c r="F902" s="311"/>
      <c r="G902" s="312">
        <f t="shared" si="13"/>
        <v>2771.18</v>
      </c>
      <c r="H902" s="106">
        <v>43343</v>
      </c>
      <c r="I902" s="104"/>
      <c r="J902" s="107" t="s">
        <v>13</v>
      </c>
    </row>
    <row r="903" spans="1:10" s="93" customFormat="1" ht="11.5" x14ac:dyDescent="0.25">
      <c r="A903" s="102">
        <v>896</v>
      </c>
      <c r="B903" s="103" t="s">
        <v>166</v>
      </c>
      <c r="C903" s="104" t="s">
        <v>371</v>
      </c>
      <c r="D903" s="105"/>
      <c r="E903" s="311">
        <v>20000</v>
      </c>
      <c r="F903" s="311"/>
      <c r="G903" s="312">
        <f t="shared" si="13"/>
        <v>20000</v>
      </c>
      <c r="H903" s="106">
        <v>43343</v>
      </c>
      <c r="I903" s="104"/>
      <c r="J903" s="107" t="s">
        <v>13</v>
      </c>
    </row>
    <row r="904" spans="1:10" s="93" customFormat="1" ht="11.5" x14ac:dyDescent="0.25">
      <c r="A904" s="102">
        <v>897</v>
      </c>
      <c r="B904" s="103" t="s">
        <v>166</v>
      </c>
      <c r="C904" s="104" t="s">
        <v>388</v>
      </c>
      <c r="D904" s="105"/>
      <c r="E904" s="311">
        <v>89495</v>
      </c>
      <c r="F904" s="311"/>
      <c r="G904" s="312">
        <f t="shared" ref="G904:G909" si="14">SUM(D904:F904)</f>
        <v>89495</v>
      </c>
      <c r="H904" s="106">
        <v>43343</v>
      </c>
      <c r="I904" s="104"/>
      <c r="J904" s="107" t="s">
        <v>13</v>
      </c>
    </row>
    <row r="905" spans="1:10" s="93" customFormat="1" ht="11.5" x14ac:dyDescent="0.25">
      <c r="A905" s="102">
        <v>898</v>
      </c>
      <c r="B905" s="103" t="s">
        <v>166</v>
      </c>
      <c r="C905" s="104" t="s">
        <v>326</v>
      </c>
      <c r="D905" s="105"/>
      <c r="E905" s="311">
        <v>1589</v>
      </c>
      <c r="F905" s="311"/>
      <c r="G905" s="312">
        <f t="shared" si="14"/>
        <v>1589</v>
      </c>
      <c r="H905" s="106">
        <v>43343</v>
      </c>
      <c r="I905" s="104"/>
      <c r="J905" s="107" t="s">
        <v>377</v>
      </c>
    </row>
    <row r="906" spans="1:10" s="93" customFormat="1" ht="11.5" x14ac:dyDescent="0.25">
      <c r="A906" s="102">
        <v>899</v>
      </c>
      <c r="B906" s="103" t="s">
        <v>166</v>
      </c>
      <c r="C906" s="104" t="s">
        <v>168</v>
      </c>
      <c r="D906" s="105"/>
      <c r="E906" s="311">
        <v>30000</v>
      </c>
      <c r="F906" s="311"/>
      <c r="G906" s="312">
        <f t="shared" si="14"/>
        <v>30000</v>
      </c>
      <c r="H906" s="106">
        <v>43343</v>
      </c>
      <c r="I906" s="104"/>
      <c r="J906" s="107" t="s">
        <v>167</v>
      </c>
    </row>
    <row r="907" spans="1:10" s="93" customFormat="1" ht="11.5" x14ac:dyDescent="0.25">
      <c r="A907" s="102">
        <v>900</v>
      </c>
      <c r="B907" s="103" t="s">
        <v>166</v>
      </c>
      <c r="C907" s="104" t="s">
        <v>378</v>
      </c>
      <c r="D907" s="105"/>
      <c r="E907" s="311">
        <v>360000</v>
      </c>
      <c r="F907" s="311"/>
      <c r="G907" s="312">
        <f t="shared" si="14"/>
        <v>360000</v>
      </c>
      <c r="H907" s="106">
        <v>43343</v>
      </c>
      <c r="I907" s="104"/>
      <c r="J907" s="107" t="s">
        <v>400</v>
      </c>
    </row>
    <row r="908" spans="1:10" s="93" customFormat="1" ht="11.5" x14ac:dyDescent="0.25">
      <c r="A908" s="102">
        <v>901</v>
      </c>
      <c r="B908" s="103" t="s">
        <v>166</v>
      </c>
      <c r="C908" s="104" t="s">
        <v>169</v>
      </c>
      <c r="D908" s="105"/>
      <c r="E908" s="311">
        <v>20000</v>
      </c>
      <c r="F908" s="311"/>
      <c r="G908" s="312">
        <f t="shared" si="14"/>
        <v>20000</v>
      </c>
      <c r="H908" s="106">
        <v>43343</v>
      </c>
      <c r="I908" s="104"/>
      <c r="J908" s="107" t="s">
        <v>170</v>
      </c>
    </row>
    <row r="909" spans="1:10" s="93" customFormat="1" ht="11.5" x14ac:dyDescent="0.25">
      <c r="A909" s="102">
        <v>902</v>
      </c>
      <c r="B909" s="103" t="s">
        <v>166</v>
      </c>
      <c r="C909" s="104" t="s">
        <v>373</v>
      </c>
      <c r="D909" s="105"/>
      <c r="E909" s="311">
        <v>12222.36</v>
      </c>
      <c r="F909" s="311"/>
      <c r="G909" s="312">
        <f t="shared" si="14"/>
        <v>12222.36</v>
      </c>
      <c r="H909" s="106">
        <v>43343</v>
      </c>
      <c r="I909" s="104"/>
      <c r="J909" s="107" t="s">
        <v>174</v>
      </c>
    </row>
    <row r="910" spans="1:10" ht="11.5" x14ac:dyDescent="0.25">
      <c r="A910" s="108"/>
      <c r="B910" s="108"/>
      <c r="C910" s="192" t="s">
        <v>550</v>
      </c>
      <c r="D910" s="105"/>
      <c r="E910" s="311">
        <f>SUM(E8:E909)</f>
        <v>22077615.059999969</v>
      </c>
      <c r="F910" s="311"/>
      <c r="G910" s="312">
        <f>SUM(G8:G909)</f>
        <v>22077615.059999969</v>
      </c>
      <c r="H910" s="104"/>
      <c r="I910" s="104"/>
      <c r="J910" s="105"/>
    </row>
  </sheetData>
  <autoFilter ref="A5:J910">
    <filterColumn colId="3" showButton="0"/>
    <filterColumn colId="4" showButton="0"/>
    <filterColumn colId="5" showButton="0"/>
  </autoFilter>
  <mergeCells count="11">
    <mergeCell ref="B7:J7"/>
    <mergeCell ref="J5:J6"/>
    <mergeCell ref="A1:I1"/>
    <mergeCell ref="A2:I2"/>
    <mergeCell ref="A3:I3"/>
    <mergeCell ref="A5:A6"/>
    <mergeCell ref="B5:B6"/>
    <mergeCell ref="C5:C6"/>
    <mergeCell ref="D5:G5"/>
    <mergeCell ref="H5:H6"/>
    <mergeCell ref="I5:I6"/>
  </mergeCells>
  <pageMargins left="0.39370078740157483" right="0.11811023622047245" top="0.35433070866141736" bottom="0.35433070866141736" header="0.31496062992125984" footer="0.31496062992125984"/>
  <pageSetup paperSize="9" scale="51" fitToWidth="10" fitToHeight="1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7"/>
  <sheetViews>
    <sheetView view="pageBreakPreview" topLeftCell="A20" zoomScaleSheetLayoutView="100" workbookViewId="0">
      <selection activeCell="E39" sqref="E39"/>
    </sheetView>
  </sheetViews>
  <sheetFormatPr defaultColWidth="9.08984375" defaultRowHeight="11.5" x14ac:dyDescent="0.25"/>
  <cols>
    <col min="1" max="1" width="5.54296875" style="151" customWidth="1"/>
    <col min="2" max="2" width="57.08984375" style="150" customWidth="1"/>
    <col min="3" max="3" width="10.54296875" style="166" customWidth="1"/>
    <col min="4" max="4" width="14.08984375" style="166" customWidth="1"/>
    <col min="5" max="5" width="10.08984375" style="166" customWidth="1"/>
    <col min="6" max="6" width="10.453125" style="166" customWidth="1"/>
    <col min="7" max="7" width="14.54296875" style="166" customWidth="1"/>
    <col min="8" max="8" width="29.453125" style="166" customWidth="1"/>
    <col min="9" max="9" width="8.984375E-2" style="150" customWidth="1"/>
    <col min="10" max="14" width="0" style="150" hidden="1" customWidth="1"/>
    <col min="15" max="255" width="9.08984375" style="150"/>
    <col min="256" max="256" width="5.54296875" style="150" customWidth="1"/>
    <col min="257" max="257" width="57.08984375" style="150" customWidth="1"/>
    <col min="258" max="258" width="10.54296875" style="150" customWidth="1"/>
    <col min="259" max="259" width="14.08984375" style="150" customWidth="1"/>
    <col min="260" max="260" width="10.08984375" style="150" customWidth="1"/>
    <col min="261" max="261" width="10.453125" style="150" customWidth="1"/>
    <col min="262" max="262" width="14.54296875" style="150" customWidth="1"/>
    <col min="263" max="263" width="9.6328125" style="150" customWidth="1"/>
    <col min="264" max="264" width="29.453125" style="150" customWidth="1"/>
    <col min="265" max="265" width="8.984375E-2" style="150" customWidth="1"/>
    <col min="266" max="270" width="0" style="150" hidden="1" customWidth="1"/>
    <col min="271" max="511" width="9.08984375" style="150"/>
    <col min="512" max="512" width="5.54296875" style="150" customWidth="1"/>
    <col min="513" max="513" width="57.08984375" style="150" customWidth="1"/>
    <col min="514" max="514" width="10.54296875" style="150" customWidth="1"/>
    <col min="515" max="515" width="14.08984375" style="150" customWidth="1"/>
    <col min="516" max="516" width="10.08984375" style="150" customWidth="1"/>
    <col min="517" max="517" width="10.453125" style="150" customWidth="1"/>
    <col min="518" max="518" width="14.54296875" style="150" customWidth="1"/>
    <col min="519" max="519" width="9.6328125" style="150" customWidth="1"/>
    <col min="520" max="520" width="29.453125" style="150" customWidth="1"/>
    <col min="521" max="521" width="8.984375E-2" style="150" customWidth="1"/>
    <col min="522" max="526" width="0" style="150" hidden="1" customWidth="1"/>
    <col min="527" max="767" width="9.08984375" style="150"/>
    <col min="768" max="768" width="5.54296875" style="150" customWidth="1"/>
    <col min="769" max="769" width="57.08984375" style="150" customWidth="1"/>
    <col min="770" max="770" width="10.54296875" style="150" customWidth="1"/>
    <col min="771" max="771" width="14.08984375" style="150" customWidth="1"/>
    <col min="772" max="772" width="10.08984375" style="150" customWidth="1"/>
    <col min="773" max="773" width="10.453125" style="150" customWidth="1"/>
    <col min="774" max="774" width="14.54296875" style="150" customWidth="1"/>
    <col min="775" max="775" width="9.6328125" style="150" customWidth="1"/>
    <col min="776" max="776" width="29.453125" style="150" customWidth="1"/>
    <col min="777" max="777" width="8.984375E-2" style="150" customWidth="1"/>
    <col min="778" max="782" width="0" style="150" hidden="1" customWidth="1"/>
    <col min="783" max="1023" width="9.08984375" style="150"/>
    <col min="1024" max="1024" width="5.54296875" style="150" customWidth="1"/>
    <col min="1025" max="1025" width="57.08984375" style="150" customWidth="1"/>
    <col min="1026" max="1026" width="10.54296875" style="150" customWidth="1"/>
    <col min="1027" max="1027" width="14.08984375" style="150" customWidth="1"/>
    <col min="1028" max="1028" width="10.08984375" style="150" customWidth="1"/>
    <col min="1029" max="1029" width="10.453125" style="150" customWidth="1"/>
    <col min="1030" max="1030" width="14.54296875" style="150" customWidth="1"/>
    <col min="1031" max="1031" width="9.6328125" style="150" customWidth="1"/>
    <col min="1032" max="1032" width="29.453125" style="150" customWidth="1"/>
    <col min="1033" max="1033" width="8.984375E-2" style="150" customWidth="1"/>
    <col min="1034" max="1038" width="0" style="150" hidden="1" customWidth="1"/>
    <col min="1039" max="1279" width="9.08984375" style="150"/>
    <col min="1280" max="1280" width="5.54296875" style="150" customWidth="1"/>
    <col min="1281" max="1281" width="57.08984375" style="150" customWidth="1"/>
    <col min="1282" max="1282" width="10.54296875" style="150" customWidth="1"/>
    <col min="1283" max="1283" width="14.08984375" style="150" customWidth="1"/>
    <col min="1284" max="1284" width="10.08984375" style="150" customWidth="1"/>
    <col min="1285" max="1285" width="10.453125" style="150" customWidth="1"/>
    <col min="1286" max="1286" width="14.54296875" style="150" customWidth="1"/>
    <col min="1287" max="1287" width="9.6328125" style="150" customWidth="1"/>
    <col min="1288" max="1288" width="29.453125" style="150" customWidth="1"/>
    <col min="1289" max="1289" width="8.984375E-2" style="150" customWidth="1"/>
    <col min="1290" max="1294" width="0" style="150" hidden="1" customWidth="1"/>
    <col min="1295" max="1535" width="9.08984375" style="150"/>
    <col min="1536" max="1536" width="5.54296875" style="150" customWidth="1"/>
    <col min="1537" max="1537" width="57.08984375" style="150" customWidth="1"/>
    <col min="1538" max="1538" width="10.54296875" style="150" customWidth="1"/>
    <col min="1539" max="1539" width="14.08984375" style="150" customWidth="1"/>
    <col min="1540" max="1540" width="10.08984375" style="150" customWidth="1"/>
    <col min="1541" max="1541" width="10.453125" style="150" customWidth="1"/>
    <col min="1542" max="1542" width="14.54296875" style="150" customWidth="1"/>
    <col min="1543" max="1543" width="9.6328125" style="150" customWidth="1"/>
    <col min="1544" max="1544" width="29.453125" style="150" customWidth="1"/>
    <col min="1545" max="1545" width="8.984375E-2" style="150" customWidth="1"/>
    <col min="1546" max="1550" width="0" style="150" hidden="1" customWidth="1"/>
    <col min="1551" max="1791" width="9.08984375" style="150"/>
    <col min="1792" max="1792" width="5.54296875" style="150" customWidth="1"/>
    <col min="1793" max="1793" width="57.08984375" style="150" customWidth="1"/>
    <col min="1794" max="1794" width="10.54296875" style="150" customWidth="1"/>
    <col min="1795" max="1795" width="14.08984375" style="150" customWidth="1"/>
    <col min="1796" max="1796" width="10.08984375" style="150" customWidth="1"/>
    <col min="1797" max="1797" width="10.453125" style="150" customWidth="1"/>
    <col min="1798" max="1798" width="14.54296875" style="150" customWidth="1"/>
    <col min="1799" max="1799" width="9.6328125" style="150" customWidth="1"/>
    <col min="1800" max="1800" width="29.453125" style="150" customWidth="1"/>
    <col min="1801" max="1801" width="8.984375E-2" style="150" customWidth="1"/>
    <col min="1802" max="1806" width="0" style="150" hidden="1" customWidth="1"/>
    <col min="1807" max="2047" width="9.08984375" style="150"/>
    <col min="2048" max="2048" width="5.54296875" style="150" customWidth="1"/>
    <col min="2049" max="2049" width="57.08984375" style="150" customWidth="1"/>
    <col min="2050" max="2050" width="10.54296875" style="150" customWidth="1"/>
    <col min="2051" max="2051" width="14.08984375" style="150" customWidth="1"/>
    <col min="2052" max="2052" width="10.08984375" style="150" customWidth="1"/>
    <col min="2053" max="2053" width="10.453125" style="150" customWidth="1"/>
    <col min="2054" max="2054" width="14.54296875" style="150" customWidth="1"/>
    <col min="2055" max="2055" width="9.6328125" style="150" customWidth="1"/>
    <col min="2056" max="2056" width="29.453125" style="150" customWidth="1"/>
    <col min="2057" max="2057" width="8.984375E-2" style="150" customWidth="1"/>
    <col min="2058" max="2062" width="0" style="150" hidden="1" customWidth="1"/>
    <col min="2063" max="2303" width="9.08984375" style="150"/>
    <col min="2304" max="2304" width="5.54296875" style="150" customWidth="1"/>
    <col min="2305" max="2305" width="57.08984375" style="150" customWidth="1"/>
    <col min="2306" max="2306" width="10.54296875" style="150" customWidth="1"/>
    <col min="2307" max="2307" width="14.08984375" style="150" customWidth="1"/>
    <col min="2308" max="2308" width="10.08984375" style="150" customWidth="1"/>
    <col min="2309" max="2309" width="10.453125" style="150" customWidth="1"/>
    <col min="2310" max="2310" width="14.54296875" style="150" customWidth="1"/>
    <col min="2311" max="2311" width="9.6328125" style="150" customWidth="1"/>
    <col min="2312" max="2312" width="29.453125" style="150" customWidth="1"/>
    <col min="2313" max="2313" width="8.984375E-2" style="150" customWidth="1"/>
    <col min="2314" max="2318" width="0" style="150" hidden="1" customWidth="1"/>
    <col min="2319" max="2559" width="9.08984375" style="150"/>
    <col min="2560" max="2560" width="5.54296875" style="150" customWidth="1"/>
    <col min="2561" max="2561" width="57.08984375" style="150" customWidth="1"/>
    <col min="2562" max="2562" width="10.54296875" style="150" customWidth="1"/>
    <col min="2563" max="2563" width="14.08984375" style="150" customWidth="1"/>
    <col min="2564" max="2564" width="10.08984375" style="150" customWidth="1"/>
    <col min="2565" max="2565" width="10.453125" style="150" customWidth="1"/>
    <col min="2566" max="2566" width="14.54296875" style="150" customWidth="1"/>
    <col min="2567" max="2567" width="9.6328125" style="150" customWidth="1"/>
    <col min="2568" max="2568" width="29.453125" style="150" customWidth="1"/>
    <col min="2569" max="2569" width="8.984375E-2" style="150" customWidth="1"/>
    <col min="2570" max="2574" width="0" style="150" hidden="1" customWidth="1"/>
    <col min="2575" max="2815" width="9.08984375" style="150"/>
    <col min="2816" max="2816" width="5.54296875" style="150" customWidth="1"/>
    <col min="2817" max="2817" width="57.08984375" style="150" customWidth="1"/>
    <col min="2818" max="2818" width="10.54296875" style="150" customWidth="1"/>
    <col min="2819" max="2819" width="14.08984375" style="150" customWidth="1"/>
    <col min="2820" max="2820" width="10.08984375" style="150" customWidth="1"/>
    <col min="2821" max="2821" width="10.453125" style="150" customWidth="1"/>
    <col min="2822" max="2822" width="14.54296875" style="150" customWidth="1"/>
    <col min="2823" max="2823" width="9.6328125" style="150" customWidth="1"/>
    <col min="2824" max="2824" width="29.453125" style="150" customWidth="1"/>
    <col min="2825" max="2825" width="8.984375E-2" style="150" customWidth="1"/>
    <col min="2826" max="2830" width="0" style="150" hidden="1" customWidth="1"/>
    <col min="2831" max="3071" width="9.08984375" style="150"/>
    <col min="3072" max="3072" width="5.54296875" style="150" customWidth="1"/>
    <col min="3073" max="3073" width="57.08984375" style="150" customWidth="1"/>
    <col min="3074" max="3074" width="10.54296875" style="150" customWidth="1"/>
    <col min="3075" max="3075" width="14.08984375" style="150" customWidth="1"/>
    <col min="3076" max="3076" width="10.08984375" style="150" customWidth="1"/>
    <col min="3077" max="3077" width="10.453125" style="150" customWidth="1"/>
    <col min="3078" max="3078" width="14.54296875" style="150" customWidth="1"/>
    <col min="3079" max="3079" width="9.6328125" style="150" customWidth="1"/>
    <col min="3080" max="3080" width="29.453125" style="150" customWidth="1"/>
    <col min="3081" max="3081" width="8.984375E-2" style="150" customWidth="1"/>
    <col min="3082" max="3086" width="0" style="150" hidden="1" customWidth="1"/>
    <col min="3087" max="3327" width="9.08984375" style="150"/>
    <col min="3328" max="3328" width="5.54296875" style="150" customWidth="1"/>
    <col min="3329" max="3329" width="57.08984375" style="150" customWidth="1"/>
    <col min="3330" max="3330" width="10.54296875" style="150" customWidth="1"/>
    <col min="3331" max="3331" width="14.08984375" style="150" customWidth="1"/>
    <col min="3332" max="3332" width="10.08984375" style="150" customWidth="1"/>
    <col min="3333" max="3333" width="10.453125" style="150" customWidth="1"/>
    <col min="3334" max="3334" width="14.54296875" style="150" customWidth="1"/>
    <col min="3335" max="3335" width="9.6328125" style="150" customWidth="1"/>
    <col min="3336" max="3336" width="29.453125" style="150" customWidth="1"/>
    <col min="3337" max="3337" width="8.984375E-2" style="150" customWidth="1"/>
    <col min="3338" max="3342" width="0" style="150" hidden="1" customWidth="1"/>
    <col min="3343" max="3583" width="9.08984375" style="150"/>
    <col min="3584" max="3584" width="5.54296875" style="150" customWidth="1"/>
    <col min="3585" max="3585" width="57.08984375" style="150" customWidth="1"/>
    <col min="3586" max="3586" width="10.54296875" style="150" customWidth="1"/>
    <col min="3587" max="3587" width="14.08984375" style="150" customWidth="1"/>
    <col min="3588" max="3588" width="10.08984375" style="150" customWidth="1"/>
    <col min="3589" max="3589" width="10.453125" style="150" customWidth="1"/>
    <col min="3590" max="3590" width="14.54296875" style="150" customWidth="1"/>
    <col min="3591" max="3591" width="9.6328125" style="150" customWidth="1"/>
    <col min="3592" max="3592" width="29.453125" style="150" customWidth="1"/>
    <col min="3593" max="3593" width="8.984375E-2" style="150" customWidth="1"/>
    <col min="3594" max="3598" width="0" style="150" hidden="1" customWidth="1"/>
    <col min="3599" max="3839" width="9.08984375" style="150"/>
    <col min="3840" max="3840" width="5.54296875" style="150" customWidth="1"/>
    <col min="3841" max="3841" width="57.08984375" style="150" customWidth="1"/>
    <col min="3842" max="3842" width="10.54296875" style="150" customWidth="1"/>
    <col min="3843" max="3843" width="14.08984375" style="150" customWidth="1"/>
    <col min="3844" max="3844" width="10.08984375" style="150" customWidth="1"/>
    <col min="3845" max="3845" width="10.453125" style="150" customWidth="1"/>
    <col min="3846" max="3846" width="14.54296875" style="150" customWidth="1"/>
    <col min="3847" max="3847" width="9.6328125" style="150" customWidth="1"/>
    <col min="3848" max="3848" width="29.453125" style="150" customWidth="1"/>
    <col min="3849" max="3849" width="8.984375E-2" style="150" customWidth="1"/>
    <col min="3850" max="3854" width="0" style="150" hidden="1" customWidth="1"/>
    <col min="3855" max="4095" width="9.08984375" style="150"/>
    <col min="4096" max="4096" width="5.54296875" style="150" customWidth="1"/>
    <col min="4097" max="4097" width="57.08984375" style="150" customWidth="1"/>
    <col min="4098" max="4098" width="10.54296875" style="150" customWidth="1"/>
    <col min="4099" max="4099" width="14.08984375" style="150" customWidth="1"/>
    <col min="4100" max="4100" width="10.08984375" style="150" customWidth="1"/>
    <col min="4101" max="4101" width="10.453125" style="150" customWidth="1"/>
    <col min="4102" max="4102" width="14.54296875" style="150" customWidth="1"/>
    <col min="4103" max="4103" width="9.6328125" style="150" customWidth="1"/>
    <col min="4104" max="4104" width="29.453125" style="150" customWidth="1"/>
    <col min="4105" max="4105" width="8.984375E-2" style="150" customWidth="1"/>
    <col min="4106" max="4110" width="0" style="150" hidden="1" customWidth="1"/>
    <col min="4111" max="4351" width="9.08984375" style="150"/>
    <col min="4352" max="4352" width="5.54296875" style="150" customWidth="1"/>
    <col min="4353" max="4353" width="57.08984375" style="150" customWidth="1"/>
    <col min="4354" max="4354" width="10.54296875" style="150" customWidth="1"/>
    <col min="4355" max="4355" width="14.08984375" style="150" customWidth="1"/>
    <col min="4356" max="4356" width="10.08984375" style="150" customWidth="1"/>
    <col min="4357" max="4357" width="10.453125" style="150" customWidth="1"/>
    <col min="4358" max="4358" width="14.54296875" style="150" customWidth="1"/>
    <col min="4359" max="4359" width="9.6328125" style="150" customWidth="1"/>
    <col min="4360" max="4360" width="29.453125" style="150" customWidth="1"/>
    <col min="4361" max="4361" width="8.984375E-2" style="150" customWidth="1"/>
    <col min="4362" max="4366" width="0" style="150" hidden="1" customWidth="1"/>
    <col min="4367" max="4607" width="9.08984375" style="150"/>
    <col min="4608" max="4608" width="5.54296875" style="150" customWidth="1"/>
    <col min="4609" max="4609" width="57.08984375" style="150" customWidth="1"/>
    <col min="4610" max="4610" width="10.54296875" style="150" customWidth="1"/>
    <col min="4611" max="4611" width="14.08984375" style="150" customWidth="1"/>
    <col min="4612" max="4612" width="10.08984375" style="150" customWidth="1"/>
    <col min="4613" max="4613" width="10.453125" style="150" customWidth="1"/>
    <col min="4614" max="4614" width="14.54296875" style="150" customWidth="1"/>
    <col min="4615" max="4615" width="9.6328125" style="150" customWidth="1"/>
    <col min="4616" max="4616" width="29.453125" style="150" customWidth="1"/>
    <col min="4617" max="4617" width="8.984375E-2" style="150" customWidth="1"/>
    <col min="4618" max="4622" width="0" style="150" hidden="1" customWidth="1"/>
    <col min="4623" max="4863" width="9.08984375" style="150"/>
    <col min="4864" max="4864" width="5.54296875" style="150" customWidth="1"/>
    <col min="4865" max="4865" width="57.08984375" style="150" customWidth="1"/>
    <col min="4866" max="4866" width="10.54296875" style="150" customWidth="1"/>
    <col min="4867" max="4867" width="14.08984375" style="150" customWidth="1"/>
    <col min="4868" max="4868" width="10.08984375" style="150" customWidth="1"/>
    <col min="4869" max="4869" width="10.453125" style="150" customWidth="1"/>
    <col min="4870" max="4870" width="14.54296875" style="150" customWidth="1"/>
    <col min="4871" max="4871" width="9.6328125" style="150" customWidth="1"/>
    <col min="4872" max="4872" width="29.453125" style="150" customWidth="1"/>
    <col min="4873" max="4873" width="8.984375E-2" style="150" customWidth="1"/>
    <col min="4874" max="4878" width="0" style="150" hidden="1" customWidth="1"/>
    <col min="4879" max="5119" width="9.08984375" style="150"/>
    <col min="5120" max="5120" width="5.54296875" style="150" customWidth="1"/>
    <col min="5121" max="5121" width="57.08984375" style="150" customWidth="1"/>
    <col min="5122" max="5122" width="10.54296875" style="150" customWidth="1"/>
    <col min="5123" max="5123" width="14.08984375" style="150" customWidth="1"/>
    <col min="5124" max="5124" width="10.08984375" style="150" customWidth="1"/>
    <col min="5125" max="5125" width="10.453125" style="150" customWidth="1"/>
    <col min="5126" max="5126" width="14.54296875" style="150" customWidth="1"/>
    <col min="5127" max="5127" width="9.6328125" style="150" customWidth="1"/>
    <col min="5128" max="5128" width="29.453125" style="150" customWidth="1"/>
    <col min="5129" max="5129" width="8.984375E-2" style="150" customWidth="1"/>
    <col min="5130" max="5134" width="0" style="150" hidden="1" customWidth="1"/>
    <col min="5135" max="5375" width="9.08984375" style="150"/>
    <col min="5376" max="5376" width="5.54296875" style="150" customWidth="1"/>
    <col min="5377" max="5377" width="57.08984375" style="150" customWidth="1"/>
    <col min="5378" max="5378" width="10.54296875" style="150" customWidth="1"/>
    <col min="5379" max="5379" width="14.08984375" style="150" customWidth="1"/>
    <col min="5380" max="5380" width="10.08984375" style="150" customWidth="1"/>
    <col min="5381" max="5381" width="10.453125" style="150" customWidth="1"/>
    <col min="5382" max="5382" width="14.54296875" style="150" customWidth="1"/>
    <col min="5383" max="5383" width="9.6328125" style="150" customWidth="1"/>
    <col min="5384" max="5384" width="29.453125" style="150" customWidth="1"/>
    <col min="5385" max="5385" width="8.984375E-2" style="150" customWidth="1"/>
    <col min="5386" max="5390" width="0" style="150" hidden="1" customWidth="1"/>
    <col min="5391" max="5631" width="9.08984375" style="150"/>
    <col min="5632" max="5632" width="5.54296875" style="150" customWidth="1"/>
    <col min="5633" max="5633" width="57.08984375" style="150" customWidth="1"/>
    <col min="5634" max="5634" width="10.54296875" style="150" customWidth="1"/>
    <col min="5635" max="5635" width="14.08984375" style="150" customWidth="1"/>
    <col min="5636" max="5636" width="10.08984375" style="150" customWidth="1"/>
    <col min="5637" max="5637" width="10.453125" style="150" customWidth="1"/>
    <col min="5638" max="5638" width="14.54296875" style="150" customWidth="1"/>
    <col min="5639" max="5639" width="9.6328125" style="150" customWidth="1"/>
    <col min="5640" max="5640" width="29.453125" style="150" customWidth="1"/>
    <col min="5641" max="5641" width="8.984375E-2" style="150" customWidth="1"/>
    <col min="5642" max="5646" width="0" style="150" hidden="1" customWidth="1"/>
    <col min="5647" max="5887" width="9.08984375" style="150"/>
    <col min="5888" max="5888" width="5.54296875" style="150" customWidth="1"/>
    <col min="5889" max="5889" width="57.08984375" style="150" customWidth="1"/>
    <col min="5890" max="5890" width="10.54296875" style="150" customWidth="1"/>
    <col min="5891" max="5891" width="14.08984375" style="150" customWidth="1"/>
    <col min="5892" max="5892" width="10.08984375" style="150" customWidth="1"/>
    <col min="5893" max="5893" width="10.453125" style="150" customWidth="1"/>
    <col min="5894" max="5894" width="14.54296875" style="150" customWidth="1"/>
    <col min="5895" max="5895" width="9.6328125" style="150" customWidth="1"/>
    <col min="5896" max="5896" width="29.453125" style="150" customWidth="1"/>
    <col min="5897" max="5897" width="8.984375E-2" style="150" customWidth="1"/>
    <col min="5898" max="5902" width="0" style="150" hidden="1" customWidth="1"/>
    <col min="5903" max="6143" width="9.08984375" style="150"/>
    <col min="6144" max="6144" width="5.54296875" style="150" customWidth="1"/>
    <col min="6145" max="6145" width="57.08984375" style="150" customWidth="1"/>
    <col min="6146" max="6146" width="10.54296875" style="150" customWidth="1"/>
    <col min="6147" max="6147" width="14.08984375" style="150" customWidth="1"/>
    <col min="6148" max="6148" width="10.08984375" style="150" customWidth="1"/>
    <col min="6149" max="6149" width="10.453125" style="150" customWidth="1"/>
    <col min="6150" max="6150" width="14.54296875" style="150" customWidth="1"/>
    <col min="6151" max="6151" width="9.6328125" style="150" customWidth="1"/>
    <col min="6152" max="6152" width="29.453125" style="150" customWidth="1"/>
    <col min="6153" max="6153" width="8.984375E-2" style="150" customWidth="1"/>
    <col min="6154" max="6158" width="0" style="150" hidden="1" customWidth="1"/>
    <col min="6159" max="6399" width="9.08984375" style="150"/>
    <col min="6400" max="6400" width="5.54296875" style="150" customWidth="1"/>
    <col min="6401" max="6401" width="57.08984375" style="150" customWidth="1"/>
    <col min="6402" max="6402" width="10.54296875" style="150" customWidth="1"/>
    <col min="6403" max="6403" width="14.08984375" style="150" customWidth="1"/>
    <col min="6404" max="6404" width="10.08984375" style="150" customWidth="1"/>
    <col min="6405" max="6405" width="10.453125" style="150" customWidth="1"/>
    <col min="6406" max="6406" width="14.54296875" style="150" customWidth="1"/>
    <col min="6407" max="6407" width="9.6328125" style="150" customWidth="1"/>
    <col min="6408" max="6408" width="29.453125" style="150" customWidth="1"/>
    <col min="6409" max="6409" width="8.984375E-2" style="150" customWidth="1"/>
    <col min="6410" max="6414" width="0" style="150" hidden="1" customWidth="1"/>
    <col min="6415" max="6655" width="9.08984375" style="150"/>
    <col min="6656" max="6656" width="5.54296875" style="150" customWidth="1"/>
    <col min="6657" max="6657" width="57.08984375" style="150" customWidth="1"/>
    <col min="6658" max="6658" width="10.54296875" style="150" customWidth="1"/>
    <col min="6659" max="6659" width="14.08984375" style="150" customWidth="1"/>
    <col min="6660" max="6660" width="10.08984375" style="150" customWidth="1"/>
    <col min="6661" max="6661" width="10.453125" style="150" customWidth="1"/>
    <col min="6662" max="6662" width="14.54296875" style="150" customWidth="1"/>
    <col min="6663" max="6663" width="9.6328125" style="150" customWidth="1"/>
    <col min="6664" max="6664" width="29.453125" style="150" customWidth="1"/>
    <col min="6665" max="6665" width="8.984375E-2" style="150" customWidth="1"/>
    <col min="6666" max="6670" width="0" style="150" hidden="1" customWidth="1"/>
    <col min="6671" max="6911" width="9.08984375" style="150"/>
    <col min="6912" max="6912" width="5.54296875" style="150" customWidth="1"/>
    <col min="6913" max="6913" width="57.08984375" style="150" customWidth="1"/>
    <col min="6914" max="6914" width="10.54296875" style="150" customWidth="1"/>
    <col min="6915" max="6915" width="14.08984375" style="150" customWidth="1"/>
    <col min="6916" max="6916" width="10.08984375" style="150" customWidth="1"/>
    <col min="6917" max="6917" width="10.453125" style="150" customWidth="1"/>
    <col min="6918" max="6918" width="14.54296875" style="150" customWidth="1"/>
    <col min="6919" max="6919" width="9.6328125" style="150" customWidth="1"/>
    <col min="6920" max="6920" width="29.453125" style="150" customWidth="1"/>
    <col min="6921" max="6921" width="8.984375E-2" style="150" customWidth="1"/>
    <col min="6922" max="6926" width="0" style="150" hidden="1" customWidth="1"/>
    <col min="6927" max="7167" width="9.08984375" style="150"/>
    <col min="7168" max="7168" width="5.54296875" style="150" customWidth="1"/>
    <col min="7169" max="7169" width="57.08984375" style="150" customWidth="1"/>
    <col min="7170" max="7170" width="10.54296875" style="150" customWidth="1"/>
    <col min="7171" max="7171" width="14.08984375" style="150" customWidth="1"/>
    <col min="7172" max="7172" width="10.08984375" style="150" customWidth="1"/>
    <col min="7173" max="7173" width="10.453125" style="150" customWidth="1"/>
    <col min="7174" max="7174" width="14.54296875" style="150" customWidth="1"/>
    <col min="7175" max="7175" width="9.6328125" style="150" customWidth="1"/>
    <col min="7176" max="7176" width="29.453125" style="150" customWidth="1"/>
    <col min="7177" max="7177" width="8.984375E-2" style="150" customWidth="1"/>
    <col min="7178" max="7182" width="0" style="150" hidden="1" customWidth="1"/>
    <col min="7183" max="7423" width="9.08984375" style="150"/>
    <col min="7424" max="7424" width="5.54296875" style="150" customWidth="1"/>
    <col min="7425" max="7425" width="57.08984375" style="150" customWidth="1"/>
    <col min="7426" max="7426" width="10.54296875" style="150" customWidth="1"/>
    <col min="7427" max="7427" width="14.08984375" style="150" customWidth="1"/>
    <col min="7428" max="7428" width="10.08984375" style="150" customWidth="1"/>
    <col min="7429" max="7429" width="10.453125" style="150" customWidth="1"/>
    <col min="7430" max="7430" width="14.54296875" style="150" customWidth="1"/>
    <col min="7431" max="7431" width="9.6328125" style="150" customWidth="1"/>
    <col min="7432" max="7432" width="29.453125" style="150" customWidth="1"/>
    <col min="7433" max="7433" width="8.984375E-2" style="150" customWidth="1"/>
    <col min="7434" max="7438" width="0" style="150" hidden="1" customWidth="1"/>
    <col min="7439" max="7679" width="9.08984375" style="150"/>
    <col min="7680" max="7680" width="5.54296875" style="150" customWidth="1"/>
    <col min="7681" max="7681" width="57.08984375" style="150" customWidth="1"/>
    <col min="7682" max="7682" width="10.54296875" style="150" customWidth="1"/>
    <col min="7683" max="7683" width="14.08984375" style="150" customWidth="1"/>
    <col min="7684" max="7684" width="10.08984375" style="150" customWidth="1"/>
    <col min="7685" max="7685" width="10.453125" style="150" customWidth="1"/>
    <col min="7686" max="7686" width="14.54296875" style="150" customWidth="1"/>
    <col min="7687" max="7687" width="9.6328125" style="150" customWidth="1"/>
    <col min="7688" max="7688" width="29.453125" style="150" customWidth="1"/>
    <col min="7689" max="7689" width="8.984375E-2" style="150" customWidth="1"/>
    <col min="7690" max="7694" width="0" style="150" hidden="1" customWidth="1"/>
    <col min="7695" max="7935" width="9.08984375" style="150"/>
    <col min="7936" max="7936" width="5.54296875" style="150" customWidth="1"/>
    <col min="7937" max="7937" width="57.08984375" style="150" customWidth="1"/>
    <col min="7938" max="7938" width="10.54296875" style="150" customWidth="1"/>
    <col min="7939" max="7939" width="14.08984375" style="150" customWidth="1"/>
    <col min="7940" max="7940" width="10.08984375" style="150" customWidth="1"/>
    <col min="7941" max="7941" width="10.453125" style="150" customWidth="1"/>
    <col min="7942" max="7942" width="14.54296875" style="150" customWidth="1"/>
    <col min="7943" max="7943" width="9.6328125" style="150" customWidth="1"/>
    <col min="7944" max="7944" width="29.453125" style="150" customWidth="1"/>
    <col min="7945" max="7945" width="8.984375E-2" style="150" customWidth="1"/>
    <col min="7946" max="7950" width="0" style="150" hidden="1" customWidth="1"/>
    <col min="7951" max="8191" width="9.08984375" style="150"/>
    <col min="8192" max="8192" width="5.54296875" style="150" customWidth="1"/>
    <col min="8193" max="8193" width="57.08984375" style="150" customWidth="1"/>
    <col min="8194" max="8194" width="10.54296875" style="150" customWidth="1"/>
    <col min="8195" max="8195" width="14.08984375" style="150" customWidth="1"/>
    <col min="8196" max="8196" width="10.08984375" style="150" customWidth="1"/>
    <col min="8197" max="8197" width="10.453125" style="150" customWidth="1"/>
    <col min="8198" max="8198" width="14.54296875" style="150" customWidth="1"/>
    <col min="8199" max="8199" width="9.6328125" style="150" customWidth="1"/>
    <col min="8200" max="8200" width="29.453125" style="150" customWidth="1"/>
    <col min="8201" max="8201" width="8.984375E-2" style="150" customWidth="1"/>
    <col min="8202" max="8206" width="0" style="150" hidden="1" customWidth="1"/>
    <col min="8207" max="8447" width="9.08984375" style="150"/>
    <col min="8448" max="8448" width="5.54296875" style="150" customWidth="1"/>
    <col min="8449" max="8449" width="57.08984375" style="150" customWidth="1"/>
    <col min="8450" max="8450" width="10.54296875" style="150" customWidth="1"/>
    <col min="8451" max="8451" width="14.08984375" style="150" customWidth="1"/>
    <col min="8452" max="8452" width="10.08984375" style="150" customWidth="1"/>
    <col min="8453" max="8453" width="10.453125" style="150" customWidth="1"/>
    <col min="8454" max="8454" width="14.54296875" style="150" customWidth="1"/>
    <col min="8455" max="8455" width="9.6328125" style="150" customWidth="1"/>
    <col min="8456" max="8456" width="29.453125" style="150" customWidth="1"/>
    <col min="8457" max="8457" width="8.984375E-2" style="150" customWidth="1"/>
    <col min="8458" max="8462" width="0" style="150" hidden="1" customWidth="1"/>
    <col min="8463" max="8703" width="9.08984375" style="150"/>
    <col min="8704" max="8704" width="5.54296875" style="150" customWidth="1"/>
    <col min="8705" max="8705" width="57.08984375" style="150" customWidth="1"/>
    <col min="8706" max="8706" width="10.54296875" style="150" customWidth="1"/>
    <col min="8707" max="8707" width="14.08984375" style="150" customWidth="1"/>
    <col min="8708" max="8708" width="10.08984375" style="150" customWidth="1"/>
    <col min="8709" max="8709" width="10.453125" style="150" customWidth="1"/>
    <col min="8710" max="8710" width="14.54296875" style="150" customWidth="1"/>
    <col min="8711" max="8711" width="9.6328125" style="150" customWidth="1"/>
    <col min="8712" max="8712" width="29.453125" style="150" customWidth="1"/>
    <col min="8713" max="8713" width="8.984375E-2" style="150" customWidth="1"/>
    <col min="8714" max="8718" width="0" style="150" hidden="1" customWidth="1"/>
    <col min="8719" max="8959" width="9.08984375" style="150"/>
    <col min="8960" max="8960" width="5.54296875" style="150" customWidth="1"/>
    <col min="8961" max="8961" width="57.08984375" style="150" customWidth="1"/>
    <col min="8962" max="8962" width="10.54296875" style="150" customWidth="1"/>
    <col min="8963" max="8963" width="14.08984375" style="150" customWidth="1"/>
    <col min="8964" max="8964" width="10.08984375" style="150" customWidth="1"/>
    <col min="8965" max="8965" width="10.453125" style="150" customWidth="1"/>
    <col min="8966" max="8966" width="14.54296875" style="150" customWidth="1"/>
    <col min="8967" max="8967" width="9.6328125" style="150" customWidth="1"/>
    <col min="8968" max="8968" width="29.453125" style="150" customWidth="1"/>
    <col min="8969" max="8969" width="8.984375E-2" style="150" customWidth="1"/>
    <col min="8970" max="8974" width="0" style="150" hidden="1" customWidth="1"/>
    <col min="8975" max="9215" width="9.08984375" style="150"/>
    <col min="9216" max="9216" width="5.54296875" style="150" customWidth="1"/>
    <col min="9217" max="9217" width="57.08984375" style="150" customWidth="1"/>
    <col min="9218" max="9218" width="10.54296875" style="150" customWidth="1"/>
    <col min="9219" max="9219" width="14.08984375" style="150" customWidth="1"/>
    <col min="9220" max="9220" width="10.08984375" style="150" customWidth="1"/>
    <col min="9221" max="9221" width="10.453125" style="150" customWidth="1"/>
    <col min="9222" max="9222" width="14.54296875" style="150" customWidth="1"/>
    <col min="9223" max="9223" width="9.6328125" style="150" customWidth="1"/>
    <col min="9224" max="9224" width="29.453125" style="150" customWidth="1"/>
    <col min="9225" max="9225" width="8.984375E-2" style="150" customWidth="1"/>
    <col min="9226" max="9230" width="0" style="150" hidden="1" customWidth="1"/>
    <col min="9231" max="9471" width="9.08984375" style="150"/>
    <col min="9472" max="9472" width="5.54296875" style="150" customWidth="1"/>
    <col min="9473" max="9473" width="57.08984375" style="150" customWidth="1"/>
    <col min="9474" max="9474" width="10.54296875" style="150" customWidth="1"/>
    <col min="9475" max="9475" width="14.08984375" style="150" customWidth="1"/>
    <col min="9476" max="9476" width="10.08984375" style="150" customWidth="1"/>
    <col min="9477" max="9477" width="10.453125" style="150" customWidth="1"/>
    <col min="9478" max="9478" width="14.54296875" style="150" customWidth="1"/>
    <col min="9479" max="9479" width="9.6328125" style="150" customWidth="1"/>
    <col min="9480" max="9480" width="29.453125" style="150" customWidth="1"/>
    <col min="9481" max="9481" width="8.984375E-2" style="150" customWidth="1"/>
    <col min="9482" max="9486" width="0" style="150" hidden="1" customWidth="1"/>
    <col min="9487" max="9727" width="9.08984375" style="150"/>
    <col min="9728" max="9728" width="5.54296875" style="150" customWidth="1"/>
    <col min="9729" max="9729" width="57.08984375" style="150" customWidth="1"/>
    <col min="9730" max="9730" width="10.54296875" style="150" customWidth="1"/>
    <col min="9731" max="9731" width="14.08984375" style="150" customWidth="1"/>
    <col min="9732" max="9732" width="10.08984375" style="150" customWidth="1"/>
    <col min="9733" max="9733" width="10.453125" style="150" customWidth="1"/>
    <col min="9734" max="9734" width="14.54296875" style="150" customWidth="1"/>
    <col min="9735" max="9735" width="9.6328125" style="150" customWidth="1"/>
    <col min="9736" max="9736" width="29.453125" style="150" customWidth="1"/>
    <col min="9737" max="9737" width="8.984375E-2" style="150" customWidth="1"/>
    <col min="9738" max="9742" width="0" style="150" hidden="1" customWidth="1"/>
    <col min="9743" max="9983" width="9.08984375" style="150"/>
    <col min="9984" max="9984" width="5.54296875" style="150" customWidth="1"/>
    <col min="9985" max="9985" width="57.08984375" style="150" customWidth="1"/>
    <col min="9986" max="9986" width="10.54296875" style="150" customWidth="1"/>
    <col min="9987" max="9987" width="14.08984375" style="150" customWidth="1"/>
    <col min="9988" max="9988" width="10.08984375" style="150" customWidth="1"/>
    <col min="9989" max="9989" width="10.453125" style="150" customWidth="1"/>
    <col min="9990" max="9990" width="14.54296875" style="150" customWidth="1"/>
    <col min="9991" max="9991" width="9.6328125" style="150" customWidth="1"/>
    <col min="9992" max="9992" width="29.453125" style="150" customWidth="1"/>
    <col min="9993" max="9993" width="8.984375E-2" style="150" customWidth="1"/>
    <col min="9994" max="9998" width="0" style="150" hidden="1" customWidth="1"/>
    <col min="9999" max="10239" width="9.08984375" style="150"/>
    <col min="10240" max="10240" width="5.54296875" style="150" customWidth="1"/>
    <col min="10241" max="10241" width="57.08984375" style="150" customWidth="1"/>
    <col min="10242" max="10242" width="10.54296875" style="150" customWidth="1"/>
    <col min="10243" max="10243" width="14.08984375" style="150" customWidth="1"/>
    <col min="10244" max="10244" width="10.08984375" style="150" customWidth="1"/>
    <col min="10245" max="10245" width="10.453125" style="150" customWidth="1"/>
    <col min="10246" max="10246" width="14.54296875" style="150" customWidth="1"/>
    <col min="10247" max="10247" width="9.6328125" style="150" customWidth="1"/>
    <col min="10248" max="10248" width="29.453125" style="150" customWidth="1"/>
    <col min="10249" max="10249" width="8.984375E-2" style="150" customWidth="1"/>
    <col min="10250" max="10254" width="0" style="150" hidden="1" customWidth="1"/>
    <col min="10255" max="10495" width="9.08984375" style="150"/>
    <col min="10496" max="10496" width="5.54296875" style="150" customWidth="1"/>
    <col min="10497" max="10497" width="57.08984375" style="150" customWidth="1"/>
    <col min="10498" max="10498" width="10.54296875" style="150" customWidth="1"/>
    <col min="10499" max="10499" width="14.08984375" style="150" customWidth="1"/>
    <col min="10500" max="10500" width="10.08984375" style="150" customWidth="1"/>
    <col min="10501" max="10501" width="10.453125" style="150" customWidth="1"/>
    <col min="10502" max="10502" width="14.54296875" style="150" customWidth="1"/>
    <col min="10503" max="10503" width="9.6328125" style="150" customWidth="1"/>
    <col min="10504" max="10504" width="29.453125" style="150" customWidth="1"/>
    <col min="10505" max="10505" width="8.984375E-2" style="150" customWidth="1"/>
    <col min="10506" max="10510" width="0" style="150" hidden="1" customWidth="1"/>
    <col min="10511" max="10751" width="9.08984375" style="150"/>
    <col min="10752" max="10752" width="5.54296875" style="150" customWidth="1"/>
    <col min="10753" max="10753" width="57.08984375" style="150" customWidth="1"/>
    <col min="10754" max="10754" width="10.54296875" style="150" customWidth="1"/>
    <col min="10755" max="10755" width="14.08984375" style="150" customWidth="1"/>
    <col min="10756" max="10756" width="10.08984375" style="150" customWidth="1"/>
    <col min="10757" max="10757" width="10.453125" style="150" customWidth="1"/>
    <col min="10758" max="10758" width="14.54296875" style="150" customWidth="1"/>
    <col min="10759" max="10759" width="9.6328125" style="150" customWidth="1"/>
    <col min="10760" max="10760" width="29.453125" style="150" customWidth="1"/>
    <col min="10761" max="10761" width="8.984375E-2" style="150" customWidth="1"/>
    <col min="10762" max="10766" width="0" style="150" hidden="1" customWidth="1"/>
    <col min="10767" max="11007" width="9.08984375" style="150"/>
    <col min="11008" max="11008" width="5.54296875" style="150" customWidth="1"/>
    <col min="11009" max="11009" width="57.08984375" style="150" customWidth="1"/>
    <col min="11010" max="11010" width="10.54296875" style="150" customWidth="1"/>
    <col min="11011" max="11011" width="14.08984375" style="150" customWidth="1"/>
    <col min="11012" max="11012" width="10.08984375" style="150" customWidth="1"/>
    <col min="11013" max="11013" width="10.453125" style="150" customWidth="1"/>
    <col min="11014" max="11014" width="14.54296875" style="150" customWidth="1"/>
    <col min="11015" max="11015" width="9.6328125" style="150" customWidth="1"/>
    <col min="11016" max="11016" width="29.453125" style="150" customWidth="1"/>
    <col min="11017" max="11017" width="8.984375E-2" style="150" customWidth="1"/>
    <col min="11018" max="11022" width="0" style="150" hidden="1" customWidth="1"/>
    <col min="11023" max="11263" width="9.08984375" style="150"/>
    <col min="11264" max="11264" width="5.54296875" style="150" customWidth="1"/>
    <col min="11265" max="11265" width="57.08984375" style="150" customWidth="1"/>
    <col min="11266" max="11266" width="10.54296875" style="150" customWidth="1"/>
    <col min="11267" max="11267" width="14.08984375" style="150" customWidth="1"/>
    <col min="11268" max="11268" width="10.08984375" style="150" customWidth="1"/>
    <col min="11269" max="11269" width="10.453125" style="150" customWidth="1"/>
    <col min="11270" max="11270" width="14.54296875" style="150" customWidth="1"/>
    <col min="11271" max="11271" width="9.6328125" style="150" customWidth="1"/>
    <col min="11272" max="11272" width="29.453125" style="150" customWidth="1"/>
    <col min="11273" max="11273" width="8.984375E-2" style="150" customWidth="1"/>
    <col min="11274" max="11278" width="0" style="150" hidden="1" customWidth="1"/>
    <col min="11279" max="11519" width="9.08984375" style="150"/>
    <col min="11520" max="11520" width="5.54296875" style="150" customWidth="1"/>
    <col min="11521" max="11521" width="57.08984375" style="150" customWidth="1"/>
    <col min="11522" max="11522" width="10.54296875" style="150" customWidth="1"/>
    <col min="11523" max="11523" width="14.08984375" style="150" customWidth="1"/>
    <col min="11524" max="11524" width="10.08984375" style="150" customWidth="1"/>
    <col min="11525" max="11525" width="10.453125" style="150" customWidth="1"/>
    <col min="11526" max="11526" width="14.54296875" style="150" customWidth="1"/>
    <col min="11527" max="11527" width="9.6328125" style="150" customWidth="1"/>
    <col min="11528" max="11528" width="29.453125" style="150" customWidth="1"/>
    <col min="11529" max="11529" width="8.984375E-2" style="150" customWidth="1"/>
    <col min="11530" max="11534" width="0" style="150" hidden="1" customWidth="1"/>
    <col min="11535" max="11775" width="9.08984375" style="150"/>
    <col min="11776" max="11776" width="5.54296875" style="150" customWidth="1"/>
    <col min="11777" max="11777" width="57.08984375" style="150" customWidth="1"/>
    <col min="11778" max="11778" width="10.54296875" style="150" customWidth="1"/>
    <col min="11779" max="11779" width="14.08984375" style="150" customWidth="1"/>
    <col min="11780" max="11780" width="10.08984375" style="150" customWidth="1"/>
    <col min="11781" max="11781" width="10.453125" style="150" customWidth="1"/>
    <col min="11782" max="11782" width="14.54296875" style="150" customWidth="1"/>
    <col min="11783" max="11783" width="9.6328125" style="150" customWidth="1"/>
    <col min="11784" max="11784" width="29.453125" style="150" customWidth="1"/>
    <col min="11785" max="11785" width="8.984375E-2" style="150" customWidth="1"/>
    <col min="11786" max="11790" width="0" style="150" hidden="1" customWidth="1"/>
    <col min="11791" max="12031" width="9.08984375" style="150"/>
    <col min="12032" max="12032" width="5.54296875" style="150" customWidth="1"/>
    <col min="12033" max="12033" width="57.08984375" style="150" customWidth="1"/>
    <col min="12034" max="12034" width="10.54296875" style="150" customWidth="1"/>
    <col min="12035" max="12035" width="14.08984375" style="150" customWidth="1"/>
    <col min="12036" max="12036" width="10.08984375" style="150" customWidth="1"/>
    <col min="12037" max="12037" width="10.453125" style="150" customWidth="1"/>
    <col min="12038" max="12038" width="14.54296875" style="150" customWidth="1"/>
    <col min="12039" max="12039" width="9.6328125" style="150" customWidth="1"/>
    <col min="12040" max="12040" width="29.453125" style="150" customWidth="1"/>
    <col min="12041" max="12041" width="8.984375E-2" style="150" customWidth="1"/>
    <col min="12042" max="12046" width="0" style="150" hidden="1" customWidth="1"/>
    <col min="12047" max="12287" width="9.08984375" style="150"/>
    <col min="12288" max="12288" width="5.54296875" style="150" customWidth="1"/>
    <col min="12289" max="12289" width="57.08984375" style="150" customWidth="1"/>
    <col min="12290" max="12290" width="10.54296875" style="150" customWidth="1"/>
    <col min="12291" max="12291" width="14.08984375" style="150" customWidth="1"/>
    <col min="12292" max="12292" width="10.08984375" style="150" customWidth="1"/>
    <col min="12293" max="12293" width="10.453125" style="150" customWidth="1"/>
    <col min="12294" max="12294" width="14.54296875" style="150" customWidth="1"/>
    <col min="12295" max="12295" width="9.6328125" style="150" customWidth="1"/>
    <col min="12296" max="12296" width="29.453125" style="150" customWidth="1"/>
    <col min="12297" max="12297" width="8.984375E-2" style="150" customWidth="1"/>
    <col min="12298" max="12302" width="0" style="150" hidden="1" customWidth="1"/>
    <col min="12303" max="12543" width="9.08984375" style="150"/>
    <col min="12544" max="12544" width="5.54296875" style="150" customWidth="1"/>
    <col min="12545" max="12545" width="57.08984375" style="150" customWidth="1"/>
    <col min="12546" max="12546" width="10.54296875" style="150" customWidth="1"/>
    <col min="12547" max="12547" width="14.08984375" style="150" customWidth="1"/>
    <col min="12548" max="12548" width="10.08984375" style="150" customWidth="1"/>
    <col min="12549" max="12549" width="10.453125" style="150" customWidth="1"/>
    <col min="12550" max="12550" width="14.54296875" style="150" customWidth="1"/>
    <col min="12551" max="12551" width="9.6328125" style="150" customWidth="1"/>
    <col min="12552" max="12552" width="29.453125" style="150" customWidth="1"/>
    <col min="12553" max="12553" width="8.984375E-2" style="150" customWidth="1"/>
    <col min="12554" max="12558" width="0" style="150" hidden="1" customWidth="1"/>
    <col min="12559" max="12799" width="9.08984375" style="150"/>
    <col min="12800" max="12800" width="5.54296875" style="150" customWidth="1"/>
    <col min="12801" max="12801" width="57.08984375" style="150" customWidth="1"/>
    <col min="12802" max="12802" width="10.54296875" style="150" customWidth="1"/>
    <col min="12803" max="12803" width="14.08984375" style="150" customWidth="1"/>
    <col min="12804" max="12804" width="10.08984375" style="150" customWidth="1"/>
    <col min="12805" max="12805" width="10.453125" style="150" customWidth="1"/>
    <col min="12806" max="12806" width="14.54296875" style="150" customWidth="1"/>
    <col min="12807" max="12807" width="9.6328125" style="150" customWidth="1"/>
    <col min="12808" max="12808" width="29.453125" style="150" customWidth="1"/>
    <col min="12809" max="12809" width="8.984375E-2" style="150" customWidth="1"/>
    <col min="12810" max="12814" width="0" style="150" hidden="1" customWidth="1"/>
    <col min="12815" max="13055" width="9.08984375" style="150"/>
    <col min="13056" max="13056" width="5.54296875" style="150" customWidth="1"/>
    <col min="13057" max="13057" width="57.08984375" style="150" customWidth="1"/>
    <col min="13058" max="13058" width="10.54296875" style="150" customWidth="1"/>
    <col min="13059" max="13059" width="14.08984375" style="150" customWidth="1"/>
    <col min="13060" max="13060" width="10.08984375" style="150" customWidth="1"/>
    <col min="13061" max="13061" width="10.453125" style="150" customWidth="1"/>
    <col min="13062" max="13062" width="14.54296875" style="150" customWidth="1"/>
    <col min="13063" max="13063" width="9.6328125" style="150" customWidth="1"/>
    <col min="13064" max="13064" width="29.453125" style="150" customWidth="1"/>
    <col min="13065" max="13065" width="8.984375E-2" style="150" customWidth="1"/>
    <col min="13066" max="13070" width="0" style="150" hidden="1" customWidth="1"/>
    <col min="13071" max="13311" width="9.08984375" style="150"/>
    <col min="13312" max="13312" width="5.54296875" style="150" customWidth="1"/>
    <col min="13313" max="13313" width="57.08984375" style="150" customWidth="1"/>
    <col min="13314" max="13314" width="10.54296875" style="150" customWidth="1"/>
    <col min="13315" max="13315" width="14.08984375" style="150" customWidth="1"/>
    <col min="13316" max="13316" width="10.08984375" style="150" customWidth="1"/>
    <col min="13317" max="13317" width="10.453125" style="150" customWidth="1"/>
    <col min="13318" max="13318" width="14.54296875" style="150" customWidth="1"/>
    <col min="13319" max="13319" width="9.6328125" style="150" customWidth="1"/>
    <col min="13320" max="13320" width="29.453125" style="150" customWidth="1"/>
    <col min="13321" max="13321" width="8.984375E-2" style="150" customWidth="1"/>
    <col min="13322" max="13326" width="0" style="150" hidden="1" customWidth="1"/>
    <col min="13327" max="13567" width="9.08984375" style="150"/>
    <col min="13568" max="13568" width="5.54296875" style="150" customWidth="1"/>
    <col min="13569" max="13569" width="57.08984375" style="150" customWidth="1"/>
    <col min="13570" max="13570" width="10.54296875" style="150" customWidth="1"/>
    <col min="13571" max="13571" width="14.08984375" style="150" customWidth="1"/>
    <col min="13572" max="13572" width="10.08984375" style="150" customWidth="1"/>
    <col min="13573" max="13573" width="10.453125" style="150" customWidth="1"/>
    <col min="13574" max="13574" width="14.54296875" style="150" customWidth="1"/>
    <col min="13575" max="13575" width="9.6328125" style="150" customWidth="1"/>
    <col min="13576" max="13576" width="29.453125" style="150" customWidth="1"/>
    <col min="13577" max="13577" width="8.984375E-2" style="150" customWidth="1"/>
    <col min="13578" max="13582" width="0" style="150" hidden="1" customWidth="1"/>
    <col min="13583" max="13823" width="9.08984375" style="150"/>
    <col min="13824" max="13824" width="5.54296875" style="150" customWidth="1"/>
    <col min="13825" max="13825" width="57.08984375" style="150" customWidth="1"/>
    <col min="13826" max="13826" width="10.54296875" style="150" customWidth="1"/>
    <col min="13827" max="13827" width="14.08984375" style="150" customWidth="1"/>
    <col min="13828" max="13828" width="10.08984375" style="150" customWidth="1"/>
    <col min="13829" max="13829" width="10.453125" style="150" customWidth="1"/>
    <col min="13830" max="13830" width="14.54296875" style="150" customWidth="1"/>
    <col min="13831" max="13831" width="9.6328125" style="150" customWidth="1"/>
    <col min="13832" max="13832" width="29.453125" style="150" customWidth="1"/>
    <col min="13833" max="13833" width="8.984375E-2" style="150" customWidth="1"/>
    <col min="13834" max="13838" width="0" style="150" hidden="1" customWidth="1"/>
    <col min="13839" max="14079" width="9.08984375" style="150"/>
    <col min="14080" max="14080" width="5.54296875" style="150" customWidth="1"/>
    <col min="14081" max="14081" width="57.08984375" style="150" customWidth="1"/>
    <col min="14082" max="14082" width="10.54296875" style="150" customWidth="1"/>
    <col min="14083" max="14083" width="14.08984375" style="150" customWidth="1"/>
    <col min="14084" max="14084" width="10.08984375" style="150" customWidth="1"/>
    <col min="14085" max="14085" width="10.453125" style="150" customWidth="1"/>
    <col min="14086" max="14086" width="14.54296875" style="150" customWidth="1"/>
    <col min="14087" max="14087" width="9.6328125" style="150" customWidth="1"/>
    <col min="14088" max="14088" width="29.453125" style="150" customWidth="1"/>
    <col min="14089" max="14089" width="8.984375E-2" style="150" customWidth="1"/>
    <col min="14090" max="14094" width="0" style="150" hidden="1" customWidth="1"/>
    <col min="14095" max="14335" width="9.08984375" style="150"/>
    <col min="14336" max="14336" width="5.54296875" style="150" customWidth="1"/>
    <col min="14337" max="14337" width="57.08984375" style="150" customWidth="1"/>
    <col min="14338" max="14338" width="10.54296875" style="150" customWidth="1"/>
    <col min="14339" max="14339" width="14.08984375" style="150" customWidth="1"/>
    <col min="14340" max="14340" width="10.08984375" style="150" customWidth="1"/>
    <col min="14341" max="14341" width="10.453125" style="150" customWidth="1"/>
    <col min="14342" max="14342" width="14.54296875" style="150" customWidth="1"/>
    <col min="14343" max="14343" width="9.6328125" style="150" customWidth="1"/>
    <col min="14344" max="14344" width="29.453125" style="150" customWidth="1"/>
    <col min="14345" max="14345" width="8.984375E-2" style="150" customWidth="1"/>
    <col min="14346" max="14350" width="0" style="150" hidden="1" customWidth="1"/>
    <col min="14351" max="14591" width="9.08984375" style="150"/>
    <col min="14592" max="14592" width="5.54296875" style="150" customWidth="1"/>
    <col min="14593" max="14593" width="57.08984375" style="150" customWidth="1"/>
    <col min="14594" max="14594" width="10.54296875" style="150" customWidth="1"/>
    <col min="14595" max="14595" width="14.08984375" style="150" customWidth="1"/>
    <col min="14596" max="14596" width="10.08984375" style="150" customWidth="1"/>
    <col min="14597" max="14597" width="10.453125" style="150" customWidth="1"/>
    <col min="14598" max="14598" width="14.54296875" style="150" customWidth="1"/>
    <col min="14599" max="14599" width="9.6328125" style="150" customWidth="1"/>
    <col min="14600" max="14600" width="29.453125" style="150" customWidth="1"/>
    <col min="14601" max="14601" width="8.984375E-2" style="150" customWidth="1"/>
    <col min="14602" max="14606" width="0" style="150" hidden="1" customWidth="1"/>
    <col min="14607" max="14847" width="9.08984375" style="150"/>
    <col min="14848" max="14848" width="5.54296875" style="150" customWidth="1"/>
    <col min="14849" max="14849" width="57.08984375" style="150" customWidth="1"/>
    <col min="14850" max="14850" width="10.54296875" style="150" customWidth="1"/>
    <col min="14851" max="14851" width="14.08984375" style="150" customWidth="1"/>
    <col min="14852" max="14852" width="10.08984375" style="150" customWidth="1"/>
    <col min="14853" max="14853" width="10.453125" style="150" customWidth="1"/>
    <col min="14854" max="14854" width="14.54296875" style="150" customWidth="1"/>
    <col min="14855" max="14855" width="9.6328125" style="150" customWidth="1"/>
    <col min="14856" max="14856" width="29.453125" style="150" customWidth="1"/>
    <col min="14857" max="14857" width="8.984375E-2" style="150" customWidth="1"/>
    <col min="14858" max="14862" width="0" style="150" hidden="1" customWidth="1"/>
    <col min="14863" max="15103" width="9.08984375" style="150"/>
    <col min="15104" max="15104" width="5.54296875" style="150" customWidth="1"/>
    <col min="15105" max="15105" width="57.08984375" style="150" customWidth="1"/>
    <col min="15106" max="15106" width="10.54296875" style="150" customWidth="1"/>
    <col min="15107" max="15107" width="14.08984375" style="150" customWidth="1"/>
    <col min="15108" max="15108" width="10.08984375" style="150" customWidth="1"/>
    <col min="15109" max="15109" width="10.453125" style="150" customWidth="1"/>
    <col min="15110" max="15110" width="14.54296875" style="150" customWidth="1"/>
    <col min="15111" max="15111" width="9.6328125" style="150" customWidth="1"/>
    <col min="15112" max="15112" width="29.453125" style="150" customWidth="1"/>
    <col min="15113" max="15113" width="8.984375E-2" style="150" customWidth="1"/>
    <col min="15114" max="15118" width="0" style="150" hidden="1" customWidth="1"/>
    <col min="15119" max="15359" width="9.08984375" style="150"/>
    <col min="15360" max="15360" width="5.54296875" style="150" customWidth="1"/>
    <col min="15361" max="15361" width="57.08984375" style="150" customWidth="1"/>
    <col min="15362" max="15362" width="10.54296875" style="150" customWidth="1"/>
    <col min="15363" max="15363" width="14.08984375" style="150" customWidth="1"/>
    <col min="15364" max="15364" width="10.08984375" style="150" customWidth="1"/>
    <col min="15365" max="15365" width="10.453125" style="150" customWidth="1"/>
    <col min="15366" max="15366" width="14.54296875" style="150" customWidth="1"/>
    <col min="15367" max="15367" width="9.6328125" style="150" customWidth="1"/>
    <col min="15368" max="15368" width="29.453125" style="150" customWidth="1"/>
    <col min="15369" max="15369" width="8.984375E-2" style="150" customWidth="1"/>
    <col min="15370" max="15374" width="0" style="150" hidden="1" customWidth="1"/>
    <col min="15375" max="15615" width="9.08984375" style="150"/>
    <col min="15616" max="15616" width="5.54296875" style="150" customWidth="1"/>
    <col min="15617" max="15617" width="57.08984375" style="150" customWidth="1"/>
    <col min="15618" max="15618" width="10.54296875" style="150" customWidth="1"/>
    <col min="15619" max="15619" width="14.08984375" style="150" customWidth="1"/>
    <col min="15620" max="15620" width="10.08984375" style="150" customWidth="1"/>
    <col min="15621" max="15621" width="10.453125" style="150" customWidth="1"/>
    <col min="15622" max="15622" width="14.54296875" style="150" customWidth="1"/>
    <col min="15623" max="15623" width="9.6328125" style="150" customWidth="1"/>
    <col min="15624" max="15624" width="29.453125" style="150" customWidth="1"/>
    <col min="15625" max="15625" width="8.984375E-2" style="150" customWidth="1"/>
    <col min="15626" max="15630" width="0" style="150" hidden="1" customWidth="1"/>
    <col min="15631" max="15871" width="9.08984375" style="150"/>
    <col min="15872" max="15872" width="5.54296875" style="150" customWidth="1"/>
    <col min="15873" max="15873" width="57.08984375" style="150" customWidth="1"/>
    <col min="15874" max="15874" width="10.54296875" style="150" customWidth="1"/>
    <col min="15875" max="15875" width="14.08984375" style="150" customWidth="1"/>
    <col min="15876" max="15876" width="10.08984375" style="150" customWidth="1"/>
    <col min="15877" max="15877" width="10.453125" style="150" customWidth="1"/>
    <col min="15878" max="15878" width="14.54296875" style="150" customWidth="1"/>
    <col min="15879" max="15879" width="9.6328125" style="150" customWidth="1"/>
    <col min="15880" max="15880" width="29.453125" style="150" customWidth="1"/>
    <col min="15881" max="15881" width="8.984375E-2" style="150" customWidth="1"/>
    <col min="15882" max="15886" width="0" style="150" hidden="1" customWidth="1"/>
    <col min="15887" max="16127" width="9.08984375" style="150"/>
    <col min="16128" max="16128" width="5.54296875" style="150" customWidth="1"/>
    <col min="16129" max="16129" width="57.08984375" style="150" customWidth="1"/>
    <col min="16130" max="16130" width="10.54296875" style="150" customWidth="1"/>
    <col min="16131" max="16131" width="14.08984375" style="150" customWidth="1"/>
    <col min="16132" max="16132" width="10.08984375" style="150" customWidth="1"/>
    <col min="16133" max="16133" width="10.453125" style="150" customWidth="1"/>
    <col min="16134" max="16134" width="14.54296875" style="150" customWidth="1"/>
    <col min="16135" max="16135" width="9.6328125" style="150" customWidth="1"/>
    <col min="16136" max="16136" width="29.453125" style="150" customWidth="1"/>
    <col min="16137" max="16137" width="8.984375E-2" style="150" customWidth="1"/>
    <col min="16138" max="16142" width="0" style="150" hidden="1" customWidth="1"/>
    <col min="16143" max="16384" width="9.08984375" style="150"/>
  </cols>
  <sheetData>
    <row r="1" spans="1:15" ht="27.75" customHeight="1" x14ac:dyDescent="0.25">
      <c r="A1" s="8"/>
      <c r="B1" s="421" t="s">
        <v>187</v>
      </c>
      <c r="C1" s="421"/>
      <c r="D1" s="421"/>
      <c r="E1" s="421"/>
      <c r="F1" s="421"/>
      <c r="G1" s="421"/>
      <c r="H1" s="421"/>
      <c r="I1" s="152"/>
      <c r="J1" s="153"/>
    </row>
    <row r="2" spans="1:15" ht="12.75" customHeight="1" x14ac:dyDescent="0.25">
      <c r="A2" s="8"/>
      <c r="B2" s="421" t="s">
        <v>1</v>
      </c>
      <c r="C2" s="421"/>
      <c r="D2" s="421"/>
      <c r="E2" s="421"/>
      <c r="F2" s="421"/>
      <c r="G2" s="421"/>
      <c r="H2" s="421"/>
      <c r="I2" s="149"/>
    </row>
    <row r="3" spans="1:15" ht="12" customHeight="1" x14ac:dyDescent="0.25">
      <c r="A3" s="8"/>
      <c r="B3" s="421" t="s">
        <v>336</v>
      </c>
      <c r="C3" s="421"/>
      <c r="D3" s="421"/>
      <c r="E3" s="421"/>
      <c r="F3" s="421"/>
      <c r="G3" s="421"/>
      <c r="H3" s="421"/>
      <c r="I3" s="149"/>
    </row>
    <row r="4" spans="1:15" ht="17.25" customHeight="1" x14ac:dyDescent="0.25">
      <c r="A4" s="390" t="s">
        <v>177</v>
      </c>
      <c r="B4" s="391" t="s">
        <v>4</v>
      </c>
      <c r="C4" s="422" t="s">
        <v>793</v>
      </c>
      <c r="D4" s="422"/>
      <c r="E4" s="422"/>
      <c r="F4" s="422"/>
      <c r="G4" s="422" t="s">
        <v>5</v>
      </c>
      <c r="H4" s="392" t="s">
        <v>7</v>
      </c>
      <c r="I4" s="149"/>
    </row>
    <row r="5" spans="1:15" ht="52.5" customHeight="1" x14ac:dyDescent="0.25">
      <c r="A5" s="390"/>
      <c r="B5" s="391"/>
      <c r="C5" s="237" t="s">
        <v>8</v>
      </c>
      <c r="D5" s="237" t="s">
        <v>9</v>
      </c>
      <c r="E5" s="237" t="s">
        <v>10</v>
      </c>
      <c r="F5" s="237" t="s">
        <v>11</v>
      </c>
      <c r="G5" s="422"/>
      <c r="H5" s="392"/>
      <c r="I5" s="149"/>
    </row>
    <row r="6" spans="1:15" ht="15.75" customHeight="1" x14ac:dyDescent="0.25">
      <c r="A6" s="284" t="s">
        <v>543</v>
      </c>
      <c r="B6" s="388" t="s">
        <v>487</v>
      </c>
      <c r="C6" s="388"/>
      <c r="D6" s="388"/>
      <c r="E6" s="388"/>
      <c r="F6" s="388"/>
      <c r="G6" s="388"/>
      <c r="H6" s="388"/>
      <c r="I6" s="149"/>
    </row>
    <row r="7" spans="1:15" ht="12" customHeight="1" x14ac:dyDescent="0.25">
      <c r="A7" s="280"/>
      <c r="B7" s="281" t="s">
        <v>358</v>
      </c>
      <c r="C7" s="282"/>
      <c r="D7" s="313"/>
      <c r="E7" s="313"/>
      <c r="F7" s="313"/>
      <c r="G7" s="283"/>
      <c r="H7" s="283"/>
      <c r="I7" s="157"/>
      <c r="J7" s="157"/>
      <c r="K7" s="157"/>
      <c r="L7" s="157"/>
      <c r="M7" s="157"/>
      <c r="N7" s="157"/>
      <c r="O7" s="149"/>
    </row>
    <row r="8" spans="1:15" x14ac:dyDescent="0.25">
      <c r="A8" s="151" t="s">
        <v>236</v>
      </c>
      <c r="B8" s="158" t="s">
        <v>470</v>
      </c>
      <c r="C8" s="159"/>
      <c r="D8" s="314"/>
      <c r="E8" s="314"/>
      <c r="F8" s="314"/>
      <c r="G8" s="156"/>
      <c r="H8" s="156"/>
      <c r="I8" s="160"/>
      <c r="J8" s="160"/>
      <c r="K8" s="160"/>
      <c r="L8" s="160"/>
      <c r="M8" s="160"/>
      <c r="N8" s="160"/>
      <c r="O8" s="149"/>
    </row>
    <row r="9" spans="1:15" x14ac:dyDescent="0.25">
      <c r="A9" s="151" t="s">
        <v>488</v>
      </c>
      <c r="B9" s="160" t="s">
        <v>471</v>
      </c>
      <c r="C9" s="159"/>
      <c r="D9" s="314"/>
      <c r="E9" s="314"/>
      <c r="F9" s="314"/>
      <c r="G9" s="156" t="s">
        <v>472</v>
      </c>
      <c r="H9" s="156" t="s">
        <v>487</v>
      </c>
      <c r="I9" s="160"/>
      <c r="J9" s="160"/>
      <c r="K9" s="160"/>
      <c r="L9" s="160"/>
      <c r="M9" s="160"/>
      <c r="N9" s="160"/>
      <c r="O9" s="149"/>
    </row>
    <row r="10" spans="1:15" x14ac:dyDescent="0.25">
      <c r="A10" s="151" t="s">
        <v>489</v>
      </c>
      <c r="B10" s="160" t="s">
        <v>473</v>
      </c>
      <c r="C10" s="159"/>
      <c r="D10" s="314">
        <v>2000</v>
      </c>
      <c r="E10" s="314"/>
      <c r="F10" s="314">
        <f>D10</f>
        <v>2000</v>
      </c>
      <c r="G10" s="156" t="s">
        <v>179</v>
      </c>
      <c r="H10" s="156" t="s">
        <v>487</v>
      </c>
      <c r="I10" s="160"/>
      <c r="J10" s="160"/>
      <c r="K10" s="160"/>
      <c r="L10" s="160"/>
      <c r="M10" s="160"/>
      <c r="N10" s="160"/>
      <c r="O10" s="149"/>
    </row>
    <row r="11" spans="1:15" x14ac:dyDescent="0.25">
      <c r="A11" s="151" t="s">
        <v>490</v>
      </c>
      <c r="B11" s="160" t="s">
        <v>474</v>
      </c>
      <c r="C11" s="159"/>
      <c r="D11" s="314">
        <v>50000</v>
      </c>
      <c r="E11" s="314"/>
      <c r="F11" s="314">
        <f>D11</f>
        <v>50000</v>
      </c>
      <c r="G11" s="156" t="s">
        <v>475</v>
      </c>
      <c r="H11" s="156" t="s">
        <v>487</v>
      </c>
      <c r="I11" s="160"/>
      <c r="J11" s="160"/>
      <c r="K11" s="160"/>
      <c r="L11" s="160"/>
      <c r="M11" s="160"/>
      <c r="N11" s="160"/>
      <c r="O11" s="149"/>
    </row>
    <row r="12" spans="1:15" x14ac:dyDescent="0.25">
      <c r="B12" s="160"/>
      <c r="C12" s="159"/>
      <c r="D12" s="314"/>
      <c r="E12" s="314"/>
      <c r="F12" s="314"/>
      <c r="G12" s="156"/>
      <c r="H12" s="156"/>
      <c r="I12" s="160"/>
      <c r="J12" s="160"/>
      <c r="K12" s="160"/>
      <c r="L12" s="160"/>
      <c r="M12" s="160"/>
      <c r="N12" s="160"/>
      <c r="O12" s="149"/>
    </row>
    <row r="13" spans="1:15" x14ac:dyDescent="0.25">
      <c r="A13" s="151" t="s">
        <v>238</v>
      </c>
      <c r="B13" s="158" t="s">
        <v>476</v>
      </c>
      <c r="C13" s="159"/>
      <c r="D13" s="314"/>
      <c r="E13" s="314"/>
      <c r="F13" s="314"/>
      <c r="G13" s="156"/>
      <c r="H13" s="156"/>
      <c r="I13" s="160"/>
      <c r="J13" s="160"/>
      <c r="K13" s="160"/>
      <c r="L13" s="160"/>
      <c r="M13" s="160"/>
      <c r="N13" s="160"/>
      <c r="O13" s="149"/>
    </row>
    <row r="14" spans="1:15" x14ac:dyDescent="0.25">
      <c r="A14" s="151" t="s">
        <v>491</v>
      </c>
      <c r="B14" s="160" t="s">
        <v>477</v>
      </c>
      <c r="C14" s="159"/>
      <c r="D14" s="314">
        <v>50000</v>
      </c>
      <c r="E14" s="314"/>
      <c r="F14" s="314">
        <f>D14</f>
        <v>50000</v>
      </c>
      <c r="G14" s="156" t="s">
        <v>478</v>
      </c>
      <c r="H14" s="156" t="str">
        <f>H11</f>
        <v>УК "Ленинградская"</v>
      </c>
      <c r="I14" s="160"/>
      <c r="J14" s="160"/>
      <c r="K14" s="160"/>
      <c r="L14" s="160"/>
      <c r="M14" s="160"/>
      <c r="N14" s="160"/>
      <c r="O14" s="149"/>
    </row>
    <row r="15" spans="1:15" x14ac:dyDescent="0.25">
      <c r="A15" s="151" t="s">
        <v>492</v>
      </c>
      <c r="B15" s="160" t="s">
        <v>471</v>
      </c>
      <c r="C15" s="159"/>
      <c r="D15" s="314"/>
      <c r="E15" s="314"/>
      <c r="F15" s="314"/>
      <c r="G15" s="156" t="s">
        <v>472</v>
      </c>
      <c r="H15" s="156" t="s">
        <v>487</v>
      </c>
      <c r="I15" s="160"/>
      <c r="J15" s="160"/>
      <c r="K15" s="160"/>
      <c r="L15" s="160"/>
      <c r="M15" s="160"/>
      <c r="N15" s="160"/>
      <c r="O15" s="149"/>
    </row>
    <row r="16" spans="1:15" x14ac:dyDescent="0.25">
      <c r="B16" s="160"/>
      <c r="C16" s="159"/>
      <c r="D16" s="314"/>
      <c r="E16" s="314"/>
      <c r="F16" s="314"/>
      <c r="G16" s="156"/>
      <c r="H16" s="156"/>
      <c r="I16" s="160"/>
      <c r="J16" s="160"/>
      <c r="K16" s="160"/>
      <c r="L16" s="160"/>
      <c r="M16" s="160"/>
      <c r="N16" s="160"/>
      <c r="O16" s="149"/>
    </row>
    <row r="17" spans="1:15" x14ac:dyDescent="0.25">
      <c r="A17" s="151" t="s">
        <v>239</v>
      </c>
      <c r="B17" s="158" t="s">
        <v>479</v>
      </c>
      <c r="C17" s="159"/>
      <c r="D17" s="314"/>
      <c r="E17" s="314"/>
      <c r="F17" s="314"/>
      <c r="G17" s="156"/>
      <c r="H17" s="156"/>
      <c r="I17" s="160"/>
      <c r="J17" s="160"/>
      <c r="K17" s="160"/>
      <c r="L17" s="160"/>
      <c r="M17" s="160"/>
      <c r="N17" s="160"/>
      <c r="O17" s="149"/>
    </row>
    <row r="18" spans="1:15" x14ac:dyDescent="0.25">
      <c r="A18" s="151" t="s">
        <v>493</v>
      </c>
      <c r="B18" s="160" t="s">
        <v>471</v>
      </c>
      <c r="C18" s="159"/>
      <c r="D18" s="314"/>
      <c r="E18" s="314"/>
      <c r="F18" s="314"/>
      <c r="G18" s="156" t="s">
        <v>472</v>
      </c>
      <c r="H18" s="156" t="s">
        <v>487</v>
      </c>
      <c r="I18" s="160"/>
      <c r="J18" s="160"/>
      <c r="K18" s="160"/>
      <c r="L18" s="160"/>
      <c r="M18" s="160"/>
      <c r="N18" s="160"/>
      <c r="O18" s="149"/>
    </row>
    <row r="19" spans="1:15" x14ac:dyDescent="0.25">
      <c r="B19" s="160"/>
      <c r="C19" s="159"/>
      <c r="D19" s="314"/>
      <c r="E19" s="314"/>
      <c r="F19" s="314"/>
      <c r="G19" s="156"/>
      <c r="H19" s="156"/>
      <c r="I19" s="160"/>
      <c r="J19" s="160"/>
      <c r="K19" s="160"/>
      <c r="L19" s="160"/>
      <c r="M19" s="160"/>
      <c r="N19" s="160"/>
      <c r="O19" s="149"/>
    </row>
    <row r="20" spans="1:15" x14ac:dyDescent="0.25">
      <c r="A20" s="151" t="s">
        <v>494</v>
      </c>
      <c r="B20" s="158" t="s">
        <v>480</v>
      </c>
      <c r="C20" s="159"/>
      <c r="D20" s="314"/>
      <c r="E20" s="314"/>
      <c r="F20" s="314"/>
      <c r="G20" s="156"/>
      <c r="H20" s="156"/>
      <c r="I20" s="160"/>
      <c r="J20" s="160"/>
      <c r="K20" s="160"/>
      <c r="L20" s="160"/>
      <c r="M20" s="160"/>
      <c r="N20" s="160"/>
      <c r="O20" s="149"/>
    </row>
    <row r="21" spans="1:15" x14ac:dyDescent="0.25">
      <c r="A21" s="151" t="s">
        <v>495</v>
      </c>
      <c r="B21" s="160" t="s">
        <v>481</v>
      </c>
      <c r="C21" s="159"/>
      <c r="D21" s="314">
        <v>2000</v>
      </c>
      <c r="E21" s="314"/>
      <c r="F21" s="314">
        <f>D21</f>
        <v>2000</v>
      </c>
      <c r="G21" s="156" t="s">
        <v>475</v>
      </c>
      <c r="H21" s="156" t="s">
        <v>487</v>
      </c>
      <c r="I21" s="160"/>
      <c r="J21" s="160"/>
      <c r="K21" s="160"/>
      <c r="L21" s="160"/>
      <c r="M21" s="160"/>
      <c r="N21" s="160"/>
      <c r="O21" s="149"/>
    </row>
    <row r="22" spans="1:15" x14ac:dyDescent="0.25">
      <c r="A22" s="151" t="s">
        <v>496</v>
      </c>
      <c r="B22" s="160" t="s">
        <v>471</v>
      </c>
      <c r="C22" s="159"/>
      <c r="D22" s="314"/>
      <c r="E22" s="314"/>
      <c r="F22" s="314"/>
      <c r="G22" s="156" t="s">
        <v>472</v>
      </c>
      <c r="H22" s="156" t="s">
        <v>487</v>
      </c>
      <c r="I22" s="160"/>
      <c r="J22" s="160"/>
      <c r="K22" s="160"/>
      <c r="L22" s="160"/>
      <c r="M22" s="160"/>
      <c r="N22" s="160"/>
      <c r="O22" s="149"/>
    </row>
    <row r="23" spans="1:15" x14ac:dyDescent="0.25">
      <c r="B23" s="160"/>
      <c r="C23" s="159"/>
      <c r="D23" s="314"/>
      <c r="E23" s="314"/>
      <c r="F23" s="314"/>
      <c r="G23" s="156"/>
      <c r="H23" s="156"/>
      <c r="I23" s="160"/>
      <c r="J23" s="160"/>
      <c r="K23" s="160"/>
      <c r="L23" s="160"/>
      <c r="M23" s="160"/>
      <c r="N23" s="160"/>
      <c r="O23" s="149"/>
    </row>
    <row r="24" spans="1:15" x14ac:dyDescent="0.25">
      <c r="A24" s="151" t="s">
        <v>497</v>
      </c>
      <c r="B24" s="158" t="s">
        <v>482</v>
      </c>
      <c r="C24" s="159"/>
      <c r="D24" s="314"/>
      <c r="E24" s="314"/>
      <c r="F24" s="314"/>
      <c r="G24" s="156"/>
      <c r="H24" s="156"/>
      <c r="I24" s="160"/>
      <c r="J24" s="160"/>
      <c r="K24" s="160"/>
      <c r="L24" s="160"/>
      <c r="M24" s="160"/>
      <c r="N24" s="160"/>
      <c r="O24" s="149"/>
    </row>
    <row r="25" spans="1:15" x14ac:dyDescent="0.25">
      <c r="A25" s="151" t="s">
        <v>498</v>
      </c>
      <c r="B25" s="160" t="s">
        <v>168</v>
      </c>
      <c r="C25" s="159"/>
      <c r="D25" s="314">
        <v>100000</v>
      </c>
      <c r="E25" s="314"/>
      <c r="F25" s="314">
        <f>D25</f>
        <v>100000</v>
      </c>
      <c r="G25" s="156" t="s">
        <v>483</v>
      </c>
      <c r="H25" s="156" t="s">
        <v>487</v>
      </c>
      <c r="I25" s="160"/>
      <c r="J25" s="160"/>
      <c r="K25" s="160"/>
      <c r="L25" s="160"/>
      <c r="M25" s="160"/>
      <c r="N25" s="160"/>
      <c r="O25" s="149"/>
    </row>
    <row r="26" spans="1:15" x14ac:dyDescent="0.25">
      <c r="A26" s="151" t="s">
        <v>499</v>
      </c>
      <c r="B26" s="160" t="s">
        <v>471</v>
      </c>
      <c r="C26" s="159"/>
      <c r="D26" s="314"/>
      <c r="E26" s="314"/>
      <c r="F26" s="314"/>
      <c r="G26" s="156" t="s">
        <v>472</v>
      </c>
      <c r="H26" s="156" t="s">
        <v>487</v>
      </c>
      <c r="I26" s="160"/>
      <c r="J26" s="160"/>
      <c r="K26" s="160"/>
      <c r="L26" s="160"/>
      <c r="M26" s="160"/>
      <c r="N26" s="160"/>
      <c r="O26" s="149"/>
    </row>
    <row r="27" spans="1:15" x14ac:dyDescent="0.25">
      <c r="B27" s="160"/>
      <c r="C27" s="159"/>
      <c r="D27" s="314"/>
      <c r="E27" s="314"/>
      <c r="F27" s="314"/>
      <c r="G27" s="156"/>
      <c r="H27" s="156"/>
      <c r="I27" s="160"/>
      <c r="J27" s="160"/>
      <c r="K27" s="160"/>
      <c r="L27" s="160"/>
      <c r="M27" s="160"/>
      <c r="N27" s="160"/>
      <c r="O27" s="149"/>
    </row>
    <row r="28" spans="1:15" x14ac:dyDescent="0.25">
      <c r="A28" s="151" t="s">
        <v>500</v>
      </c>
      <c r="B28" s="158" t="s">
        <v>484</v>
      </c>
      <c r="C28" s="159"/>
      <c r="D28" s="314"/>
      <c r="E28" s="314"/>
      <c r="F28" s="314"/>
      <c r="G28" s="156"/>
      <c r="H28" s="156"/>
      <c r="I28" s="160"/>
      <c r="J28" s="160"/>
      <c r="K28" s="160"/>
      <c r="L28" s="160"/>
      <c r="M28" s="160"/>
      <c r="N28" s="160"/>
      <c r="O28" s="149"/>
    </row>
    <row r="29" spans="1:15" x14ac:dyDescent="0.25">
      <c r="A29" s="151" t="s">
        <v>501</v>
      </c>
      <c r="B29" s="160" t="s">
        <v>485</v>
      </c>
      <c r="C29" s="159"/>
      <c r="D29" s="314">
        <v>75000</v>
      </c>
      <c r="E29" s="314"/>
      <c r="F29" s="314">
        <f>D29</f>
        <v>75000</v>
      </c>
      <c r="G29" s="156" t="s">
        <v>486</v>
      </c>
      <c r="H29" s="156" t="s">
        <v>487</v>
      </c>
      <c r="I29" s="160"/>
      <c r="J29" s="160"/>
      <c r="K29" s="160"/>
      <c r="L29" s="160"/>
      <c r="M29" s="160"/>
      <c r="N29" s="160"/>
      <c r="O29" s="149"/>
    </row>
    <row r="30" spans="1:15" x14ac:dyDescent="0.25">
      <c r="A30" s="151" t="s">
        <v>502</v>
      </c>
      <c r="B30" s="160" t="s">
        <v>471</v>
      </c>
      <c r="C30" s="159"/>
      <c r="D30" s="314"/>
      <c r="E30" s="314"/>
      <c r="F30" s="314"/>
      <c r="G30" s="156" t="s">
        <v>472</v>
      </c>
      <c r="H30" s="156" t="s">
        <v>487</v>
      </c>
      <c r="I30" s="160"/>
      <c r="J30" s="160"/>
      <c r="K30" s="160"/>
      <c r="L30" s="160"/>
      <c r="M30" s="160"/>
      <c r="N30" s="160"/>
      <c r="O30" s="149"/>
    </row>
    <row r="31" spans="1:15" x14ac:dyDescent="0.25">
      <c r="B31" s="160"/>
      <c r="C31" s="159"/>
      <c r="D31" s="314"/>
      <c r="E31" s="314"/>
      <c r="F31" s="314"/>
      <c r="G31" s="156"/>
      <c r="H31" s="156"/>
      <c r="I31" s="160"/>
      <c r="J31" s="160"/>
      <c r="K31" s="160"/>
      <c r="L31" s="160"/>
      <c r="M31" s="160"/>
      <c r="N31" s="160"/>
      <c r="O31" s="149"/>
    </row>
    <row r="32" spans="1:15" ht="12" thickBot="1" x14ac:dyDescent="0.3">
      <c r="B32" s="160"/>
      <c r="C32" s="159"/>
      <c r="D32" s="314"/>
      <c r="E32" s="314"/>
      <c r="F32" s="314"/>
      <c r="G32" s="156"/>
      <c r="H32" s="156"/>
      <c r="I32" s="160"/>
      <c r="J32" s="160"/>
      <c r="K32" s="160"/>
      <c r="L32" s="160"/>
      <c r="M32" s="160"/>
      <c r="N32" s="160"/>
      <c r="O32" s="149"/>
    </row>
    <row r="33" spans="1:15" ht="12" thickBot="1" x14ac:dyDescent="0.3">
      <c r="A33" s="161"/>
      <c r="B33" s="162" t="s">
        <v>183</v>
      </c>
      <c r="C33" s="163"/>
      <c r="D33" s="315">
        <f>D10+D11+D14+D20+D25+D29+D21</f>
        <v>279000</v>
      </c>
      <c r="E33" s="315"/>
      <c r="F33" s="315">
        <f>D33</f>
        <v>279000</v>
      </c>
      <c r="G33" s="164"/>
      <c r="H33" s="165"/>
      <c r="I33" s="160"/>
      <c r="J33" s="160"/>
      <c r="K33" s="160"/>
      <c r="L33" s="160"/>
      <c r="M33" s="160"/>
      <c r="N33" s="160"/>
      <c r="O33" s="149"/>
    </row>
    <row r="34" spans="1:15" x14ac:dyDescent="0.25">
      <c r="A34" s="8"/>
      <c r="B34" s="9"/>
      <c r="C34" s="22"/>
      <c r="D34" s="22"/>
      <c r="E34" s="22"/>
      <c r="F34" s="22"/>
      <c r="G34" s="22"/>
      <c r="H34" s="22"/>
      <c r="I34" s="149"/>
    </row>
    <row r="35" spans="1:15" x14ac:dyDescent="0.25">
      <c r="A35" s="8"/>
      <c r="B35" s="9"/>
      <c r="C35" s="22"/>
      <c r="D35" s="22"/>
      <c r="E35" s="22"/>
      <c r="F35" s="22"/>
      <c r="G35" s="22"/>
      <c r="H35" s="22"/>
      <c r="I35" s="149"/>
    </row>
    <row r="36" spans="1:15" x14ac:dyDescent="0.25">
      <c r="A36" s="8"/>
      <c r="B36" s="9"/>
      <c r="C36" s="22"/>
      <c r="D36" s="22"/>
      <c r="E36" s="22"/>
      <c r="F36" s="22"/>
      <c r="G36" s="22"/>
      <c r="H36" s="22"/>
      <c r="I36" s="149"/>
    </row>
    <row r="37" spans="1:15" x14ac:dyDescent="0.25">
      <c r="A37" s="8"/>
      <c r="B37" s="9"/>
      <c r="C37" s="22"/>
      <c r="D37" s="22"/>
      <c r="E37" s="22"/>
      <c r="F37" s="22"/>
      <c r="G37" s="22"/>
      <c r="H37" s="22"/>
      <c r="I37" s="149"/>
    </row>
    <row r="38" spans="1:15" x14ac:dyDescent="0.25">
      <c r="A38" s="8"/>
      <c r="B38" s="9"/>
      <c r="C38" s="22"/>
      <c r="D38" s="22"/>
      <c r="E38" s="22"/>
      <c r="F38" s="23"/>
      <c r="G38" s="22"/>
      <c r="H38" s="22"/>
      <c r="I38" s="149"/>
    </row>
    <row r="39" spans="1:15" x14ac:dyDescent="0.25">
      <c r="A39" s="8"/>
      <c r="B39" s="9"/>
      <c r="C39" s="22"/>
      <c r="D39" s="22"/>
      <c r="E39" s="22"/>
      <c r="F39" s="22"/>
      <c r="G39" s="22"/>
      <c r="H39" s="22"/>
      <c r="I39" s="149"/>
    </row>
    <row r="40" spans="1:15" x14ac:dyDescent="0.25">
      <c r="A40" s="8"/>
      <c r="B40" s="9"/>
      <c r="C40" s="22"/>
      <c r="D40" s="22"/>
      <c r="E40" s="22"/>
      <c r="F40" s="22"/>
      <c r="G40" s="22"/>
      <c r="H40" s="22"/>
      <c r="I40" s="149"/>
    </row>
    <row r="41" spans="1:15" x14ac:dyDescent="0.25">
      <c r="A41" s="8"/>
      <c r="B41" s="9"/>
      <c r="C41" s="22"/>
      <c r="D41" s="22"/>
      <c r="E41" s="22"/>
      <c r="F41" s="22"/>
      <c r="G41" s="22"/>
      <c r="H41" s="22"/>
      <c r="I41" s="149"/>
    </row>
    <row r="42" spans="1:15" x14ac:dyDescent="0.25">
      <c r="A42" s="8"/>
      <c r="B42" s="9"/>
      <c r="C42" s="22"/>
      <c r="D42" s="22"/>
      <c r="E42" s="22"/>
      <c r="F42" s="22"/>
      <c r="G42" s="22"/>
      <c r="H42" s="22"/>
      <c r="I42" s="149"/>
    </row>
    <row r="43" spans="1:15" x14ac:dyDescent="0.25">
      <c r="A43" s="8"/>
      <c r="B43" s="9"/>
      <c r="C43" s="22"/>
      <c r="D43" s="22"/>
      <c r="E43" s="22"/>
      <c r="F43" s="22"/>
      <c r="G43" s="22"/>
      <c r="H43" s="22"/>
      <c r="I43" s="149"/>
    </row>
    <row r="44" spans="1:15" x14ac:dyDescent="0.25">
      <c r="A44" s="8"/>
      <c r="B44" s="9"/>
      <c r="C44" s="22"/>
      <c r="D44" s="22"/>
      <c r="E44" s="22"/>
      <c r="F44" s="22"/>
      <c r="G44" s="22"/>
      <c r="H44" s="22"/>
      <c r="I44" s="149"/>
    </row>
    <row r="45" spans="1:15" x14ac:dyDescent="0.25">
      <c r="A45" s="8"/>
      <c r="B45" s="9"/>
      <c r="C45" s="22"/>
      <c r="D45" s="22"/>
      <c r="E45" s="22"/>
      <c r="F45" s="22"/>
      <c r="G45" s="22"/>
      <c r="H45" s="22"/>
      <c r="I45" s="149"/>
    </row>
    <row r="46" spans="1:15" x14ac:dyDescent="0.25">
      <c r="A46" s="8"/>
      <c r="B46" s="9"/>
      <c r="C46" s="22"/>
      <c r="D46" s="22"/>
      <c r="E46" s="22"/>
      <c r="F46" s="22"/>
      <c r="G46" s="22"/>
      <c r="H46" s="22"/>
      <c r="I46" s="149"/>
    </row>
    <row r="47" spans="1:15" x14ac:dyDescent="0.25">
      <c r="A47" s="8"/>
      <c r="B47" s="9"/>
      <c r="C47" s="22"/>
      <c r="D47" s="22"/>
      <c r="E47" s="22"/>
      <c r="F47" s="22"/>
      <c r="G47" s="22"/>
      <c r="H47" s="22"/>
      <c r="I47" s="149"/>
    </row>
    <row r="48" spans="1:15" x14ac:dyDescent="0.25">
      <c r="A48" s="8"/>
      <c r="B48" s="9"/>
      <c r="C48" s="22"/>
      <c r="D48" s="22"/>
      <c r="E48" s="22"/>
      <c r="F48" s="22"/>
      <c r="G48" s="22"/>
      <c r="H48" s="22"/>
      <c r="I48" s="149"/>
    </row>
    <row r="49" spans="1:9" x14ac:dyDescent="0.25">
      <c r="A49" s="8"/>
      <c r="B49" s="9"/>
      <c r="C49" s="22"/>
      <c r="D49" s="22"/>
      <c r="E49" s="22"/>
      <c r="F49" s="22"/>
      <c r="G49" s="22"/>
      <c r="H49" s="22"/>
      <c r="I49" s="149"/>
    </row>
    <row r="50" spans="1:9" x14ac:dyDescent="0.25">
      <c r="A50" s="8"/>
      <c r="B50" s="9"/>
      <c r="C50" s="22"/>
      <c r="D50" s="22"/>
      <c r="E50" s="22"/>
      <c r="F50" s="22"/>
      <c r="G50" s="22"/>
      <c r="H50" s="22"/>
      <c r="I50" s="149"/>
    </row>
    <row r="51" spans="1:9" x14ac:dyDescent="0.25">
      <c r="A51" s="8"/>
      <c r="B51" s="9"/>
      <c r="C51" s="22"/>
      <c r="D51" s="22"/>
      <c r="E51" s="22"/>
      <c r="F51" s="22"/>
      <c r="G51" s="22"/>
      <c r="H51" s="22"/>
      <c r="I51" s="149"/>
    </row>
    <row r="52" spans="1:9" x14ac:dyDescent="0.25">
      <c r="A52" s="8"/>
      <c r="B52" s="9"/>
      <c r="C52" s="22"/>
      <c r="D52" s="22"/>
      <c r="E52" s="22"/>
      <c r="F52" s="22"/>
      <c r="G52" s="22"/>
      <c r="H52" s="22"/>
      <c r="I52" s="149"/>
    </row>
    <row r="53" spans="1:9" x14ac:dyDescent="0.25">
      <c r="A53" s="8"/>
      <c r="B53" s="9"/>
      <c r="C53" s="22"/>
      <c r="D53" s="22"/>
      <c r="E53" s="22"/>
      <c r="F53" s="22"/>
      <c r="G53" s="22"/>
      <c r="H53" s="22"/>
      <c r="I53" s="149"/>
    </row>
    <row r="54" spans="1:9" x14ac:dyDescent="0.25">
      <c r="A54" s="8"/>
      <c r="B54" s="9"/>
      <c r="C54" s="22"/>
      <c r="D54" s="22"/>
      <c r="E54" s="22"/>
      <c r="F54" s="22"/>
      <c r="G54" s="22"/>
      <c r="H54" s="22"/>
      <c r="I54" s="149"/>
    </row>
    <row r="55" spans="1:9" x14ac:dyDescent="0.25">
      <c r="A55" s="8"/>
      <c r="B55" s="9"/>
      <c r="C55" s="22"/>
      <c r="D55" s="22"/>
      <c r="E55" s="22"/>
      <c r="F55" s="22"/>
      <c r="G55" s="22"/>
      <c r="H55" s="22"/>
      <c r="I55" s="149"/>
    </row>
    <row r="56" spans="1:9" x14ac:dyDescent="0.25">
      <c r="A56" s="8"/>
      <c r="B56" s="9"/>
      <c r="C56" s="22"/>
      <c r="D56" s="22"/>
      <c r="E56" s="22"/>
      <c r="F56" s="22"/>
      <c r="G56" s="22"/>
      <c r="H56" s="22"/>
      <c r="I56" s="149"/>
    </row>
    <row r="57" spans="1:9" x14ac:dyDescent="0.25">
      <c r="A57" s="8"/>
      <c r="B57" s="9"/>
      <c r="C57" s="22"/>
      <c r="D57" s="22"/>
      <c r="E57" s="22"/>
      <c r="F57" s="22"/>
      <c r="G57" s="22"/>
      <c r="H57" s="22"/>
      <c r="I57" s="149"/>
    </row>
    <row r="58" spans="1:9" x14ac:dyDescent="0.25">
      <c r="A58" s="8"/>
      <c r="B58" s="9"/>
      <c r="C58" s="22"/>
      <c r="D58" s="22"/>
      <c r="E58" s="22"/>
      <c r="F58" s="22"/>
      <c r="G58" s="22"/>
      <c r="H58" s="22"/>
      <c r="I58" s="149"/>
    </row>
    <row r="59" spans="1:9" x14ac:dyDescent="0.25">
      <c r="A59" s="8"/>
      <c r="B59" s="9"/>
      <c r="C59" s="22"/>
      <c r="D59" s="22"/>
      <c r="E59" s="22"/>
      <c r="F59" s="22"/>
      <c r="G59" s="22"/>
      <c r="H59" s="22"/>
      <c r="I59" s="149"/>
    </row>
    <row r="60" spans="1:9" x14ac:dyDescent="0.25">
      <c r="A60" s="8"/>
      <c r="B60" s="9"/>
      <c r="C60" s="22"/>
      <c r="D60" s="22"/>
      <c r="E60" s="22"/>
      <c r="F60" s="22"/>
      <c r="G60" s="22"/>
      <c r="H60" s="22"/>
      <c r="I60" s="149"/>
    </row>
    <row r="61" spans="1:9" x14ac:dyDescent="0.25">
      <c r="A61" s="8"/>
      <c r="B61" s="9"/>
      <c r="C61" s="22"/>
      <c r="D61" s="22"/>
      <c r="E61" s="22"/>
      <c r="F61" s="22"/>
      <c r="G61" s="22"/>
      <c r="H61" s="22"/>
      <c r="I61" s="149"/>
    </row>
    <row r="62" spans="1:9" x14ac:dyDescent="0.25">
      <c r="A62" s="8"/>
      <c r="B62" s="9"/>
      <c r="C62" s="22"/>
      <c r="D62" s="22"/>
      <c r="E62" s="22"/>
      <c r="F62" s="22"/>
      <c r="G62" s="22"/>
      <c r="H62" s="22"/>
      <c r="I62" s="149"/>
    </row>
    <row r="63" spans="1:9" x14ac:dyDescent="0.25">
      <c r="A63" s="8"/>
      <c r="B63" s="9"/>
      <c r="C63" s="22"/>
      <c r="D63" s="22"/>
      <c r="E63" s="22"/>
      <c r="F63" s="22"/>
      <c r="G63" s="22"/>
      <c r="H63" s="22"/>
      <c r="I63" s="149"/>
    </row>
    <row r="64" spans="1:9" x14ac:dyDescent="0.25">
      <c r="A64" s="8"/>
      <c r="B64" s="9"/>
      <c r="C64" s="22"/>
      <c r="D64" s="22"/>
      <c r="E64" s="22"/>
      <c r="F64" s="22"/>
      <c r="G64" s="22"/>
      <c r="H64" s="22"/>
      <c r="I64" s="149"/>
    </row>
    <row r="65" spans="1:9" x14ac:dyDescent="0.25">
      <c r="A65" s="8"/>
      <c r="B65" s="9"/>
      <c r="C65" s="22"/>
      <c r="D65" s="22"/>
      <c r="E65" s="22"/>
      <c r="F65" s="22"/>
      <c r="G65" s="22"/>
      <c r="H65" s="22"/>
      <c r="I65" s="149"/>
    </row>
    <row r="66" spans="1:9" x14ac:dyDescent="0.25">
      <c r="A66" s="8"/>
      <c r="B66" s="9"/>
      <c r="C66" s="22"/>
      <c r="D66" s="22"/>
      <c r="E66" s="22"/>
      <c r="F66" s="22"/>
      <c r="G66" s="22"/>
      <c r="H66" s="22"/>
      <c r="I66" s="149"/>
    </row>
    <row r="67" spans="1:9" x14ac:dyDescent="0.25">
      <c r="A67" s="8"/>
      <c r="B67" s="9"/>
      <c r="C67" s="22"/>
      <c r="D67" s="22"/>
      <c r="E67" s="22"/>
      <c r="F67" s="22"/>
      <c r="G67" s="22"/>
      <c r="H67" s="22"/>
      <c r="I67" s="149"/>
    </row>
    <row r="68" spans="1:9" x14ac:dyDescent="0.25">
      <c r="A68" s="8"/>
      <c r="B68" s="9"/>
      <c r="C68" s="22"/>
      <c r="D68" s="22"/>
      <c r="E68" s="22"/>
      <c r="F68" s="22"/>
      <c r="G68" s="22"/>
      <c r="H68" s="22"/>
      <c r="I68" s="149"/>
    </row>
    <row r="69" spans="1:9" x14ac:dyDescent="0.25">
      <c r="A69" s="8"/>
      <c r="B69" s="9"/>
      <c r="C69" s="22"/>
      <c r="D69" s="22"/>
      <c r="E69" s="22"/>
      <c r="F69" s="22"/>
      <c r="G69" s="22"/>
      <c r="H69" s="22"/>
      <c r="I69" s="149"/>
    </row>
    <row r="70" spans="1:9" x14ac:dyDescent="0.25">
      <c r="A70" s="8"/>
      <c r="B70" s="9"/>
      <c r="C70" s="22"/>
      <c r="D70" s="22"/>
      <c r="E70" s="22"/>
      <c r="F70" s="22"/>
      <c r="G70" s="22"/>
      <c r="H70" s="22"/>
      <c r="I70" s="149"/>
    </row>
    <row r="71" spans="1:9" x14ac:dyDescent="0.25">
      <c r="A71" s="8"/>
      <c r="B71" s="9"/>
      <c r="C71" s="22"/>
      <c r="D71" s="22"/>
      <c r="E71" s="22"/>
      <c r="F71" s="22"/>
      <c r="G71" s="22"/>
      <c r="H71" s="22"/>
      <c r="I71" s="149"/>
    </row>
    <row r="72" spans="1:9" x14ac:dyDescent="0.25">
      <c r="A72" s="8"/>
      <c r="B72" s="9"/>
      <c r="C72" s="22"/>
      <c r="D72" s="22"/>
      <c r="E72" s="22"/>
      <c r="F72" s="22"/>
      <c r="G72" s="22"/>
      <c r="H72" s="22"/>
      <c r="I72" s="149"/>
    </row>
    <row r="73" spans="1:9" x14ac:dyDescent="0.25">
      <c r="A73" s="8"/>
      <c r="B73" s="9"/>
      <c r="C73" s="22"/>
      <c r="D73" s="22"/>
      <c r="E73" s="22"/>
      <c r="F73" s="22"/>
      <c r="G73" s="22"/>
      <c r="H73" s="22"/>
      <c r="I73" s="149"/>
    </row>
    <row r="74" spans="1:9" x14ac:dyDescent="0.25">
      <c r="A74" s="8"/>
      <c r="B74" s="9"/>
      <c r="C74" s="22"/>
      <c r="D74" s="22"/>
      <c r="E74" s="22"/>
      <c r="F74" s="22"/>
      <c r="G74" s="22"/>
      <c r="H74" s="22"/>
      <c r="I74" s="149"/>
    </row>
    <row r="75" spans="1:9" x14ac:dyDescent="0.25">
      <c r="A75" s="8"/>
      <c r="B75" s="9"/>
      <c r="C75" s="22"/>
      <c r="D75" s="22"/>
      <c r="E75" s="22"/>
      <c r="F75" s="22"/>
      <c r="G75" s="22"/>
      <c r="H75" s="22"/>
      <c r="I75" s="149"/>
    </row>
    <row r="76" spans="1:9" x14ac:dyDescent="0.25">
      <c r="A76" s="8"/>
      <c r="B76" s="9"/>
      <c r="C76" s="22"/>
      <c r="D76" s="22"/>
      <c r="E76" s="22"/>
      <c r="F76" s="22"/>
      <c r="G76" s="22"/>
      <c r="H76" s="22"/>
      <c r="I76" s="149"/>
    </row>
    <row r="77" spans="1:9" x14ac:dyDescent="0.25">
      <c r="A77" s="8"/>
      <c r="B77" s="9"/>
      <c r="C77" s="22"/>
      <c r="D77" s="22"/>
      <c r="E77" s="22"/>
      <c r="F77" s="22"/>
      <c r="G77" s="22"/>
      <c r="H77" s="22"/>
      <c r="I77" s="149"/>
    </row>
  </sheetData>
  <sheetProtection selectLockedCells="1" selectUnlockedCells="1"/>
  <mergeCells count="9">
    <mergeCell ref="B6:H6"/>
    <mergeCell ref="B1:H1"/>
    <mergeCell ref="B2:H2"/>
    <mergeCell ref="B3:H3"/>
    <mergeCell ref="A4:A5"/>
    <mergeCell ref="B4:B5"/>
    <mergeCell ref="C4:F4"/>
    <mergeCell ref="G4:G5"/>
    <mergeCell ref="H4:H5"/>
  </mergeCells>
  <pageMargins left="1.0298611111111111" right="0.19027777777777777" top="0.1701388888888889" bottom="0.15" header="0.51180555555555551" footer="0.51180555555555551"/>
  <pageSetup paperSize="9" scale="84" firstPageNumber="0" orientation="landscape" r:id="rId1"/>
  <headerFooter alignWithMargins="0"/>
  <rowBreaks count="1" manualBreakCount="1">
    <brk id="35"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6"/>
  <sheetViews>
    <sheetView topLeftCell="A52" workbookViewId="0">
      <selection activeCell="E72" sqref="E72"/>
    </sheetView>
  </sheetViews>
  <sheetFormatPr defaultRowHeight="12.5" x14ac:dyDescent="0.25"/>
  <cols>
    <col min="1" max="1" width="7.453125" style="26" customWidth="1"/>
    <col min="2" max="2" width="61.54296875" style="26" customWidth="1"/>
    <col min="3" max="3" width="8.453125" style="26" customWidth="1"/>
    <col min="4" max="4" width="10" style="26" customWidth="1"/>
    <col min="5" max="5" width="9.36328125" style="26" customWidth="1"/>
    <col min="6" max="6" width="10.08984375" style="75" customWidth="1"/>
    <col min="7" max="7" width="15" style="75" customWidth="1"/>
    <col min="8" max="8" width="19" style="26" customWidth="1"/>
    <col min="9" max="255" width="8.90625" style="26"/>
    <col min="256" max="256" width="7.453125" style="26" customWidth="1"/>
    <col min="257" max="257" width="61.54296875" style="26" customWidth="1"/>
    <col min="258" max="258" width="8.453125" style="26" customWidth="1"/>
    <col min="259" max="259" width="10" style="26" customWidth="1"/>
    <col min="260" max="260" width="9.36328125" style="26" customWidth="1"/>
    <col min="261" max="261" width="8.36328125" style="26" customWidth="1"/>
    <col min="262" max="262" width="15" style="26" customWidth="1"/>
    <col min="263" max="263" width="7.90625" style="26" customWidth="1"/>
    <col min="264" max="264" width="19" style="26" customWidth="1"/>
    <col min="265" max="511" width="8.90625" style="26"/>
    <col min="512" max="512" width="7.453125" style="26" customWidth="1"/>
    <col min="513" max="513" width="61.54296875" style="26" customWidth="1"/>
    <col min="514" max="514" width="8.453125" style="26" customWidth="1"/>
    <col min="515" max="515" width="10" style="26" customWidth="1"/>
    <col min="516" max="516" width="9.36328125" style="26" customWidth="1"/>
    <col min="517" max="517" width="8.36328125" style="26" customWidth="1"/>
    <col min="518" max="518" width="15" style="26" customWidth="1"/>
    <col min="519" max="519" width="7.90625" style="26" customWidth="1"/>
    <col min="520" max="520" width="19" style="26" customWidth="1"/>
    <col min="521" max="767" width="8.90625" style="26"/>
    <col min="768" max="768" width="7.453125" style="26" customWidth="1"/>
    <col min="769" max="769" width="61.54296875" style="26" customWidth="1"/>
    <col min="770" max="770" width="8.453125" style="26" customWidth="1"/>
    <col min="771" max="771" width="10" style="26" customWidth="1"/>
    <col min="772" max="772" width="9.36328125" style="26" customWidth="1"/>
    <col min="773" max="773" width="8.36328125" style="26" customWidth="1"/>
    <col min="774" max="774" width="15" style="26" customWidth="1"/>
    <col min="775" max="775" width="7.90625" style="26" customWidth="1"/>
    <col min="776" max="776" width="19" style="26" customWidth="1"/>
    <col min="777" max="1023" width="8.90625" style="26"/>
    <col min="1024" max="1024" width="7.453125" style="26" customWidth="1"/>
    <col min="1025" max="1025" width="61.54296875" style="26" customWidth="1"/>
    <col min="1026" max="1026" width="8.453125" style="26" customWidth="1"/>
    <col min="1027" max="1027" width="10" style="26" customWidth="1"/>
    <col min="1028" max="1028" width="9.36328125" style="26" customWidth="1"/>
    <col min="1029" max="1029" width="8.36328125" style="26" customWidth="1"/>
    <col min="1030" max="1030" width="15" style="26" customWidth="1"/>
    <col min="1031" max="1031" width="7.90625" style="26" customWidth="1"/>
    <col min="1032" max="1032" width="19" style="26" customWidth="1"/>
    <col min="1033" max="1279" width="8.90625" style="26"/>
    <col min="1280" max="1280" width="7.453125" style="26" customWidth="1"/>
    <col min="1281" max="1281" width="61.54296875" style="26" customWidth="1"/>
    <col min="1282" max="1282" width="8.453125" style="26" customWidth="1"/>
    <col min="1283" max="1283" width="10" style="26" customWidth="1"/>
    <col min="1284" max="1284" width="9.36328125" style="26" customWidth="1"/>
    <col min="1285" max="1285" width="8.36328125" style="26" customWidth="1"/>
    <col min="1286" max="1286" width="15" style="26" customWidth="1"/>
    <col min="1287" max="1287" width="7.90625" style="26" customWidth="1"/>
    <col min="1288" max="1288" width="19" style="26" customWidth="1"/>
    <col min="1289" max="1535" width="8.90625" style="26"/>
    <col min="1536" max="1536" width="7.453125" style="26" customWidth="1"/>
    <col min="1537" max="1537" width="61.54296875" style="26" customWidth="1"/>
    <col min="1538" max="1538" width="8.453125" style="26" customWidth="1"/>
    <col min="1539" max="1539" width="10" style="26" customWidth="1"/>
    <col min="1540" max="1540" width="9.36328125" style="26" customWidth="1"/>
    <col min="1541" max="1541" width="8.36328125" style="26" customWidth="1"/>
    <col min="1542" max="1542" width="15" style="26" customWidth="1"/>
    <col min="1543" max="1543" width="7.90625" style="26" customWidth="1"/>
    <col min="1544" max="1544" width="19" style="26" customWidth="1"/>
    <col min="1545" max="1791" width="8.90625" style="26"/>
    <col min="1792" max="1792" width="7.453125" style="26" customWidth="1"/>
    <col min="1793" max="1793" width="61.54296875" style="26" customWidth="1"/>
    <col min="1794" max="1794" width="8.453125" style="26" customWidth="1"/>
    <col min="1795" max="1795" width="10" style="26" customWidth="1"/>
    <col min="1796" max="1796" width="9.36328125" style="26" customWidth="1"/>
    <col min="1797" max="1797" width="8.36328125" style="26" customWidth="1"/>
    <col min="1798" max="1798" width="15" style="26" customWidth="1"/>
    <col min="1799" max="1799" width="7.90625" style="26" customWidth="1"/>
    <col min="1800" max="1800" width="19" style="26" customWidth="1"/>
    <col min="1801" max="2047" width="8.90625" style="26"/>
    <col min="2048" max="2048" width="7.453125" style="26" customWidth="1"/>
    <col min="2049" max="2049" width="61.54296875" style="26" customWidth="1"/>
    <col min="2050" max="2050" width="8.453125" style="26" customWidth="1"/>
    <col min="2051" max="2051" width="10" style="26" customWidth="1"/>
    <col min="2052" max="2052" width="9.36328125" style="26" customWidth="1"/>
    <col min="2053" max="2053" width="8.36328125" style="26" customWidth="1"/>
    <col min="2054" max="2054" width="15" style="26" customWidth="1"/>
    <col min="2055" max="2055" width="7.90625" style="26" customWidth="1"/>
    <col min="2056" max="2056" width="19" style="26" customWidth="1"/>
    <col min="2057" max="2303" width="8.90625" style="26"/>
    <col min="2304" max="2304" width="7.453125" style="26" customWidth="1"/>
    <col min="2305" max="2305" width="61.54296875" style="26" customWidth="1"/>
    <col min="2306" max="2306" width="8.453125" style="26" customWidth="1"/>
    <col min="2307" max="2307" width="10" style="26" customWidth="1"/>
    <col min="2308" max="2308" width="9.36328125" style="26" customWidth="1"/>
    <col min="2309" max="2309" width="8.36328125" style="26" customWidth="1"/>
    <col min="2310" max="2310" width="15" style="26" customWidth="1"/>
    <col min="2311" max="2311" width="7.90625" style="26" customWidth="1"/>
    <col min="2312" max="2312" width="19" style="26" customWidth="1"/>
    <col min="2313" max="2559" width="8.90625" style="26"/>
    <col min="2560" max="2560" width="7.453125" style="26" customWidth="1"/>
    <col min="2561" max="2561" width="61.54296875" style="26" customWidth="1"/>
    <col min="2562" max="2562" width="8.453125" style="26" customWidth="1"/>
    <col min="2563" max="2563" width="10" style="26" customWidth="1"/>
    <col min="2564" max="2564" width="9.36328125" style="26" customWidth="1"/>
    <col min="2565" max="2565" width="8.36328125" style="26" customWidth="1"/>
    <col min="2566" max="2566" width="15" style="26" customWidth="1"/>
    <col min="2567" max="2567" width="7.90625" style="26" customWidth="1"/>
    <col min="2568" max="2568" width="19" style="26" customWidth="1"/>
    <col min="2569" max="2815" width="8.90625" style="26"/>
    <col min="2816" max="2816" width="7.453125" style="26" customWidth="1"/>
    <col min="2817" max="2817" width="61.54296875" style="26" customWidth="1"/>
    <col min="2818" max="2818" width="8.453125" style="26" customWidth="1"/>
    <col min="2819" max="2819" width="10" style="26" customWidth="1"/>
    <col min="2820" max="2820" width="9.36328125" style="26" customWidth="1"/>
    <col min="2821" max="2821" width="8.36328125" style="26" customWidth="1"/>
    <col min="2822" max="2822" width="15" style="26" customWidth="1"/>
    <col min="2823" max="2823" width="7.90625" style="26" customWidth="1"/>
    <col min="2824" max="2824" width="19" style="26" customWidth="1"/>
    <col min="2825" max="3071" width="8.90625" style="26"/>
    <col min="3072" max="3072" width="7.453125" style="26" customWidth="1"/>
    <col min="3073" max="3073" width="61.54296875" style="26" customWidth="1"/>
    <col min="3074" max="3074" width="8.453125" style="26" customWidth="1"/>
    <col min="3075" max="3075" width="10" style="26" customWidth="1"/>
    <col min="3076" max="3076" width="9.36328125" style="26" customWidth="1"/>
    <col min="3077" max="3077" width="8.36328125" style="26" customWidth="1"/>
    <col min="3078" max="3078" width="15" style="26" customWidth="1"/>
    <col min="3079" max="3079" width="7.90625" style="26" customWidth="1"/>
    <col min="3080" max="3080" width="19" style="26" customWidth="1"/>
    <col min="3081" max="3327" width="8.90625" style="26"/>
    <col min="3328" max="3328" width="7.453125" style="26" customWidth="1"/>
    <col min="3329" max="3329" width="61.54296875" style="26" customWidth="1"/>
    <col min="3330" max="3330" width="8.453125" style="26" customWidth="1"/>
    <col min="3331" max="3331" width="10" style="26" customWidth="1"/>
    <col min="3332" max="3332" width="9.36328125" style="26" customWidth="1"/>
    <col min="3333" max="3333" width="8.36328125" style="26" customWidth="1"/>
    <col min="3334" max="3334" width="15" style="26" customWidth="1"/>
    <col min="3335" max="3335" width="7.90625" style="26" customWidth="1"/>
    <col min="3336" max="3336" width="19" style="26" customWidth="1"/>
    <col min="3337" max="3583" width="8.90625" style="26"/>
    <col min="3584" max="3584" width="7.453125" style="26" customWidth="1"/>
    <col min="3585" max="3585" width="61.54296875" style="26" customWidth="1"/>
    <col min="3586" max="3586" width="8.453125" style="26" customWidth="1"/>
    <col min="3587" max="3587" width="10" style="26" customWidth="1"/>
    <col min="3588" max="3588" width="9.36328125" style="26" customWidth="1"/>
    <col min="3589" max="3589" width="8.36328125" style="26" customWidth="1"/>
    <col min="3590" max="3590" width="15" style="26" customWidth="1"/>
    <col min="3591" max="3591" width="7.90625" style="26" customWidth="1"/>
    <col min="3592" max="3592" width="19" style="26" customWidth="1"/>
    <col min="3593" max="3839" width="8.90625" style="26"/>
    <col min="3840" max="3840" width="7.453125" style="26" customWidth="1"/>
    <col min="3841" max="3841" width="61.54296875" style="26" customWidth="1"/>
    <col min="3842" max="3842" width="8.453125" style="26" customWidth="1"/>
    <col min="3843" max="3843" width="10" style="26" customWidth="1"/>
    <col min="3844" max="3844" width="9.36328125" style="26" customWidth="1"/>
    <col min="3845" max="3845" width="8.36328125" style="26" customWidth="1"/>
    <col min="3846" max="3846" width="15" style="26" customWidth="1"/>
    <col min="3847" max="3847" width="7.90625" style="26" customWidth="1"/>
    <col min="3848" max="3848" width="19" style="26" customWidth="1"/>
    <col min="3849" max="4095" width="8.90625" style="26"/>
    <col min="4096" max="4096" width="7.453125" style="26" customWidth="1"/>
    <col min="4097" max="4097" width="61.54296875" style="26" customWidth="1"/>
    <col min="4098" max="4098" width="8.453125" style="26" customWidth="1"/>
    <col min="4099" max="4099" width="10" style="26" customWidth="1"/>
    <col min="4100" max="4100" width="9.36328125" style="26" customWidth="1"/>
    <col min="4101" max="4101" width="8.36328125" style="26" customWidth="1"/>
    <col min="4102" max="4102" width="15" style="26" customWidth="1"/>
    <col min="4103" max="4103" width="7.90625" style="26" customWidth="1"/>
    <col min="4104" max="4104" width="19" style="26" customWidth="1"/>
    <col min="4105" max="4351" width="8.90625" style="26"/>
    <col min="4352" max="4352" width="7.453125" style="26" customWidth="1"/>
    <col min="4353" max="4353" width="61.54296875" style="26" customWidth="1"/>
    <col min="4354" max="4354" width="8.453125" style="26" customWidth="1"/>
    <col min="4355" max="4355" width="10" style="26" customWidth="1"/>
    <col min="4356" max="4356" width="9.36328125" style="26" customWidth="1"/>
    <col min="4357" max="4357" width="8.36328125" style="26" customWidth="1"/>
    <col min="4358" max="4358" width="15" style="26" customWidth="1"/>
    <col min="4359" max="4359" width="7.90625" style="26" customWidth="1"/>
    <col min="4360" max="4360" width="19" style="26" customWidth="1"/>
    <col min="4361" max="4607" width="8.90625" style="26"/>
    <col min="4608" max="4608" width="7.453125" style="26" customWidth="1"/>
    <col min="4609" max="4609" width="61.54296875" style="26" customWidth="1"/>
    <col min="4610" max="4610" width="8.453125" style="26" customWidth="1"/>
    <col min="4611" max="4611" width="10" style="26" customWidth="1"/>
    <col min="4612" max="4612" width="9.36328125" style="26" customWidth="1"/>
    <col min="4613" max="4613" width="8.36328125" style="26" customWidth="1"/>
    <col min="4614" max="4614" width="15" style="26" customWidth="1"/>
    <col min="4615" max="4615" width="7.90625" style="26" customWidth="1"/>
    <col min="4616" max="4616" width="19" style="26" customWidth="1"/>
    <col min="4617" max="4863" width="8.90625" style="26"/>
    <col min="4864" max="4864" width="7.453125" style="26" customWidth="1"/>
    <col min="4865" max="4865" width="61.54296875" style="26" customWidth="1"/>
    <col min="4866" max="4866" width="8.453125" style="26" customWidth="1"/>
    <col min="4867" max="4867" width="10" style="26" customWidth="1"/>
    <col min="4868" max="4868" width="9.36328125" style="26" customWidth="1"/>
    <col min="4869" max="4869" width="8.36328125" style="26" customWidth="1"/>
    <col min="4870" max="4870" width="15" style="26" customWidth="1"/>
    <col min="4871" max="4871" width="7.90625" style="26" customWidth="1"/>
    <col min="4872" max="4872" width="19" style="26" customWidth="1"/>
    <col min="4873" max="5119" width="8.90625" style="26"/>
    <col min="5120" max="5120" width="7.453125" style="26" customWidth="1"/>
    <col min="5121" max="5121" width="61.54296875" style="26" customWidth="1"/>
    <col min="5122" max="5122" width="8.453125" style="26" customWidth="1"/>
    <col min="5123" max="5123" width="10" style="26" customWidth="1"/>
    <col min="5124" max="5124" width="9.36328125" style="26" customWidth="1"/>
    <col min="5125" max="5125" width="8.36328125" style="26" customWidth="1"/>
    <col min="5126" max="5126" width="15" style="26" customWidth="1"/>
    <col min="5127" max="5127" width="7.90625" style="26" customWidth="1"/>
    <col min="5128" max="5128" width="19" style="26" customWidth="1"/>
    <col min="5129" max="5375" width="8.90625" style="26"/>
    <col min="5376" max="5376" width="7.453125" style="26" customWidth="1"/>
    <col min="5377" max="5377" width="61.54296875" style="26" customWidth="1"/>
    <col min="5378" max="5378" width="8.453125" style="26" customWidth="1"/>
    <col min="5379" max="5379" width="10" style="26" customWidth="1"/>
    <col min="5380" max="5380" width="9.36328125" style="26" customWidth="1"/>
    <col min="5381" max="5381" width="8.36328125" style="26" customWidth="1"/>
    <col min="5382" max="5382" width="15" style="26" customWidth="1"/>
    <col min="5383" max="5383" width="7.90625" style="26" customWidth="1"/>
    <col min="5384" max="5384" width="19" style="26" customWidth="1"/>
    <col min="5385" max="5631" width="8.90625" style="26"/>
    <col min="5632" max="5632" width="7.453125" style="26" customWidth="1"/>
    <col min="5633" max="5633" width="61.54296875" style="26" customWidth="1"/>
    <col min="5634" max="5634" width="8.453125" style="26" customWidth="1"/>
    <col min="5635" max="5635" width="10" style="26" customWidth="1"/>
    <col min="5636" max="5636" width="9.36328125" style="26" customWidth="1"/>
    <col min="5637" max="5637" width="8.36328125" style="26" customWidth="1"/>
    <col min="5638" max="5638" width="15" style="26" customWidth="1"/>
    <col min="5639" max="5639" width="7.90625" style="26" customWidth="1"/>
    <col min="5640" max="5640" width="19" style="26" customWidth="1"/>
    <col min="5641" max="5887" width="8.90625" style="26"/>
    <col min="5888" max="5888" width="7.453125" style="26" customWidth="1"/>
    <col min="5889" max="5889" width="61.54296875" style="26" customWidth="1"/>
    <col min="5890" max="5890" width="8.453125" style="26" customWidth="1"/>
    <col min="5891" max="5891" width="10" style="26" customWidth="1"/>
    <col min="5892" max="5892" width="9.36328125" style="26" customWidth="1"/>
    <col min="5893" max="5893" width="8.36328125" style="26" customWidth="1"/>
    <col min="5894" max="5894" width="15" style="26" customWidth="1"/>
    <col min="5895" max="5895" width="7.90625" style="26" customWidth="1"/>
    <col min="5896" max="5896" width="19" style="26" customWidth="1"/>
    <col min="5897" max="6143" width="8.90625" style="26"/>
    <col min="6144" max="6144" width="7.453125" style="26" customWidth="1"/>
    <col min="6145" max="6145" width="61.54296875" style="26" customWidth="1"/>
    <col min="6146" max="6146" width="8.453125" style="26" customWidth="1"/>
    <col min="6147" max="6147" width="10" style="26" customWidth="1"/>
    <col min="6148" max="6148" width="9.36328125" style="26" customWidth="1"/>
    <col min="6149" max="6149" width="8.36328125" style="26" customWidth="1"/>
    <col min="6150" max="6150" width="15" style="26" customWidth="1"/>
    <col min="6151" max="6151" width="7.90625" style="26" customWidth="1"/>
    <col min="6152" max="6152" width="19" style="26" customWidth="1"/>
    <col min="6153" max="6399" width="8.90625" style="26"/>
    <col min="6400" max="6400" width="7.453125" style="26" customWidth="1"/>
    <col min="6401" max="6401" width="61.54296875" style="26" customWidth="1"/>
    <col min="6402" max="6402" width="8.453125" style="26" customWidth="1"/>
    <col min="6403" max="6403" width="10" style="26" customWidth="1"/>
    <col min="6404" max="6404" width="9.36328125" style="26" customWidth="1"/>
    <col min="6405" max="6405" width="8.36328125" style="26" customWidth="1"/>
    <col min="6406" max="6406" width="15" style="26" customWidth="1"/>
    <col min="6407" max="6407" width="7.90625" style="26" customWidth="1"/>
    <col min="6408" max="6408" width="19" style="26" customWidth="1"/>
    <col min="6409" max="6655" width="8.90625" style="26"/>
    <col min="6656" max="6656" width="7.453125" style="26" customWidth="1"/>
    <col min="6657" max="6657" width="61.54296875" style="26" customWidth="1"/>
    <col min="6658" max="6658" width="8.453125" style="26" customWidth="1"/>
    <col min="6659" max="6659" width="10" style="26" customWidth="1"/>
    <col min="6660" max="6660" width="9.36328125" style="26" customWidth="1"/>
    <col min="6661" max="6661" width="8.36328125" style="26" customWidth="1"/>
    <col min="6662" max="6662" width="15" style="26" customWidth="1"/>
    <col min="6663" max="6663" width="7.90625" style="26" customWidth="1"/>
    <col min="6664" max="6664" width="19" style="26" customWidth="1"/>
    <col min="6665" max="6911" width="8.90625" style="26"/>
    <col min="6912" max="6912" width="7.453125" style="26" customWidth="1"/>
    <col min="6913" max="6913" width="61.54296875" style="26" customWidth="1"/>
    <col min="6914" max="6914" width="8.453125" style="26" customWidth="1"/>
    <col min="6915" max="6915" width="10" style="26" customWidth="1"/>
    <col min="6916" max="6916" width="9.36328125" style="26" customWidth="1"/>
    <col min="6917" max="6917" width="8.36328125" style="26" customWidth="1"/>
    <col min="6918" max="6918" width="15" style="26" customWidth="1"/>
    <col min="6919" max="6919" width="7.90625" style="26" customWidth="1"/>
    <col min="6920" max="6920" width="19" style="26" customWidth="1"/>
    <col min="6921" max="7167" width="8.90625" style="26"/>
    <col min="7168" max="7168" width="7.453125" style="26" customWidth="1"/>
    <col min="7169" max="7169" width="61.54296875" style="26" customWidth="1"/>
    <col min="7170" max="7170" width="8.453125" style="26" customWidth="1"/>
    <col min="7171" max="7171" width="10" style="26" customWidth="1"/>
    <col min="7172" max="7172" width="9.36328125" style="26" customWidth="1"/>
    <col min="7173" max="7173" width="8.36328125" style="26" customWidth="1"/>
    <col min="7174" max="7174" width="15" style="26" customWidth="1"/>
    <col min="7175" max="7175" width="7.90625" style="26" customWidth="1"/>
    <col min="7176" max="7176" width="19" style="26" customWidth="1"/>
    <col min="7177" max="7423" width="8.90625" style="26"/>
    <col min="7424" max="7424" width="7.453125" style="26" customWidth="1"/>
    <col min="7425" max="7425" width="61.54296875" style="26" customWidth="1"/>
    <col min="7426" max="7426" width="8.453125" style="26" customWidth="1"/>
    <col min="7427" max="7427" width="10" style="26" customWidth="1"/>
    <col min="7428" max="7428" width="9.36328125" style="26" customWidth="1"/>
    <col min="7429" max="7429" width="8.36328125" style="26" customWidth="1"/>
    <col min="7430" max="7430" width="15" style="26" customWidth="1"/>
    <col min="7431" max="7431" width="7.90625" style="26" customWidth="1"/>
    <col min="7432" max="7432" width="19" style="26" customWidth="1"/>
    <col min="7433" max="7679" width="8.90625" style="26"/>
    <col min="7680" max="7680" width="7.453125" style="26" customWidth="1"/>
    <col min="7681" max="7681" width="61.54296875" style="26" customWidth="1"/>
    <col min="7682" max="7682" width="8.453125" style="26" customWidth="1"/>
    <col min="7683" max="7683" width="10" style="26" customWidth="1"/>
    <col min="7684" max="7684" width="9.36328125" style="26" customWidth="1"/>
    <col min="7685" max="7685" width="8.36328125" style="26" customWidth="1"/>
    <col min="7686" max="7686" width="15" style="26" customWidth="1"/>
    <col min="7687" max="7687" width="7.90625" style="26" customWidth="1"/>
    <col min="7688" max="7688" width="19" style="26" customWidth="1"/>
    <col min="7689" max="7935" width="8.90625" style="26"/>
    <col min="7936" max="7936" width="7.453125" style="26" customWidth="1"/>
    <col min="7937" max="7937" width="61.54296875" style="26" customWidth="1"/>
    <col min="7938" max="7938" width="8.453125" style="26" customWidth="1"/>
    <col min="7939" max="7939" width="10" style="26" customWidth="1"/>
    <col min="7940" max="7940" width="9.36328125" style="26" customWidth="1"/>
    <col min="7941" max="7941" width="8.36328125" style="26" customWidth="1"/>
    <col min="7942" max="7942" width="15" style="26" customWidth="1"/>
    <col min="7943" max="7943" width="7.90625" style="26" customWidth="1"/>
    <col min="7944" max="7944" width="19" style="26" customWidth="1"/>
    <col min="7945" max="8191" width="8.90625" style="26"/>
    <col min="8192" max="8192" width="7.453125" style="26" customWidth="1"/>
    <col min="8193" max="8193" width="61.54296875" style="26" customWidth="1"/>
    <col min="8194" max="8194" width="8.453125" style="26" customWidth="1"/>
    <col min="8195" max="8195" width="10" style="26" customWidth="1"/>
    <col min="8196" max="8196" width="9.36328125" style="26" customWidth="1"/>
    <col min="8197" max="8197" width="8.36328125" style="26" customWidth="1"/>
    <col min="8198" max="8198" width="15" style="26" customWidth="1"/>
    <col min="8199" max="8199" width="7.90625" style="26" customWidth="1"/>
    <col min="8200" max="8200" width="19" style="26" customWidth="1"/>
    <col min="8201" max="8447" width="8.90625" style="26"/>
    <col min="8448" max="8448" width="7.453125" style="26" customWidth="1"/>
    <col min="8449" max="8449" width="61.54296875" style="26" customWidth="1"/>
    <col min="8450" max="8450" width="8.453125" style="26" customWidth="1"/>
    <col min="8451" max="8451" width="10" style="26" customWidth="1"/>
    <col min="8452" max="8452" width="9.36328125" style="26" customWidth="1"/>
    <col min="8453" max="8453" width="8.36328125" style="26" customWidth="1"/>
    <col min="8454" max="8454" width="15" style="26" customWidth="1"/>
    <col min="8455" max="8455" width="7.90625" style="26" customWidth="1"/>
    <col min="8456" max="8456" width="19" style="26" customWidth="1"/>
    <col min="8457" max="8703" width="8.90625" style="26"/>
    <col min="8704" max="8704" width="7.453125" style="26" customWidth="1"/>
    <col min="8705" max="8705" width="61.54296875" style="26" customWidth="1"/>
    <col min="8706" max="8706" width="8.453125" style="26" customWidth="1"/>
    <col min="8707" max="8707" width="10" style="26" customWidth="1"/>
    <col min="8708" max="8708" width="9.36328125" style="26" customWidth="1"/>
    <col min="8709" max="8709" width="8.36328125" style="26" customWidth="1"/>
    <col min="8710" max="8710" width="15" style="26" customWidth="1"/>
    <col min="8711" max="8711" width="7.90625" style="26" customWidth="1"/>
    <col min="8712" max="8712" width="19" style="26" customWidth="1"/>
    <col min="8713" max="8959" width="8.90625" style="26"/>
    <col min="8960" max="8960" width="7.453125" style="26" customWidth="1"/>
    <col min="8961" max="8961" width="61.54296875" style="26" customWidth="1"/>
    <col min="8962" max="8962" width="8.453125" style="26" customWidth="1"/>
    <col min="8963" max="8963" width="10" style="26" customWidth="1"/>
    <col min="8964" max="8964" width="9.36328125" style="26" customWidth="1"/>
    <col min="8965" max="8965" width="8.36328125" style="26" customWidth="1"/>
    <col min="8966" max="8966" width="15" style="26" customWidth="1"/>
    <col min="8967" max="8967" width="7.90625" style="26" customWidth="1"/>
    <col min="8968" max="8968" width="19" style="26" customWidth="1"/>
    <col min="8969" max="9215" width="8.90625" style="26"/>
    <col min="9216" max="9216" width="7.453125" style="26" customWidth="1"/>
    <col min="9217" max="9217" width="61.54296875" style="26" customWidth="1"/>
    <col min="9218" max="9218" width="8.453125" style="26" customWidth="1"/>
    <col min="9219" max="9219" width="10" style="26" customWidth="1"/>
    <col min="9220" max="9220" width="9.36328125" style="26" customWidth="1"/>
    <col min="9221" max="9221" width="8.36328125" style="26" customWidth="1"/>
    <col min="9222" max="9222" width="15" style="26" customWidth="1"/>
    <col min="9223" max="9223" width="7.90625" style="26" customWidth="1"/>
    <col min="9224" max="9224" width="19" style="26" customWidth="1"/>
    <col min="9225" max="9471" width="8.90625" style="26"/>
    <col min="9472" max="9472" width="7.453125" style="26" customWidth="1"/>
    <col min="9473" max="9473" width="61.54296875" style="26" customWidth="1"/>
    <col min="9474" max="9474" width="8.453125" style="26" customWidth="1"/>
    <col min="9475" max="9475" width="10" style="26" customWidth="1"/>
    <col min="9476" max="9476" width="9.36328125" style="26" customWidth="1"/>
    <col min="9477" max="9477" width="8.36328125" style="26" customWidth="1"/>
    <col min="9478" max="9478" width="15" style="26" customWidth="1"/>
    <col min="9479" max="9479" width="7.90625" style="26" customWidth="1"/>
    <col min="9480" max="9480" width="19" style="26" customWidth="1"/>
    <col min="9481" max="9727" width="8.90625" style="26"/>
    <col min="9728" max="9728" width="7.453125" style="26" customWidth="1"/>
    <col min="9729" max="9729" width="61.54296875" style="26" customWidth="1"/>
    <col min="9730" max="9730" width="8.453125" style="26" customWidth="1"/>
    <col min="9731" max="9731" width="10" style="26" customWidth="1"/>
    <col min="9732" max="9732" width="9.36328125" style="26" customWidth="1"/>
    <col min="9733" max="9733" width="8.36328125" style="26" customWidth="1"/>
    <col min="9734" max="9734" width="15" style="26" customWidth="1"/>
    <col min="9735" max="9735" width="7.90625" style="26" customWidth="1"/>
    <col min="9736" max="9736" width="19" style="26" customWidth="1"/>
    <col min="9737" max="9983" width="8.90625" style="26"/>
    <col min="9984" max="9984" width="7.453125" style="26" customWidth="1"/>
    <col min="9985" max="9985" width="61.54296875" style="26" customWidth="1"/>
    <col min="9986" max="9986" width="8.453125" style="26" customWidth="1"/>
    <col min="9987" max="9987" width="10" style="26" customWidth="1"/>
    <col min="9988" max="9988" width="9.36328125" style="26" customWidth="1"/>
    <col min="9989" max="9989" width="8.36328125" style="26" customWidth="1"/>
    <col min="9990" max="9990" width="15" style="26" customWidth="1"/>
    <col min="9991" max="9991" width="7.90625" style="26" customWidth="1"/>
    <col min="9992" max="9992" width="19" style="26" customWidth="1"/>
    <col min="9993" max="10239" width="8.90625" style="26"/>
    <col min="10240" max="10240" width="7.453125" style="26" customWidth="1"/>
    <col min="10241" max="10241" width="61.54296875" style="26" customWidth="1"/>
    <col min="10242" max="10242" width="8.453125" style="26" customWidth="1"/>
    <col min="10243" max="10243" width="10" style="26" customWidth="1"/>
    <col min="10244" max="10244" width="9.36328125" style="26" customWidth="1"/>
    <col min="10245" max="10245" width="8.36328125" style="26" customWidth="1"/>
    <col min="10246" max="10246" width="15" style="26" customWidth="1"/>
    <col min="10247" max="10247" width="7.90625" style="26" customWidth="1"/>
    <col min="10248" max="10248" width="19" style="26" customWidth="1"/>
    <col min="10249" max="10495" width="8.90625" style="26"/>
    <col min="10496" max="10496" width="7.453125" style="26" customWidth="1"/>
    <col min="10497" max="10497" width="61.54296875" style="26" customWidth="1"/>
    <col min="10498" max="10498" width="8.453125" style="26" customWidth="1"/>
    <col min="10499" max="10499" width="10" style="26" customWidth="1"/>
    <col min="10500" max="10500" width="9.36328125" style="26" customWidth="1"/>
    <col min="10501" max="10501" width="8.36328125" style="26" customWidth="1"/>
    <col min="10502" max="10502" width="15" style="26" customWidth="1"/>
    <col min="10503" max="10503" width="7.90625" style="26" customWidth="1"/>
    <col min="10504" max="10504" width="19" style="26" customWidth="1"/>
    <col min="10505" max="10751" width="8.90625" style="26"/>
    <col min="10752" max="10752" width="7.453125" style="26" customWidth="1"/>
    <col min="10753" max="10753" width="61.54296875" style="26" customWidth="1"/>
    <col min="10754" max="10754" width="8.453125" style="26" customWidth="1"/>
    <col min="10755" max="10755" width="10" style="26" customWidth="1"/>
    <col min="10756" max="10756" width="9.36328125" style="26" customWidth="1"/>
    <col min="10757" max="10757" width="8.36328125" style="26" customWidth="1"/>
    <col min="10758" max="10758" width="15" style="26" customWidth="1"/>
    <col min="10759" max="10759" width="7.90625" style="26" customWidth="1"/>
    <col min="10760" max="10760" width="19" style="26" customWidth="1"/>
    <col min="10761" max="11007" width="8.90625" style="26"/>
    <col min="11008" max="11008" width="7.453125" style="26" customWidth="1"/>
    <col min="11009" max="11009" width="61.54296875" style="26" customWidth="1"/>
    <col min="11010" max="11010" width="8.453125" style="26" customWidth="1"/>
    <col min="11011" max="11011" width="10" style="26" customWidth="1"/>
    <col min="11012" max="11012" width="9.36328125" style="26" customWidth="1"/>
    <col min="11013" max="11013" width="8.36328125" style="26" customWidth="1"/>
    <col min="11014" max="11014" width="15" style="26" customWidth="1"/>
    <col min="11015" max="11015" width="7.90625" style="26" customWidth="1"/>
    <col min="11016" max="11016" width="19" style="26" customWidth="1"/>
    <col min="11017" max="11263" width="8.90625" style="26"/>
    <col min="11264" max="11264" width="7.453125" style="26" customWidth="1"/>
    <col min="11265" max="11265" width="61.54296875" style="26" customWidth="1"/>
    <col min="11266" max="11266" width="8.453125" style="26" customWidth="1"/>
    <col min="11267" max="11267" width="10" style="26" customWidth="1"/>
    <col min="11268" max="11268" width="9.36328125" style="26" customWidth="1"/>
    <col min="11269" max="11269" width="8.36328125" style="26" customWidth="1"/>
    <col min="11270" max="11270" width="15" style="26" customWidth="1"/>
    <col min="11271" max="11271" width="7.90625" style="26" customWidth="1"/>
    <col min="11272" max="11272" width="19" style="26" customWidth="1"/>
    <col min="11273" max="11519" width="8.90625" style="26"/>
    <col min="11520" max="11520" width="7.453125" style="26" customWidth="1"/>
    <col min="11521" max="11521" width="61.54296875" style="26" customWidth="1"/>
    <col min="11522" max="11522" width="8.453125" style="26" customWidth="1"/>
    <col min="11523" max="11523" width="10" style="26" customWidth="1"/>
    <col min="11524" max="11524" width="9.36328125" style="26" customWidth="1"/>
    <col min="11525" max="11525" width="8.36328125" style="26" customWidth="1"/>
    <col min="11526" max="11526" width="15" style="26" customWidth="1"/>
    <col min="11527" max="11527" width="7.90625" style="26" customWidth="1"/>
    <col min="11528" max="11528" width="19" style="26" customWidth="1"/>
    <col min="11529" max="11775" width="8.90625" style="26"/>
    <col min="11776" max="11776" width="7.453125" style="26" customWidth="1"/>
    <col min="11777" max="11777" width="61.54296875" style="26" customWidth="1"/>
    <col min="11778" max="11778" width="8.453125" style="26" customWidth="1"/>
    <col min="11779" max="11779" width="10" style="26" customWidth="1"/>
    <col min="11780" max="11780" width="9.36328125" style="26" customWidth="1"/>
    <col min="11781" max="11781" width="8.36328125" style="26" customWidth="1"/>
    <col min="11782" max="11782" width="15" style="26" customWidth="1"/>
    <col min="11783" max="11783" width="7.90625" style="26" customWidth="1"/>
    <col min="11784" max="11784" width="19" style="26" customWidth="1"/>
    <col min="11785" max="12031" width="8.90625" style="26"/>
    <col min="12032" max="12032" width="7.453125" style="26" customWidth="1"/>
    <col min="12033" max="12033" width="61.54296875" style="26" customWidth="1"/>
    <col min="12034" max="12034" width="8.453125" style="26" customWidth="1"/>
    <col min="12035" max="12035" width="10" style="26" customWidth="1"/>
    <col min="12036" max="12036" width="9.36328125" style="26" customWidth="1"/>
    <col min="12037" max="12037" width="8.36328125" style="26" customWidth="1"/>
    <col min="12038" max="12038" width="15" style="26" customWidth="1"/>
    <col min="12039" max="12039" width="7.90625" style="26" customWidth="1"/>
    <col min="12040" max="12040" width="19" style="26" customWidth="1"/>
    <col min="12041" max="12287" width="8.90625" style="26"/>
    <col min="12288" max="12288" width="7.453125" style="26" customWidth="1"/>
    <col min="12289" max="12289" width="61.54296875" style="26" customWidth="1"/>
    <col min="12290" max="12290" width="8.453125" style="26" customWidth="1"/>
    <col min="12291" max="12291" width="10" style="26" customWidth="1"/>
    <col min="12292" max="12292" width="9.36328125" style="26" customWidth="1"/>
    <col min="12293" max="12293" width="8.36328125" style="26" customWidth="1"/>
    <col min="12294" max="12294" width="15" style="26" customWidth="1"/>
    <col min="12295" max="12295" width="7.90625" style="26" customWidth="1"/>
    <col min="12296" max="12296" width="19" style="26" customWidth="1"/>
    <col min="12297" max="12543" width="8.90625" style="26"/>
    <col min="12544" max="12544" width="7.453125" style="26" customWidth="1"/>
    <col min="12545" max="12545" width="61.54296875" style="26" customWidth="1"/>
    <col min="12546" max="12546" width="8.453125" style="26" customWidth="1"/>
    <col min="12547" max="12547" width="10" style="26" customWidth="1"/>
    <col min="12548" max="12548" width="9.36328125" style="26" customWidth="1"/>
    <col min="12549" max="12549" width="8.36328125" style="26" customWidth="1"/>
    <col min="12550" max="12550" width="15" style="26" customWidth="1"/>
    <col min="12551" max="12551" width="7.90625" style="26" customWidth="1"/>
    <col min="12552" max="12552" width="19" style="26" customWidth="1"/>
    <col min="12553" max="12799" width="8.90625" style="26"/>
    <col min="12800" max="12800" width="7.453125" style="26" customWidth="1"/>
    <col min="12801" max="12801" width="61.54296875" style="26" customWidth="1"/>
    <col min="12802" max="12802" width="8.453125" style="26" customWidth="1"/>
    <col min="12803" max="12803" width="10" style="26" customWidth="1"/>
    <col min="12804" max="12804" width="9.36328125" style="26" customWidth="1"/>
    <col min="12805" max="12805" width="8.36328125" style="26" customWidth="1"/>
    <col min="12806" max="12806" width="15" style="26" customWidth="1"/>
    <col min="12807" max="12807" width="7.90625" style="26" customWidth="1"/>
    <col min="12808" max="12808" width="19" style="26" customWidth="1"/>
    <col min="12809" max="13055" width="8.90625" style="26"/>
    <col min="13056" max="13056" width="7.453125" style="26" customWidth="1"/>
    <col min="13057" max="13057" width="61.54296875" style="26" customWidth="1"/>
    <col min="13058" max="13058" width="8.453125" style="26" customWidth="1"/>
    <col min="13059" max="13059" width="10" style="26" customWidth="1"/>
    <col min="13060" max="13060" width="9.36328125" style="26" customWidth="1"/>
    <col min="13061" max="13061" width="8.36328125" style="26" customWidth="1"/>
    <col min="13062" max="13062" width="15" style="26" customWidth="1"/>
    <col min="13063" max="13063" width="7.90625" style="26" customWidth="1"/>
    <col min="13064" max="13064" width="19" style="26" customWidth="1"/>
    <col min="13065" max="13311" width="8.90625" style="26"/>
    <col min="13312" max="13312" width="7.453125" style="26" customWidth="1"/>
    <col min="13313" max="13313" width="61.54296875" style="26" customWidth="1"/>
    <col min="13314" max="13314" width="8.453125" style="26" customWidth="1"/>
    <col min="13315" max="13315" width="10" style="26" customWidth="1"/>
    <col min="13316" max="13316" width="9.36328125" style="26" customWidth="1"/>
    <col min="13317" max="13317" width="8.36328125" style="26" customWidth="1"/>
    <col min="13318" max="13318" width="15" style="26" customWidth="1"/>
    <col min="13319" max="13319" width="7.90625" style="26" customWidth="1"/>
    <col min="13320" max="13320" width="19" style="26" customWidth="1"/>
    <col min="13321" max="13567" width="8.90625" style="26"/>
    <col min="13568" max="13568" width="7.453125" style="26" customWidth="1"/>
    <col min="13569" max="13569" width="61.54296875" style="26" customWidth="1"/>
    <col min="13570" max="13570" width="8.453125" style="26" customWidth="1"/>
    <col min="13571" max="13571" width="10" style="26" customWidth="1"/>
    <col min="13572" max="13572" width="9.36328125" style="26" customWidth="1"/>
    <col min="13573" max="13573" width="8.36328125" style="26" customWidth="1"/>
    <col min="13574" max="13574" width="15" style="26" customWidth="1"/>
    <col min="13575" max="13575" width="7.90625" style="26" customWidth="1"/>
    <col min="13576" max="13576" width="19" style="26" customWidth="1"/>
    <col min="13577" max="13823" width="8.90625" style="26"/>
    <col min="13824" max="13824" width="7.453125" style="26" customWidth="1"/>
    <col min="13825" max="13825" width="61.54296875" style="26" customWidth="1"/>
    <col min="13826" max="13826" width="8.453125" style="26" customWidth="1"/>
    <col min="13827" max="13827" width="10" style="26" customWidth="1"/>
    <col min="13828" max="13828" width="9.36328125" style="26" customWidth="1"/>
    <col min="13829" max="13829" width="8.36328125" style="26" customWidth="1"/>
    <col min="13830" max="13830" width="15" style="26" customWidth="1"/>
    <col min="13831" max="13831" width="7.90625" style="26" customWidth="1"/>
    <col min="13832" max="13832" width="19" style="26" customWidth="1"/>
    <col min="13833" max="14079" width="8.90625" style="26"/>
    <col min="14080" max="14080" width="7.453125" style="26" customWidth="1"/>
    <col min="14081" max="14081" width="61.54296875" style="26" customWidth="1"/>
    <col min="14082" max="14082" width="8.453125" style="26" customWidth="1"/>
    <col min="14083" max="14083" width="10" style="26" customWidth="1"/>
    <col min="14084" max="14084" width="9.36328125" style="26" customWidth="1"/>
    <col min="14085" max="14085" width="8.36328125" style="26" customWidth="1"/>
    <col min="14086" max="14086" width="15" style="26" customWidth="1"/>
    <col min="14087" max="14087" width="7.90625" style="26" customWidth="1"/>
    <col min="14088" max="14088" width="19" style="26" customWidth="1"/>
    <col min="14089" max="14335" width="8.90625" style="26"/>
    <col min="14336" max="14336" width="7.453125" style="26" customWidth="1"/>
    <col min="14337" max="14337" width="61.54296875" style="26" customWidth="1"/>
    <col min="14338" max="14338" width="8.453125" style="26" customWidth="1"/>
    <col min="14339" max="14339" width="10" style="26" customWidth="1"/>
    <col min="14340" max="14340" width="9.36328125" style="26" customWidth="1"/>
    <col min="14341" max="14341" width="8.36328125" style="26" customWidth="1"/>
    <col min="14342" max="14342" width="15" style="26" customWidth="1"/>
    <col min="14343" max="14343" width="7.90625" style="26" customWidth="1"/>
    <col min="14344" max="14344" width="19" style="26" customWidth="1"/>
    <col min="14345" max="14591" width="8.90625" style="26"/>
    <col min="14592" max="14592" width="7.453125" style="26" customWidth="1"/>
    <col min="14593" max="14593" width="61.54296875" style="26" customWidth="1"/>
    <col min="14594" max="14594" width="8.453125" style="26" customWidth="1"/>
    <col min="14595" max="14595" width="10" style="26" customWidth="1"/>
    <col min="14596" max="14596" width="9.36328125" style="26" customWidth="1"/>
    <col min="14597" max="14597" width="8.36328125" style="26" customWidth="1"/>
    <col min="14598" max="14598" width="15" style="26" customWidth="1"/>
    <col min="14599" max="14599" width="7.90625" style="26" customWidth="1"/>
    <col min="14600" max="14600" width="19" style="26" customWidth="1"/>
    <col min="14601" max="14847" width="8.90625" style="26"/>
    <col min="14848" max="14848" width="7.453125" style="26" customWidth="1"/>
    <col min="14849" max="14849" width="61.54296875" style="26" customWidth="1"/>
    <col min="14850" max="14850" width="8.453125" style="26" customWidth="1"/>
    <col min="14851" max="14851" width="10" style="26" customWidth="1"/>
    <col min="14852" max="14852" width="9.36328125" style="26" customWidth="1"/>
    <col min="14853" max="14853" width="8.36328125" style="26" customWidth="1"/>
    <col min="14854" max="14854" width="15" style="26" customWidth="1"/>
    <col min="14855" max="14855" width="7.90625" style="26" customWidth="1"/>
    <col min="14856" max="14856" width="19" style="26" customWidth="1"/>
    <col min="14857" max="15103" width="8.90625" style="26"/>
    <col min="15104" max="15104" width="7.453125" style="26" customWidth="1"/>
    <col min="15105" max="15105" width="61.54296875" style="26" customWidth="1"/>
    <col min="15106" max="15106" width="8.453125" style="26" customWidth="1"/>
    <col min="15107" max="15107" width="10" style="26" customWidth="1"/>
    <col min="15108" max="15108" width="9.36328125" style="26" customWidth="1"/>
    <col min="15109" max="15109" width="8.36328125" style="26" customWidth="1"/>
    <col min="15110" max="15110" width="15" style="26" customWidth="1"/>
    <col min="15111" max="15111" width="7.90625" style="26" customWidth="1"/>
    <col min="15112" max="15112" width="19" style="26" customWidth="1"/>
    <col min="15113" max="15359" width="8.90625" style="26"/>
    <col min="15360" max="15360" width="7.453125" style="26" customWidth="1"/>
    <col min="15361" max="15361" width="61.54296875" style="26" customWidth="1"/>
    <col min="15362" max="15362" width="8.453125" style="26" customWidth="1"/>
    <col min="15363" max="15363" width="10" style="26" customWidth="1"/>
    <col min="15364" max="15364" width="9.36328125" style="26" customWidth="1"/>
    <col min="15365" max="15365" width="8.36328125" style="26" customWidth="1"/>
    <col min="15366" max="15366" width="15" style="26" customWidth="1"/>
    <col min="15367" max="15367" width="7.90625" style="26" customWidth="1"/>
    <col min="15368" max="15368" width="19" style="26" customWidth="1"/>
    <col min="15369" max="15615" width="8.90625" style="26"/>
    <col min="15616" max="15616" width="7.453125" style="26" customWidth="1"/>
    <col min="15617" max="15617" width="61.54296875" style="26" customWidth="1"/>
    <col min="15618" max="15618" width="8.453125" style="26" customWidth="1"/>
    <col min="15619" max="15619" width="10" style="26" customWidth="1"/>
    <col min="15620" max="15620" width="9.36328125" style="26" customWidth="1"/>
    <col min="15621" max="15621" width="8.36328125" style="26" customWidth="1"/>
    <col min="15622" max="15622" width="15" style="26" customWidth="1"/>
    <col min="15623" max="15623" width="7.90625" style="26" customWidth="1"/>
    <col min="15624" max="15624" width="19" style="26" customWidth="1"/>
    <col min="15625" max="15871" width="8.90625" style="26"/>
    <col min="15872" max="15872" width="7.453125" style="26" customWidth="1"/>
    <col min="15873" max="15873" width="61.54296875" style="26" customWidth="1"/>
    <col min="15874" max="15874" width="8.453125" style="26" customWidth="1"/>
    <col min="15875" max="15875" width="10" style="26" customWidth="1"/>
    <col min="15876" max="15876" width="9.36328125" style="26" customWidth="1"/>
    <col min="15877" max="15877" width="8.36328125" style="26" customWidth="1"/>
    <col min="15878" max="15878" width="15" style="26" customWidth="1"/>
    <col min="15879" max="15879" width="7.90625" style="26" customWidth="1"/>
    <col min="15880" max="15880" width="19" style="26" customWidth="1"/>
    <col min="15881" max="16127" width="8.90625" style="26"/>
    <col min="16128" max="16128" width="7.453125" style="26" customWidth="1"/>
    <col min="16129" max="16129" width="61.54296875" style="26" customWidth="1"/>
    <col min="16130" max="16130" width="8.453125" style="26" customWidth="1"/>
    <col min="16131" max="16131" width="10" style="26" customWidth="1"/>
    <col min="16132" max="16132" width="9.36328125" style="26" customWidth="1"/>
    <col min="16133" max="16133" width="8.36328125" style="26" customWidth="1"/>
    <col min="16134" max="16134" width="15" style="26" customWidth="1"/>
    <col min="16135" max="16135" width="7.90625" style="26" customWidth="1"/>
    <col min="16136" max="16136" width="19" style="26" customWidth="1"/>
    <col min="16137" max="16384" width="8.90625" style="26"/>
  </cols>
  <sheetData>
    <row r="1" spans="1:8" x14ac:dyDescent="0.25">
      <c r="A1" s="115"/>
      <c r="B1" s="430" t="s">
        <v>187</v>
      </c>
      <c r="C1" s="430"/>
      <c r="D1" s="430"/>
      <c r="E1" s="430"/>
      <c r="F1" s="430"/>
      <c r="G1" s="430"/>
      <c r="H1" s="431"/>
    </row>
    <row r="2" spans="1:8" ht="27" customHeight="1" x14ac:dyDescent="0.25">
      <c r="A2" s="116"/>
      <c r="B2" s="421" t="s">
        <v>1</v>
      </c>
      <c r="C2" s="421"/>
      <c r="D2" s="421"/>
      <c r="E2" s="421"/>
      <c r="F2" s="421"/>
      <c r="G2" s="421"/>
      <c r="H2" s="432"/>
    </row>
    <row r="3" spans="1:8" x14ac:dyDescent="0.25">
      <c r="A3" s="116"/>
      <c r="B3" s="421" t="s">
        <v>336</v>
      </c>
      <c r="C3" s="421"/>
      <c r="D3" s="421"/>
      <c r="E3" s="421"/>
      <c r="F3" s="421"/>
      <c r="G3" s="421"/>
      <c r="H3" s="432"/>
    </row>
    <row r="4" spans="1:8" x14ac:dyDescent="0.25">
      <c r="A4" s="117"/>
      <c r="B4" s="118"/>
      <c r="C4" s="118"/>
      <c r="D4" s="118"/>
      <c r="E4" s="118"/>
      <c r="F4" s="124"/>
      <c r="G4" s="124"/>
      <c r="H4" s="119"/>
    </row>
    <row r="5" spans="1:8" ht="13.25" customHeight="1" x14ac:dyDescent="0.25">
      <c r="A5" s="433" t="s">
        <v>177</v>
      </c>
      <c r="B5" s="364" t="s">
        <v>4</v>
      </c>
      <c r="C5" s="435" t="s">
        <v>793</v>
      </c>
      <c r="D5" s="436"/>
      <c r="E5" s="436"/>
      <c r="F5" s="437"/>
      <c r="G5" s="365" t="s">
        <v>5</v>
      </c>
      <c r="H5" s="438" t="s">
        <v>7</v>
      </c>
    </row>
    <row r="6" spans="1:8" ht="46" x14ac:dyDescent="0.25">
      <c r="A6" s="434"/>
      <c r="B6" s="366"/>
      <c r="C6" s="15" t="s">
        <v>8</v>
      </c>
      <c r="D6" s="15" t="s">
        <v>9</v>
      </c>
      <c r="E6" s="15" t="s">
        <v>10</v>
      </c>
      <c r="F6" s="113" t="s">
        <v>11</v>
      </c>
      <c r="G6" s="366"/>
      <c r="H6" s="439"/>
    </row>
    <row r="7" spans="1:8" x14ac:dyDescent="0.25">
      <c r="A7" s="248" t="s">
        <v>668</v>
      </c>
      <c r="B7" s="423" t="s">
        <v>679</v>
      </c>
      <c r="C7" s="424"/>
      <c r="D7" s="424"/>
      <c r="E7" s="424"/>
      <c r="F7" s="424"/>
      <c r="G7" s="424"/>
      <c r="H7" s="425"/>
    </row>
    <row r="8" spans="1:8" x14ac:dyDescent="0.25">
      <c r="A8" s="426" t="s">
        <v>452</v>
      </c>
      <c r="B8" s="427"/>
      <c r="C8" s="427"/>
      <c r="D8" s="427"/>
      <c r="E8" s="427"/>
      <c r="F8" s="427"/>
      <c r="G8" s="427"/>
      <c r="H8" s="428"/>
    </row>
    <row r="9" spans="1:8" x14ac:dyDescent="0.25">
      <c r="A9" s="46">
        <v>1</v>
      </c>
      <c r="B9" s="122" t="s">
        <v>429</v>
      </c>
      <c r="C9" s="172"/>
      <c r="D9" s="297">
        <v>5000</v>
      </c>
      <c r="E9" s="297"/>
      <c r="F9" s="297">
        <f>D9</f>
        <v>5000</v>
      </c>
      <c r="G9" s="49" t="s">
        <v>430</v>
      </c>
      <c r="H9" s="21" t="s">
        <v>453</v>
      </c>
    </row>
    <row r="10" spans="1:8" x14ac:dyDescent="0.25">
      <c r="A10" s="46">
        <v>2</v>
      </c>
      <c r="B10" s="122" t="s">
        <v>432</v>
      </c>
      <c r="C10" s="172"/>
      <c r="D10" s="297">
        <v>5000</v>
      </c>
      <c r="E10" s="297"/>
      <c r="F10" s="297">
        <f t="shared" ref="F10:F15" si="0">D10</f>
        <v>5000</v>
      </c>
      <c r="G10" s="49" t="s">
        <v>430</v>
      </c>
      <c r="H10" s="21" t="s">
        <v>453</v>
      </c>
    </row>
    <row r="11" spans="1:8" x14ac:dyDescent="0.25">
      <c r="A11" s="46">
        <v>3</v>
      </c>
      <c r="B11" s="122" t="s">
        <v>433</v>
      </c>
      <c r="C11" s="172"/>
      <c r="D11" s="297">
        <v>10000</v>
      </c>
      <c r="E11" s="297"/>
      <c r="F11" s="297">
        <f t="shared" si="0"/>
        <v>10000</v>
      </c>
      <c r="G11" s="49" t="s">
        <v>430</v>
      </c>
      <c r="H11" s="21" t="s">
        <v>453</v>
      </c>
    </row>
    <row r="12" spans="1:8" x14ac:dyDescent="0.25">
      <c r="A12" s="46">
        <v>4</v>
      </c>
      <c r="B12" s="122" t="s">
        <v>454</v>
      </c>
      <c r="C12" s="172"/>
      <c r="D12" s="297">
        <v>300000</v>
      </c>
      <c r="E12" s="297"/>
      <c r="F12" s="297">
        <f t="shared" si="0"/>
        <v>300000</v>
      </c>
      <c r="G12" s="49" t="s">
        <v>430</v>
      </c>
      <c r="H12" s="21" t="s">
        <v>453</v>
      </c>
    </row>
    <row r="13" spans="1:8" x14ac:dyDescent="0.25">
      <c r="A13" s="46">
        <v>5</v>
      </c>
      <c r="B13" s="122" t="s">
        <v>435</v>
      </c>
      <c r="C13" s="172"/>
      <c r="D13" s="297">
        <v>20000</v>
      </c>
      <c r="E13" s="297"/>
      <c r="F13" s="297">
        <f t="shared" si="0"/>
        <v>20000</v>
      </c>
      <c r="G13" s="49" t="s">
        <v>436</v>
      </c>
      <c r="H13" s="21" t="s">
        <v>453</v>
      </c>
    </row>
    <row r="14" spans="1:8" x14ac:dyDescent="0.25">
      <c r="A14" s="46">
        <v>6</v>
      </c>
      <c r="B14" s="122" t="s">
        <v>455</v>
      </c>
      <c r="C14" s="172"/>
      <c r="D14" s="297">
        <v>10000</v>
      </c>
      <c r="E14" s="297"/>
      <c r="F14" s="297">
        <f t="shared" si="0"/>
        <v>10000</v>
      </c>
      <c r="G14" s="49" t="s">
        <v>436</v>
      </c>
      <c r="H14" s="21" t="s">
        <v>453</v>
      </c>
    </row>
    <row r="15" spans="1:8" x14ac:dyDescent="0.25">
      <c r="A15" s="46">
        <v>7</v>
      </c>
      <c r="B15" s="122" t="s">
        <v>448</v>
      </c>
      <c r="C15" s="172"/>
      <c r="D15" s="297">
        <v>20000</v>
      </c>
      <c r="E15" s="297"/>
      <c r="F15" s="297">
        <f t="shared" si="0"/>
        <v>20000</v>
      </c>
      <c r="G15" s="49" t="s">
        <v>438</v>
      </c>
      <c r="H15" s="21" t="s">
        <v>453</v>
      </c>
    </row>
    <row r="16" spans="1:8" x14ac:dyDescent="0.25">
      <c r="A16" s="139"/>
      <c r="B16" s="139" t="s">
        <v>456</v>
      </c>
      <c r="C16" s="139"/>
      <c r="D16" s="294">
        <f>SUM(D9:D15)</f>
        <v>370000</v>
      </c>
      <c r="E16" s="316"/>
      <c r="F16" s="294">
        <f>F9+F10+F11+F12+F13+F14+F15</f>
        <v>370000</v>
      </c>
      <c r="G16" s="49"/>
      <c r="H16" s="139"/>
    </row>
    <row r="17" spans="1:8" x14ac:dyDescent="0.25">
      <c r="A17" s="426" t="s">
        <v>457</v>
      </c>
      <c r="B17" s="427"/>
      <c r="C17" s="427"/>
      <c r="D17" s="427"/>
      <c r="E17" s="427"/>
      <c r="F17" s="427"/>
      <c r="G17" s="427"/>
      <c r="H17" s="428"/>
    </row>
    <row r="18" spans="1:8" x14ac:dyDescent="0.25">
      <c r="A18" s="46">
        <v>1</v>
      </c>
      <c r="B18" s="122" t="s">
        <v>429</v>
      </c>
      <c r="C18" s="297"/>
      <c r="D18" s="297">
        <v>5000</v>
      </c>
      <c r="E18" s="317"/>
      <c r="F18" s="297">
        <f>D18</f>
        <v>5000</v>
      </c>
      <c r="G18" s="49" t="s">
        <v>430</v>
      </c>
      <c r="H18" s="21" t="s">
        <v>453</v>
      </c>
    </row>
    <row r="19" spans="1:8" x14ac:dyDescent="0.25">
      <c r="A19" s="46">
        <v>2</v>
      </c>
      <c r="B19" s="122" t="s">
        <v>432</v>
      </c>
      <c r="C19" s="297"/>
      <c r="D19" s="297">
        <v>5000</v>
      </c>
      <c r="E19" s="317"/>
      <c r="F19" s="297">
        <f t="shared" ref="F19:F22" si="1">D19</f>
        <v>5000</v>
      </c>
      <c r="G19" s="49" t="s">
        <v>430</v>
      </c>
      <c r="H19" s="21" t="s">
        <v>453</v>
      </c>
    </row>
    <row r="20" spans="1:8" x14ac:dyDescent="0.25">
      <c r="A20" s="46">
        <v>3</v>
      </c>
      <c r="B20" s="122" t="s">
        <v>433</v>
      </c>
      <c r="C20" s="297"/>
      <c r="D20" s="297">
        <v>10000</v>
      </c>
      <c r="E20" s="317"/>
      <c r="F20" s="297">
        <f t="shared" si="1"/>
        <v>10000</v>
      </c>
      <c r="G20" s="49" t="s">
        <v>430</v>
      </c>
      <c r="H20" s="21" t="s">
        <v>453</v>
      </c>
    </row>
    <row r="21" spans="1:8" x14ac:dyDescent="0.25">
      <c r="A21" s="46">
        <v>4</v>
      </c>
      <c r="B21" s="122" t="s">
        <v>435</v>
      </c>
      <c r="C21" s="297"/>
      <c r="D21" s="297">
        <v>20000</v>
      </c>
      <c r="E21" s="317"/>
      <c r="F21" s="297">
        <f t="shared" si="1"/>
        <v>20000</v>
      </c>
      <c r="G21" s="49" t="s">
        <v>436</v>
      </c>
      <c r="H21" s="21" t="s">
        <v>453</v>
      </c>
    </row>
    <row r="22" spans="1:8" ht="30.75" customHeight="1" x14ac:dyDescent="0.25">
      <c r="A22" s="46">
        <v>5</v>
      </c>
      <c r="B22" s="122" t="s">
        <v>437</v>
      </c>
      <c r="C22" s="297"/>
      <c r="D22" s="297">
        <v>20000</v>
      </c>
      <c r="E22" s="317"/>
      <c r="F22" s="297">
        <f t="shared" si="1"/>
        <v>20000</v>
      </c>
      <c r="G22" s="49" t="s">
        <v>438</v>
      </c>
      <c r="H22" s="21" t="s">
        <v>453</v>
      </c>
    </row>
    <row r="23" spans="1:8" ht="19.5" customHeight="1" x14ac:dyDescent="0.25">
      <c r="A23" s="139"/>
      <c r="B23" s="139" t="s">
        <v>456</v>
      </c>
      <c r="C23" s="318"/>
      <c r="D23" s="319">
        <f>SUM(D18:D22)</f>
        <v>60000</v>
      </c>
      <c r="E23" s="318"/>
      <c r="F23" s="294">
        <f>D23</f>
        <v>60000</v>
      </c>
      <c r="G23" s="49"/>
      <c r="H23" s="139"/>
    </row>
    <row r="24" spans="1:8" x14ac:dyDescent="0.25">
      <c r="A24" s="426" t="s">
        <v>458</v>
      </c>
      <c r="B24" s="427"/>
      <c r="C24" s="427"/>
      <c r="D24" s="427"/>
      <c r="E24" s="427"/>
      <c r="F24" s="427"/>
      <c r="G24" s="427"/>
      <c r="H24" s="428"/>
    </row>
    <row r="25" spans="1:8" x14ac:dyDescent="0.25">
      <c r="A25" s="46">
        <v>1</v>
      </c>
      <c r="B25" s="122" t="s">
        <v>429</v>
      </c>
      <c r="C25" s="279"/>
      <c r="D25" s="279">
        <v>5000</v>
      </c>
      <c r="E25" s="193"/>
      <c r="F25" s="279">
        <v>5</v>
      </c>
      <c r="G25" s="49" t="s">
        <v>430</v>
      </c>
      <c r="H25" s="21" t="s">
        <v>453</v>
      </c>
    </row>
    <row r="26" spans="1:8" x14ac:dyDescent="0.25">
      <c r="A26" s="46">
        <v>2</v>
      </c>
      <c r="B26" s="122" t="s">
        <v>432</v>
      </c>
      <c r="C26" s="279"/>
      <c r="D26" s="279">
        <v>5000</v>
      </c>
      <c r="E26" s="193"/>
      <c r="F26" s="279">
        <v>5</v>
      </c>
      <c r="G26" s="49" t="s">
        <v>430</v>
      </c>
      <c r="H26" s="21" t="s">
        <v>453</v>
      </c>
    </row>
    <row r="27" spans="1:8" x14ac:dyDescent="0.25">
      <c r="A27" s="46">
        <v>3</v>
      </c>
      <c r="B27" s="122" t="s">
        <v>433</v>
      </c>
      <c r="C27" s="279"/>
      <c r="D27" s="279">
        <v>10000</v>
      </c>
      <c r="E27" s="193"/>
      <c r="F27" s="279">
        <v>10</v>
      </c>
      <c r="G27" s="49" t="s">
        <v>430</v>
      </c>
      <c r="H27" s="21" t="s">
        <v>453</v>
      </c>
    </row>
    <row r="28" spans="1:8" x14ac:dyDescent="0.25">
      <c r="A28" s="46">
        <v>4</v>
      </c>
      <c r="B28" s="122" t="s">
        <v>435</v>
      </c>
      <c r="C28" s="279"/>
      <c r="D28" s="279">
        <v>20000</v>
      </c>
      <c r="E28" s="193"/>
      <c r="F28" s="279">
        <v>20</v>
      </c>
      <c r="G28" s="49" t="s">
        <v>436</v>
      </c>
      <c r="H28" s="21" t="s">
        <v>453</v>
      </c>
    </row>
    <row r="29" spans="1:8" ht="23" x14ac:dyDescent="0.25">
      <c r="A29" s="46">
        <v>5</v>
      </c>
      <c r="B29" s="122" t="s">
        <v>437</v>
      </c>
      <c r="C29" s="279"/>
      <c r="D29" s="279">
        <v>20000</v>
      </c>
      <c r="E29" s="193"/>
      <c r="F29" s="279">
        <v>20</v>
      </c>
      <c r="G29" s="49" t="s">
        <v>438</v>
      </c>
      <c r="H29" s="21" t="s">
        <v>453</v>
      </c>
    </row>
    <row r="30" spans="1:8" x14ac:dyDescent="0.25">
      <c r="A30" s="139"/>
      <c r="B30" s="139" t="s">
        <v>456</v>
      </c>
      <c r="C30" s="194"/>
      <c r="D30" s="195">
        <f>SUM(D25:D29)</f>
        <v>60000</v>
      </c>
      <c r="E30" s="194"/>
      <c r="F30" s="180">
        <f>D30</f>
        <v>60000</v>
      </c>
      <c r="G30" s="49"/>
      <c r="H30" s="139"/>
    </row>
    <row r="31" spans="1:8" x14ac:dyDescent="0.25">
      <c r="A31" s="426" t="s">
        <v>459</v>
      </c>
      <c r="B31" s="427"/>
      <c r="C31" s="427"/>
      <c r="D31" s="427"/>
      <c r="E31" s="427"/>
      <c r="F31" s="427"/>
      <c r="G31" s="427"/>
      <c r="H31" s="428"/>
    </row>
    <row r="32" spans="1:8" x14ac:dyDescent="0.25">
      <c r="A32" s="46">
        <v>1</v>
      </c>
      <c r="B32" s="122" t="s">
        <v>429</v>
      </c>
      <c r="C32" s="279"/>
      <c r="D32" s="279">
        <v>5000</v>
      </c>
      <c r="E32" s="193"/>
      <c r="F32" s="279">
        <f>D32</f>
        <v>5000</v>
      </c>
      <c r="G32" s="49" t="s">
        <v>430</v>
      </c>
      <c r="H32" s="21" t="s">
        <v>453</v>
      </c>
    </row>
    <row r="33" spans="1:20" x14ac:dyDescent="0.25">
      <c r="A33" s="46">
        <v>2</v>
      </c>
      <c r="B33" s="122" t="s">
        <v>432</v>
      </c>
      <c r="C33" s="279"/>
      <c r="D33" s="279">
        <v>5000</v>
      </c>
      <c r="E33" s="193"/>
      <c r="F33" s="279">
        <f t="shared" ref="F33:F39" si="2">D33</f>
        <v>5000</v>
      </c>
      <c r="G33" s="49" t="s">
        <v>430</v>
      </c>
      <c r="H33" s="21" t="s">
        <v>453</v>
      </c>
    </row>
    <row r="34" spans="1:20" x14ac:dyDescent="0.25">
      <c r="A34" s="46">
        <v>3</v>
      </c>
      <c r="B34" s="122" t="s">
        <v>433</v>
      </c>
      <c r="C34" s="279"/>
      <c r="D34" s="279">
        <v>10000</v>
      </c>
      <c r="E34" s="193"/>
      <c r="F34" s="279">
        <f t="shared" si="2"/>
        <v>10000</v>
      </c>
      <c r="G34" s="49" t="s">
        <v>430</v>
      </c>
      <c r="H34" s="21" t="s">
        <v>453</v>
      </c>
    </row>
    <row r="35" spans="1:20" x14ac:dyDescent="0.25">
      <c r="A35" s="46">
        <v>4</v>
      </c>
      <c r="B35" s="122" t="s">
        <v>435</v>
      </c>
      <c r="C35" s="279"/>
      <c r="D35" s="279">
        <v>300000</v>
      </c>
      <c r="E35" s="193"/>
      <c r="F35" s="279">
        <f t="shared" si="2"/>
        <v>300000</v>
      </c>
      <c r="G35" s="49" t="s">
        <v>436</v>
      </c>
      <c r="H35" s="21" t="s">
        <v>460</v>
      </c>
    </row>
    <row r="36" spans="1:20" x14ac:dyDescent="0.25">
      <c r="A36" s="46">
        <v>5</v>
      </c>
      <c r="B36" s="122" t="s">
        <v>461</v>
      </c>
      <c r="C36" s="279"/>
      <c r="D36" s="279">
        <v>20000</v>
      </c>
      <c r="E36" s="193"/>
      <c r="F36" s="279">
        <f t="shared" si="2"/>
        <v>20000</v>
      </c>
      <c r="G36" s="49" t="s">
        <v>436</v>
      </c>
      <c r="H36" s="21" t="s">
        <v>453</v>
      </c>
    </row>
    <row r="37" spans="1:20" x14ac:dyDescent="0.25">
      <c r="A37" s="46">
        <v>6</v>
      </c>
      <c r="B37" s="122" t="s">
        <v>448</v>
      </c>
      <c r="C37" s="279"/>
      <c r="D37" s="279">
        <v>20000</v>
      </c>
      <c r="E37" s="193"/>
      <c r="F37" s="279">
        <f t="shared" si="2"/>
        <v>20000</v>
      </c>
      <c r="G37" s="49" t="s">
        <v>438</v>
      </c>
      <c r="H37" s="21" t="s">
        <v>453</v>
      </c>
    </row>
    <row r="38" spans="1:20" x14ac:dyDescent="0.25">
      <c r="A38" s="46">
        <v>7</v>
      </c>
      <c r="B38" s="122" t="s">
        <v>439</v>
      </c>
      <c r="C38" s="279"/>
      <c r="D38" s="279">
        <v>20000</v>
      </c>
      <c r="E38" s="193"/>
      <c r="F38" s="279">
        <f t="shared" si="2"/>
        <v>20000</v>
      </c>
      <c r="G38" s="49" t="s">
        <v>462</v>
      </c>
      <c r="H38" s="21" t="s">
        <v>440</v>
      </c>
    </row>
    <row r="39" spans="1:20" x14ac:dyDescent="0.25">
      <c r="A39" s="139"/>
      <c r="B39" s="139" t="s">
        <v>456</v>
      </c>
      <c r="C39" s="194"/>
      <c r="D39" s="246">
        <f>SUM(D32:D38)</f>
        <v>380000</v>
      </c>
      <c r="E39" s="194"/>
      <c r="F39" s="246">
        <f t="shared" si="2"/>
        <v>380000</v>
      </c>
      <c r="G39" s="49"/>
      <c r="H39" s="139"/>
    </row>
    <row r="40" spans="1:20" x14ac:dyDescent="0.25">
      <c r="A40" s="426" t="s">
        <v>463</v>
      </c>
      <c r="B40" s="427"/>
      <c r="C40" s="427"/>
      <c r="D40" s="427"/>
      <c r="E40" s="427"/>
      <c r="F40" s="427"/>
      <c r="G40" s="427"/>
      <c r="H40" s="428"/>
    </row>
    <row r="41" spans="1:20" x14ac:dyDescent="0.25">
      <c r="A41" s="46">
        <v>1</v>
      </c>
      <c r="B41" s="122" t="s">
        <v>429</v>
      </c>
      <c r="C41" s="297"/>
      <c r="D41" s="297">
        <v>5000</v>
      </c>
      <c r="E41" s="317"/>
      <c r="F41" s="297">
        <f>D41</f>
        <v>5000</v>
      </c>
      <c r="G41" s="49" t="s">
        <v>430</v>
      </c>
      <c r="H41" s="21" t="s">
        <v>453</v>
      </c>
    </row>
    <row r="42" spans="1:20" x14ac:dyDescent="0.25">
      <c r="A42" s="46">
        <v>2</v>
      </c>
      <c r="B42" s="122" t="s">
        <v>432</v>
      </c>
      <c r="C42" s="297"/>
      <c r="D42" s="297">
        <v>5000</v>
      </c>
      <c r="E42" s="317"/>
      <c r="F42" s="297">
        <f t="shared" ref="F42:F46" si="3">D42</f>
        <v>5000</v>
      </c>
      <c r="G42" s="49" t="s">
        <v>430</v>
      </c>
      <c r="H42" s="21" t="s">
        <v>453</v>
      </c>
    </row>
    <row r="43" spans="1:20" x14ac:dyDescent="0.25">
      <c r="A43" s="46">
        <v>3</v>
      </c>
      <c r="B43" s="122" t="s">
        <v>433</v>
      </c>
      <c r="C43" s="297"/>
      <c r="D43" s="297">
        <v>10000</v>
      </c>
      <c r="E43" s="317"/>
      <c r="F43" s="297">
        <f t="shared" si="3"/>
        <v>10000</v>
      </c>
      <c r="G43" s="49" t="s">
        <v>430</v>
      </c>
      <c r="H43" s="21" t="s">
        <v>453</v>
      </c>
    </row>
    <row r="44" spans="1:20" x14ac:dyDescent="0.25">
      <c r="A44" s="46">
        <v>4</v>
      </c>
      <c r="B44" s="122" t="s">
        <v>435</v>
      </c>
      <c r="C44" s="297"/>
      <c r="D44" s="297">
        <v>20000</v>
      </c>
      <c r="E44" s="317"/>
      <c r="F44" s="297">
        <f t="shared" si="3"/>
        <v>20000</v>
      </c>
      <c r="G44" s="49" t="s">
        <v>436</v>
      </c>
      <c r="H44" s="21" t="s">
        <v>453</v>
      </c>
    </row>
    <row r="45" spans="1:20" x14ac:dyDescent="0.25">
      <c r="A45" s="46">
        <v>5</v>
      </c>
      <c r="B45" s="122" t="s">
        <v>455</v>
      </c>
      <c r="C45" s="297"/>
      <c r="D45" s="297">
        <v>10000</v>
      </c>
      <c r="E45" s="317"/>
      <c r="F45" s="297">
        <f t="shared" si="3"/>
        <v>10000</v>
      </c>
      <c r="G45" s="49" t="s">
        <v>436</v>
      </c>
      <c r="H45" s="21" t="s">
        <v>453</v>
      </c>
    </row>
    <row r="46" spans="1:20" x14ac:dyDescent="0.25">
      <c r="A46" s="46">
        <v>6</v>
      </c>
      <c r="B46" s="122" t="s">
        <v>448</v>
      </c>
      <c r="C46" s="297"/>
      <c r="D46" s="297">
        <v>20000</v>
      </c>
      <c r="E46" s="317"/>
      <c r="F46" s="297">
        <f t="shared" si="3"/>
        <v>20000</v>
      </c>
      <c r="G46" s="49" t="s">
        <v>438</v>
      </c>
      <c r="H46" s="21" t="s">
        <v>453</v>
      </c>
    </row>
    <row r="47" spans="1:20" x14ac:dyDescent="0.25">
      <c r="A47" s="139"/>
      <c r="B47" s="139" t="s">
        <v>456</v>
      </c>
      <c r="C47" s="318"/>
      <c r="D47" s="319">
        <f>SUM(D41:D46)</f>
        <v>70000</v>
      </c>
      <c r="E47" s="318"/>
      <c r="F47" s="294">
        <f>D47</f>
        <v>70000</v>
      </c>
      <c r="G47" s="49"/>
      <c r="H47" s="139"/>
      <c r="J47" s="32"/>
      <c r="K47" s="429"/>
      <c r="L47" s="429"/>
      <c r="M47" s="429"/>
      <c r="N47" s="429"/>
      <c r="O47" s="429"/>
      <c r="P47" s="429"/>
      <c r="Q47" s="429"/>
      <c r="R47" s="429"/>
      <c r="S47" s="429"/>
      <c r="T47" s="32"/>
    </row>
    <row r="48" spans="1:20" ht="12.75" customHeight="1" x14ac:dyDescent="0.25">
      <c r="A48" s="426" t="s">
        <v>464</v>
      </c>
      <c r="B48" s="427"/>
      <c r="C48" s="427"/>
      <c r="D48" s="427"/>
      <c r="E48" s="427"/>
      <c r="F48" s="427"/>
      <c r="G48" s="427"/>
      <c r="H48" s="428"/>
      <c r="J48" s="32"/>
      <c r="K48" s="126"/>
      <c r="L48" s="127"/>
      <c r="M48" s="128"/>
      <c r="N48" s="129"/>
      <c r="O48" s="130"/>
      <c r="P48" s="130"/>
      <c r="Q48" s="131"/>
      <c r="R48" s="130"/>
      <c r="S48" s="132"/>
      <c r="T48" s="32"/>
    </row>
    <row r="49" spans="1:20" ht="25.5" customHeight="1" x14ac:dyDescent="0.3">
      <c r="A49" s="46">
        <v>1</v>
      </c>
      <c r="B49" s="122" t="s">
        <v>429</v>
      </c>
      <c r="C49" s="297"/>
      <c r="D49" s="297">
        <v>5000</v>
      </c>
      <c r="E49" s="317"/>
      <c r="F49" s="297">
        <f>D49</f>
        <v>5000</v>
      </c>
      <c r="G49" s="49" t="s">
        <v>430</v>
      </c>
      <c r="H49" s="21" t="s">
        <v>453</v>
      </c>
      <c r="J49" s="32"/>
      <c r="K49" s="133"/>
      <c r="L49" s="134"/>
      <c r="M49" s="134"/>
      <c r="N49" s="135"/>
      <c r="O49" s="134"/>
      <c r="P49" s="134"/>
      <c r="Q49" s="134"/>
      <c r="R49" s="134"/>
      <c r="S49" s="134"/>
      <c r="T49" s="32"/>
    </row>
    <row r="50" spans="1:20" x14ac:dyDescent="0.25">
      <c r="A50" s="139"/>
      <c r="B50" s="139" t="s">
        <v>456</v>
      </c>
      <c r="C50" s="318"/>
      <c r="D50" s="319">
        <f>SUM(D49:D49)</f>
        <v>5000</v>
      </c>
      <c r="E50" s="318"/>
      <c r="F50" s="294">
        <f>F49</f>
        <v>5000</v>
      </c>
      <c r="G50" s="49"/>
      <c r="H50" s="139"/>
      <c r="J50" s="32"/>
      <c r="K50" s="429"/>
      <c r="L50" s="429"/>
      <c r="M50" s="429"/>
      <c r="N50" s="429"/>
      <c r="O50" s="429"/>
      <c r="P50" s="429"/>
      <c r="Q50" s="429"/>
      <c r="R50" s="429"/>
      <c r="S50" s="429"/>
      <c r="T50" s="32"/>
    </row>
    <row r="51" spans="1:20" ht="12.75" customHeight="1" x14ac:dyDescent="0.25">
      <c r="A51" s="426" t="s">
        <v>465</v>
      </c>
      <c r="B51" s="427"/>
      <c r="C51" s="427"/>
      <c r="D51" s="427"/>
      <c r="E51" s="427"/>
      <c r="F51" s="427"/>
      <c r="G51" s="427"/>
      <c r="H51" s="428"/>
      <c r="J51" s="32"/>
      <c r="K51" s="126"/>
      <c r="L51" s="127"/>
      <c r="M51" s="128"/>
      <c r="N51" s="129"/>
      <c r="O51" s="130"/>
      <c r="P51" s="130"/>
      <c r="Q51" s="131"/>
      <c r="R51" s="130"/>
      <c r="S51" s="132"/>
      <c r="T51" s="32"/>
    </row>
    <row r="52" spans="1:20" ht="25.5" customHeight="1" x14ac:dyDescent="0.3">
      <c r="A52" s="46">
        <v>1</v>
      </c>
      <c r="B52" s="122" t="s">
        <v>429</v>
      </c>
      <c r="C52" s="297"/>
      <c r="D52" s="297">
        <v>5000</v>
      </c>
      <c r="E52" s="317"/>
      <c r="F52" s="297">
        <f>D52</f>
        <v>5000</v>
      </c>
      <c r="G52" s="49" t="s">
        <v>430</v>
      </c>
      <c r="H52" s="21" t="s">
        <v>453</v>
      </c>
      <c r="J52" s="32"/>
      <c r="K52" s="133"/>
      <c r="L52" s="134"/>
      <c r="M52" s="134"/>
      <c r="N52" s="135"/>
      <c r="O52" s="134"/>
      <c r="P52" s="134"/>
      <c r="Q52" s="134"/>
      <c r="R52" s="134"/>
      <c r="S52" s="134"/>
      <c r="T52" s="32"/>
    </row>
    <row r="53" spans="1:20" x14ac:dyDescent="0.25">
      <c r="A53" s="139"/>
      <c r="B53" s="139" t="s">
        <v>456</v>
      </c>
      <c r="C53" s="318"/>
      <c r="D53" s="319">
        <f>SUM(D52:D52)</f>
        <v>5000</v>
      </c>
      <c r="E53" s="318"/>
      <c r="F53" s="294">
        <f>D53</f>
        <v>5000</v>
      </c>
      <c r="G53" s="49"/>
      <c r="H53" s="139"/>
      <c r="J53" s="32"/>
      <c r="K53" s="32"/>
      <c r="L53" s="32"/>
      <c r="M53" s="32"/>
      <c r="N53" s="32"/>
      <c r="O53" s="32"/>
      <c r="P53" s="32"/>
      <c r="Q53" s="32"/>
      <c r="R53" s="32"/>
      <c r="S53" s="32"/>
      <c r="T53" s="32"/>
    </row>
    <row r="54" spans="1:20" x14ac:dyDescent="0.25">
      <c r="A54" s="426" t="s">
        <v>466</v>
      </c>
      <c r="B54" s="427"/>
      <c r="C54" s="427"/>
      <c r="D54" s="427"/>
      <c r="E54" s="427"/>
      <c r="F54" s="427"/>
      <c r="G54" s="427"/>
      <c r="H54" s="428"/>
      <c r="J54" s="32"/>
      <c r="K54" s="32"/>
      <c r="L54" s="32"/>
      <c r="M54" s="32"/>
      <c r="N54" s="32"/>
      <c r="O54" s="32"/>
      <c r="P54" s="32"/>
      <c r="Q54" s="32"/>
      <c r="R54" s="32"/>
      <c r="S54" s="32"/>
      <c r="T54" s="32"/>
    </row>
    <row r="55" spans="1:20" x14ac:dyDescent="0.25">
      <c r="A55" s="46">
        <v>1</v>
      </c>
      <c r="B55" s="122" t="s">
        <v>429</v>
      </c>
      <c r="C55" s="297"/>
      <c r="D55" s="297">
        <v>5000</v>
      </c>
      <c r="E55" s="317"/>
      <c r="F55" s="297">
        <f>D55</f>
        <v>5000</v>
      </c>
      <c r="G55" s="49" t="s">
        <v>430</v>
      </c>
      <c r="H55" s="21" t="s">
        <v>453</v>
      </c>
      <c r="J55" s="32"/>
      <c r="K55" s="32"/>
      <c r="L55" s="32"/>
      <c r="M55" s="32"/>
      <c r="N55" s="32"/>
      <c r="O55" s="32"/>
      <c r="P55" s="32"/>
      <c r="Q55" s="32"/>
      <c r="R55" s="32"/>
      <c r="S55" s="32"/>
      <c r="T55" s="32"/>
    </row>
    <row r="56" spans="1:20" ht="12.75" customHeight="1" x14ac:dyDescent="0.25">
      <c r="A56" s="139"/>
      <c r="B56" s="139" t="s">
        <v>456</v>
      </c>
      <c r="C56" s="318"/>
      <c r="D56" s="319">
        <f>SUM(D55:D55)</f>
        <v>5000</v>
      </c>
      <c r="E56" s="318"/>
      <c r="F56" s="294">
        <f>D56</f>
        <v>5000</v>
      </c>
      <c r="G56" s="49"/>
      <c r="H56" s="139"/>
    </row>
    <row r="57" spans="1:20" x14ac:dyDescent="0.25">
      <c r="A57" s="426" t="s">
        <v>467</v>
      </c>
      <c r="B57" s="427"/>
      <c r="C57" s="427"/>
      <c r="D57" s="427"/>
      <c r="E57" s="427"/>
      <c r="F57" s="427"/>
      <c r="G57" s="427"/>
      <c r="H57" s="428"/>
    </row>
    <row r="58" spans="1:20" x14ac:dyDescent="0.25">
      <c r="A58" s="46">
        <v>1</v>
      </c>
      <c r="B58" s="122" t="s">
        <v>429</v>
      </c>
      <c r="C58" s="297"/>
      <c r="D58" s="297">
        <v>5000</v>
      </c>
      <c r="E58" s="317"/>
      <c r="F58" s="297">
        <f>D58</f>
        <v>5000</v>
      </c>
      <c r="G58" s="49" t="s">
        <v>430</v>
      </c>
      <c r="H58" s="21" t="s">
        <v>453</v>
      </c>
    </row>
    <row r="59" spans="1:20" ht="12.75" customHeight="1" x14ac:dyDescent="0.25">
      <c r="A59" s="139"/>
      <c r="B59" s="139" t="s">
        <v>456</v>
      </c>
      <c r="C59" s="318"/>
      <c r="D59" s="319">
        <f>SUM(D58:D58)</f>
        <v>5000</v>
      </c>
      <c r="E59" s="318"/>
      <c r="F59" s="294">
        <f>D59</f>
        <v>5000</v>
      </c>
      <c r="G59" s="49"/>
      <c r="H59" s="139"/>
    </row>
    <row r="60" spans="1:20" x14ac:dyDescent="0.25">
      <c r="F60" s="26"/>
      <c r="G60" s="26"/>
    </row>
    <row r="61" spans="1:20" x14ac:dyDescent="0.25">
      <c r="A61" s="426" t="s">
        <v>469</v>
      </c>
      <c r="B61" s="427"/>
      <c r="C61" s="427"/>
      <c r="D61" s="427"/>
      <c r="E61" s="427"/>
      <c r="F61" s="427"/>
      <c r="G61" s="427"/>
      <c r="H61" s="428"/>
    </row>
    <row r="62" spans="1:20" x14ac:dyDescent="0.25">
      <c r="A62" s="46">
        <v>1</v>
      </c>
      <c r="B62" s="122" t="s">
        <v>429</v>
      </c>
      <c r="C62" s="46"/>
      <c r="D62" s="297">
        <v>5000</v>
      </c>
      <c r="E62" s="317"/>
      <c r="F62" s="297">
        <f>D62</f>
        <v>5000</v>
      </c>
      <c r="G62" s="49" t="s">
        <v>430</v>
      </c>
      <c r="H62" s="21" t="s">
        <v>453</v>
      </c>
    </row>
    <row r="63" spans="1:20" x14ac:dyDescent="0.25">
      <c r="A63" s="46">
        <v>2</v>
      </c>
      <c r="B63" s="122" t="s">
        <v>432</v>
      </c>
      <c r="C63" s="46"/>
      <c r="D63" s="297">
        <v>5000</v>
      </c>
      <c r="E63" s="317"/>
      <c r="F63" s="297">
        <f t="shared" ref="F63:F69" si="4">D63</f>
        <v>5000</v>
      </c>
      <c r="G63" s="49" t="s">
        <v>430</v>
      </c>
      <c r="H63" s="21" t="s">
        <v>453</v>
      </c>
    </row>
    <row r="64" spans="1:20" x14ac:dyDescent="0.25">
      <c r="A64" s="46">
        <v>3</v>
      </c>
      <c r="B64" s="122" t="s">
        <v>433</v>
      </c>
      <c r="C64" s="46"/>
      <c r="D64" s="297">
        <v>10000</v>
      </c>
      <c r="E64" s="317"/>
      <c r="F64" s="297">
        <f t="shared" si="4"/>
        <v>10000</v>
      </c>
      <c r="G64" s="49" t="s">
        <v>430</v>
      </c>
      <c r="H64" s="21" t="s">
        <v>453</v>
      </c>
    </row>
    <row r="65" spans="1:8" x14ac:dyDescent="0.25">
      <c r="A65" s="46">
        <v>4</v>
      </c>
      <c r="B65" s="122" t="s">
        <v>435</v>
      </c>
      <c r="C65" s="46"/>
      <c r="D65" s="297">
        <v>300000</v>
      </c>
      <c r="E65" s="317"/>
      <c r="F65" s="297">
        <f t="shared" si="4"/>
        <v>300000</v>
      </c>
      <c r="G65" s="49" t="s">
        <v>436</v>
      </c>
      <c r="H65" s="21" t="s">
        <v>460</v>
      </c>
    </row>
    <row r="66" spans="1:8" x14ac:dyDescent="0.25">
      <c r="A66" s="46">
        <v>5</v>
      </c>
      <c r="B66" s="122" t="s">
        <v>461</v>
      </c>
      <c r="C66" s="46"/>
      <c r="D66" s="297">
        <v>20000</v>
      </c>
      <c r="E66" s="317"/>
      <c r="F66" s="297">
        <f t="shared" si="4"/>
        <v>20000</v>
      </c>
      <c r="G66" s="49" t="s">
        <v>436</v>
      </c>
      <c r="H66" s="21" t="s">
        <v>453</v>
      </c>
    </row>
    <row r="67" spans="1:8" x14ac:dyDescent="0.25">
      <c r="A67" s="46">
        <v>6</v>
      </c>
      <c r="B67" s="122" t="s">
        <v>448</v>
      </c>
      <c r="C67" s="46"/>
      <c r="D67" s="297">
        <v>20000</v>
      </c>
      <c r="E67" s="317"/>
      <c r="F67" s="297">
        <f t="shared" si="4"/>
        <v>20000</v>
      </c>
      <c r="G67" s="49" t="s">
        <v>438</v>
      </c>
      <c r="H67" s="21" t="s">
        <v>453</v>
      </c>
    </row>
    <row r="68" spans="1:8" x14ac:dyDescent="0.25">
      <c r="A68" s="46">
        <v>7</v>
      </c>
      <c r="B68" s="122" t="s">
        <v>439</v>
      </c>
      <c r="C68" s="46"/>
      <c r="D68" s="297">
        <v>20000</v>
      </c>
      <c r="E68" s="317"/>
      <c r="F68" s="297">
        <f t="shared" si="4"/>
        <v>20000</v>
      </c>
      <c r="G68" s="49" t="s">
        <v>438</v>
      </c>
      <c r="H68" s="21" t="s">
        <v>440</v>
      </c>
    </row>
    <row r="69" spans="1:8" x14ac:dyDescent="0.25">
      <c r="A69" s="121"/>
      <c r="B69" s="140" t="s">
        <v>468</v>
      </c>
      <c r="C69" s="121"/>
      <c r="D69" s="320">
        <f>D53+D50+D47+D39+D30+D23+D16+D59+D62+D63+D64+D65+D66+D67+D68</f>
        <v>1335000</v>
      </c>
      <c r="E69" s="317"/>
      <c r="F69" s="321">
        <f t="shared" si="4"/>
        <v>1335000</v>
      </c>
      <c r="G69" s="46"/>
      <c r="H69" s="121"/>
    </row>
    <row r="70" spans="1:8" x14ac:dyDescent="0.25">
      <c r="A70" s="141"/>
      <c r="B70" s="144"/>
      <c r="C70" s="144"/>
      <c r="D70" s="144"/>
      <c r="E70" s="144"/>
      <c r="F70" s="145"/>
      <c r="G70" s="145"/>
      <c r="H70" s="141"/>
    </row>
    <row r="71" spans="1:8" x14ac:dyDescent="0.25">
      <c r="A71" s="141"/>
      <c r="B71" s="142"/>
      <c r="C71" s="141"/>
      <c r="D71" s="143"/>
      <c r="E71" s="141"/>
      <c r="F71" s="145"/>
      <c r="G71" s="145"/>
      <c r="H71" s="141"/>
    </row>
    <row r="72" spans="1:8" ht="13" x14ac:dyDescent="0.3">
      <c r="A72" s="32"/>
      <c r="B72" s="136"/>
      <c r="C72" s="32"/>
      <c r="D72" s="137"/>
      <c r="E72" s="32"/>
      <c r="F72" s="146"/>
      <c r="G72" s="146"/>
      <c r="H72" s="32"/>
    </row>
    <row r="73" spans="1:8" ht="13" x14ac:dyDescent="0.3">
      <c r="A73" s="32"/>
      <c r="B73" s="136"/>
      <c r="C73" s="32"/>
      <c r="D73" s="137"/>
      <c r="E73" s="32"/>
      <c r="F73" s="146"/>
      <c r="G73" s="146"/>
      <c r="H73" s="32"/>
    </row>
    <row r="74" spans="1:8" ht="13" x14ac:dyDescent="0.3">
      <c r="A74" s="32"/>
      <c r="B74" s="136"/>
      <c r="C74" s="32"/>
      <c r="D74" s="137"/>
      <c r="E74" s="32"/>
      <c r="F74" s="146"/>
      <c r="G74" s="146"/>
      <c r="H74" s="32"/>
    </row>
    <row r="76" spans="1:8" ht="14" x14ac:dyDescent="0.3">
      <c r="B76" s="138"/>
    </row>
  </sheetData>
  <mergeCells count="21">
    <mergeCell ref="K50:S50"/>
    <mergeCell ref="A51:H51"/>
    <mergeCell ref="A54:H54"/>
    <mergeCell ref="A57:H57"/>
    <mergeCell ref="A61:H61"/>
    <mergeCell ref="B7:H7"/>
    <mergeCell ref="A48:H48"/>
    <mergeCell ref="K47:S47"/>
    <mergeCell ref="B1:H1"/>
    <mergeCell ref="B2:H2"/>
    <mergeCell ref="B3:H3"/>
    <mergeCell ref="A5:A6"/>
    <mergeCell ref="B5:B6"/>
    <mergeCell ref="C5:F5"/>
    <mergeCell ref="G5:G6"/>
    <mergeCell ref="H5:H6"/>
    <mergeCell ref="A8:H8"/>
    <mergeCell ref="A17:H17"/>
    <mergeCell ref="A24:H24"/>
    <mergeCell ref="A31:H31"/>
    <mergeCell ref="A40:H40"/>
  </mergeCells>
  <pageMargins left="0.15" right="0.15" top="0.27" bottom="0.34" header="0.28000000000000003" footer="0.21"/>
  <pageSetup paperSize="9"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6"/>
  <sheetViews>
    <sheetView topLeftCell="A58" workbookViewId="0">
      <selection activeCell="D74" sqref="D74:F74"/>
    </sheetView>
  </sheetViews>
  <sheetFormatPr defaultRowHeight="12.5" x14ac:dyDescent="0.25"/>
  <cols>
    <col min="1" max="1" width="7.453125" style="26" customWidth="1"/>
    <col min="2" max="2" width="68.54296875" style="26" bestFit="1" customWidth="1"/>
    <col min="3" max="5" width="10" style="26" customWidth="1"/>
    <col min="6" max="6" width="8.90625" style="26" customWidth="1"/>
    <col min="7" max="7" width="15" style="75" customWidth="1"/>
    <col min="8" max="8" width="11" style="26" customWidth="1"/>
    <col min="9" max="9" width="12.6328125" style="75" customWidth="1"/>
    <col min="10" max="256" width="8.90625" style="26"/>
    <col min="257" max="257" width="7.453125" style="26" customWidth="1"/>
    <col min="258" max="258" width="68.54296875" style="26" bestFit="1" customWidth="1"/>
    <col min="259" max="261" width="10" style="26" customWidth="1"/>
    <col min="262" max="262" width="8.36328125" style="26" customWidth="1"/>
    <col min="263" max="263" width="15" style="26" customWidth="1"/>
    <col min="264" max="264" width="11" style="26" customWidth="1"/>
    <col min="265" max="265" width="12.6328125" style="26" customWidth="1"/>
    <col min="266" max="512" width="8.90625" style="26"/>
    <col min="513" max="513" width="7.453125" style="26" customWidth="1"/>
    <col min="514" max="514" width="68.54296875" style="26" bestFit="1" customWidth="1"/>
    <col min="515" max="517" width="10" style="26" customWidth="1"/>
    <col min="518" max="518" width="8.36328125" style="26" customWidth="1"/>
    <col min="519" max="519" width="15" style="26" customWidth="1"/>
    <col min="520" max="520" width="11" style="26" customWidth="1"/>
    <col min="521" max="521" width="12.6328125" style="26" customWidth="1"/>
    <col min="522" max="768" width="8.90625" style="26"/>
    <col min="769" max="769" width="7.453125" style="26" customWidth="1"/>
    <col min="770" max="770" width="68.54296875" style="26" bestFit="1" customWidth="1"/>
    <col min="771" max="773" width="10" style="26" customWidth="1"/>
    <col min="774" max="774" width="8.36328125" style="26" customWidth="1"/>
    <col min="775" max="775" width="15" style="26" customWidth="1"/>
    <col min="776" max="776" width="11" style="26" customWidth="1"/>
    <col min="777" max="777" width="12.6328125" style="26" customWidth="1"/>
    <col min="778" max="1024" width="8.90625" style="26"/>
    <col min="1025" max="1025" width="7.453125" style="26" customWidth="1"/>
    <col min="1026" max="1026" width="68.54296875" style="26" bestFit="1" customWidth="1"/>
    <col min="1027" max="1029" width="10" style="26" customWidth="1"/>
    <col min="1030" max="1030" width="8.36328125" style="26" customWidth="1"/>
    <col min="1031" max="1031" width="15" style="26" customWidth="1"/>
    <col min="1032" max="1032" width="11" style="26" customWidth="1"/>
    <col min="1033" max="1033" width="12.6328125" style="26" customWidth="1"/>
    <col min="1034" max="1280" width="8.90625" style="26"/>
    <col min="1281" max="1281" width="7.453125" style="26" customWidth="1"/>
    <col min="1282" max="1282" width="68.54296875" style="26" bestFit="1" customWidth="1"/>
    <col min="1283" max="1285" width="10" style="26" customWidth="1"/>
    <col min="1286" max="1286" width="8.36328125" style="26" customWidth="1"/>
    <col min="1287" max="1287" width="15" style="26" customWidth="1"/>
    <col min="1288" max="1288" width="11" style="26" customWidth="1"/>
    <col min="1289" max="1289" width="12.6328125" style="26" customWidth="1"/>
    <col min="1290" max="1536" width="8.90625" style="26"/>
    <col min="1537" max="1537" width="7.453125" style="26" customWidth="1"/>
    <col min="1538" max="1538" width="68.54296875" style="26" bestFit="1" customWidth="1"/>
    <col min="1539" max="1541" width="10" style="26" customWidth="1"/>
    <col min="1542" max="1542" width="8.36328125" style="26" customWidth="1"/>
    <col min="1543" max="1543" width="15" style="26" customWidth="1"/>
    <col min="1544" max="1544" width="11" style="26" customWidth="1"/>
    <col min="1545" max="1545" width="12.6328125" style="26" customWidth="1"/>
    <col min="1546" max="1792" width="8.90625" style="26"/>
    <col min="1793" max="1793" width="7.453125" style="26" customWidth="1"/>
    <col min="1794" max="1794" width="68.54296875" style="26" bestFit="1" customWidth="1"/>
    <col min="1795" max="1797" width="10" style="26" customWidth="1"/>
    <col min="1798" max="1798" width="8.36328125" style="26" customWidth="1"/>
    <col min="1799" max="1799" width="15" style="26" customWidth="1"/>
    <col min="1800" max="1800" width="11" style="26" customWidth="1"/>
    <col min="1801" max="1801" width="12.6328125" style="26" customWidth="1"/>
    <col min="1802" max="2048" width="8.90625" style="26"/>
    <col min="2049" max="2049" width="7.453125" style="26" customWidth="1"/>
    <col min="2050" max="2050" width="68.54296875" style="26" bestFit="1" customWidth="1"/>
    <col min="2051" max="2053" width="10" style="26" customWidth="1"/>
    <col min="2054" max="2054" width="8.36328125" style="26" customWidth="1"/>
    <col min="2055" max="2055" width="15" style="26" customWidth="1"/>
    <col min="2056" max="2056" width="11" style="26" customWidth="1"/>
    <col min="2057" max="2057" width="12.6328125" style="26" customWidth="1"/>
    <col min="2058" max="2304" width="8.90625" style="26"/>
    <col min="2305" max="2305" width="7.453125" style="26" customWidth="1"/>
    <col min="2306" max="2306" width="68.54296875" style="26" bestFit="1" customWidth="1"/>
    <col min="2307" max="2309" width="10" style="26" customWidth="1"/>
    <col min="2310" max="2310" width="8.36328125" style="26" customWidth="1"/>
    <col min="2311" max="2311" width="15" style="26" customWidth="1"/>
    <col min="2312" max="2312" width="11" style="26" customWidth="1"/>
    <col min="2313" max="2313" width="12.6328125" style="26" customWidth="1"/>
    <col min="2314" max="2560" width="8.90625" style="26"/>
    <col min="2561" max="2561" width="7.453125" style="26" customWidth="1"/>
    <col min="2562" max="2562" width="68.54296875" style="26" bestFit="1" customWidth="1"/>
    <col min="2563" max="2565" width="10" style="26" customWidth="1"/>
    <col min="2566" max="2566" width="8.36328125" style="26" customWidth="1"/>
    <col min="2567" max="2567" width="15" style="26" customWidth="1"/>
    <col min="2568" max="2568" width="11" style="26" customWidth="1"/>
    <col min="2569" max="2569" width="12.6328125" style="26" customWidth="1"/>
    <col min="2570" max="2816" width="8.90625" style="26"/>
    <col min="2817" max="2817" width="7.453125" style="26" customWidth="1"/>
    <col min="2818" max="2818" width="68.54296875" style="26" bestFit="1" customWidth="1"/>
    <col min="2819" max="2821" width="10" style="26" customWidth="1"/>
    <col min="2822" max="2822" width="8.36328125" style="26" customWidth="1"/>
    <col min="2823" max="2823" width="15" style="26" customWidth="1"/>
    <col min="2824" max="2824" width="11" style="26" customWidth="1"/>
    <col min="2825" max="2825" width="12.6328125" style="26" customWidth="1"/>
    <col min="2826" max="3072" width="8.90625" style="26"/>
    <col min="3073" max="3073" width="7.453125" style="26" customWidth="1"/>
    <col min="3074" max="3074" width="68.54296875" style="26" bestFit="1" customWidth="1"/>
    <col min="3075" max="3077" width="10" style="26" customWidth="1"/>
    <col min="3078" max="3078" width="8.36328125" style="26" customWidth="1"/>
    <col min="3079" max="3079" width="15" style="26" customWidth="1"/>
    <col min="3080" max="3080" width="11" style="26" customWidth="1"/>
    <col min="3081" max="3081" width="12.6328125" style="26" customWidth="1"/>
    <col min="3082" max="3328" width="8.90625" style="26"/>
    <col min="3329" max="3329" width="7.453125" style="26" customWidth="1"/>
    <col min="3330" max="3330" width="68.54296875" style="26" bestFit="1" customWidth="1"/>
    <col min="3331" max="3333" width="10" style="26" customWidth="1"/>
    <col min="3334" max="3334" width="8.36328125" style="26" customWidth="1"/>
    <col min="3335" max="3335" width="15" style="26" customWidth="1"/>
    <col min="3336" max="3336" width="11" style="26" customWidth="1"/>
    <col min="3337" max="3337" width="12.6328125" style="26" customWidth="1"/>
    <col min="3338" max="3584" width="8.90625" style="26"/>
    <col min="3585" max="3585" width="7.453125" style="26" customWidth="1"/>
    <col min="3586" max="3586" width="68.54296875" style="26" bestFit="1" customWidth="1"/>
    <col min="3587" max="3589" width="10" style="26" customWidth="1"/>
    <col min="3590" max="3590" width="8.36328125" style="26" customWidth="1"/>
    <col min="3591" max="3591" width="15" style="26" customWidth="1"/>
    <col min="3592" max="3592" width="11" style="26" customWidth="1"/>
    <col min="3593" max="3593" width="12.6328125" style="26" customWidth="1"/>
    <col min="3594" max="3840" width="8.90625" style="26"/>
    <col min="3841" max="3841" width="7.453125" style="26" customWidth="1"/>
    <col min="3842" max="3842" width="68.54296875" style="26" bestFit="1" customWidth="1"/>
    <col min="3843" max="3845" width="10" style="26" customWidth="1"/>
    <col min="3846" max="3846" width="8.36328125" style="26" customWidth="1"/>
    <col min="3847" max="3847" width="15" style="26" customWidth="1"/>
    <col min="3848" max="3848" width="11" style="26" customWidth="1"/>
    <col min="3849" max="3849" width="12.6328125" style="26" customWidth="1"/>
    <col min="3850" max="4096" width="8.90625" style="26"/>
    <col min="4097" max="4097" width="7.453125" style="26" customWidth="1"/>
    <col min="4098" max="4098" width="68.54296875" style="26" bestFit="1" customWidth="1"/>
    <col min="4099" max="4101" width="10" style="26" customWidth="1"/>
    <col min="4102" max="4102" width="8.36328125" style="26" customWidth="1"/>
    <col min="4103" max="4103" width="15" style="26" customWidth="1"/>
    <col min="4104" max="4104" width="11" style="26" customWidth="1"/>
    <col min="4105" max="4105" width="12.6328125" style="26" customWidth="1"/>
    <col min="4106" max="4352" width="8.90625" style="26"/>
    <col min="4353" max="4353" width="7.453125" style="26" customWidth="1"/>
    <col min="4354" max="4354" width="68.54296875" style="26" bestFit="1" customWidth="1"/>
    <col min="4355" max="4357" width="10" style="26" customWidth="1"/>
    <col min="4358" max="4358" width="8.36328125" style="26" customWidth="1"/>
    <col min="4359" max="4359" width="15" style="26" customWidth="1"/>
    <col min="4360" max="4360" width="11" style="26" customWidth="1"/>
    <col min="4361" max="4361" width="12.6328125" style="26" customWidth="1"/>
    <col min="4362" max="4608" width="8.90625" style="26"/>
    <col min="4609" max="4609" width="7.453125" style="26" customWidth="1"/>
    <col min="4610" max="4610" width="68.54296875" style="26" bestFit="1" customWidth="1"/>
    <col min="4611" max="4613" width="10" style="26" customWidth="1"/>
    <col min="4614" max="4614" width="8.36328125" style="26" customWidth="1"/>
    <col min="4615" max="4615" width="15" style="26" customWidth="1"/>
    <col min="4616" max="4616" width="11" style="26" customWidth="1"/>
    <col min="4617" max="4617" width="12.6328125" style="26" customWidth="1"/>
    <col min="4618" max="4864" width="8.90625" style="26"/>
    <col min="4865" max="4865" width="7.453125" style="26" customWidth="1"/>
    <col min="4866" max="4866" width="68.54296875" style="26" bestFit="1" customWidth="1"/>
    <col min="4867" max="4869" width="10" style="26" customWidth="1"/>
    <col min="4870" max="4870" width="8.36328125" style="26" customWidth="1"/>
    <col min="4871" max="4871" width="15" style="26" customWidth="1"/>
    <col min="4872" max="4872" width="11" style="26" customWidth="1"/>
    <col min="4873" max="4873" width="12.6328125" style="26" customWidth="1"/>
    <col min="4874" max="5120" width="8.90625" style="26"/>
    <col min="5121" max="5121" width="7.453125" style="26" customWidth="1"/>
    <col min="5122" max="5122" width="68.54296875" style="26" bestFit="1" customWidth="1"/>
    <col min="5123" max="5125" width="10" style="26" customWidth="1"/>
    <col min="5126" max="5126" width="8.36328125" style="26" customWidth="1"/>
    <col min="5127" max="5127" width="15" style="26" customWidth="1"/>
    <col min="5128" max="5128" width="11" style="26" customWidth="1"/>
    <col min="5129" max="5129" width="12.6328125" style="26" customWidth="1"/>
    <col min="5130" max="5376" width="8.90625" style="26"/>
    <col min="5377" max="5377" width="7.453125" style="26" customWidth="1"/>
    <col min="5378" max="5378" width="68.54296875" style="26" bestFit="1" customWidth="1"/>
    <col min="5379" max="5381" width="10" style="26" customWidth="1"/>
    <col min="5382" max="5382" width="8.36328125" style="26" customWidth="1"/>
    <col min="5383" max="5383" width="15" style="26" customWidth="1"/>
    <col min="5384" max="5384" width="11" style="26" customWidth="1"/>
    <col min="5385" max="5385" width="12.6328125" style="26" customWidth="1"/>
    <col min="5386" max="5632" width="8.90625" style="26"/>
    <col min="5633" max="5633" width="7.453125" style="26" customWidth="1"/>
    <col min="5634" max="5634" width="68.54296875" style="26" bestFit="1" customWidth="1"/>
    <col min="5635" max="5637" width="10" style="26" customWidth="1"/>
    <col min="5638" max="5638" width="8.36328125" style="26" customWidth="1"/>
    <col min="5639" max="5639" width="15" style="26" customWidth="1"/>
    <col min="5640" max="5640" width="11" style="26" customWidth="1"/>
    <col min="5641" max="5641" width="12.6328125" style="26" customWidth="1"/>
    <col min="5642" max="5888" width="8.90625" style="26"/>
    <col min="5889" max="5889" width="7.453125" style="26" customWidth="1"/>
    <col min="5890" max="5890" width="68.54296875" style="26" bestFit="1" customWidth="1"/>
    <col min="5891" max="5893" width="10" style="26" customWidth="1"/>
    <col min="5894" max="5894" width="8.36328125" style="26" customWidth="1"/>
    <col min="5895" max="5895" width="15" style="26" customWidth="1"/>
    <col min="5896" max="5896" width="11" style="26" customWidth="1"/>
    <col min="5897" max="5897" width="12.6328125" style="26" customWidth="1"/>
    <col min="5898" max="6144" width="8.90625" style="26"/>
    <col min="6145" max="6145" width="7.453125" style="26" customWidth="1"/>
    <col min="6146" max="6146" width="68.54296875" style="26" bestFit="1" customWidth="1"/>
    <col min="6147" max="6149" width="10" style="26" customWidth="1"/>
    <col min="6150" max="6150" width="8.36328125" style="26" customWidth="1"/>
    <col min="6151" max="6151" width="15" style="26" customWidth="1"/>
    <col min="6152" max="6152" width="11" style="26" customWidth="1"/>
    <col min="6153" max="6153" width="12.6328125" style="26" customWidth="1"/>
    <col min="6154" max="6400" width="8.90625" style="26"/>
    <col min="6401" max="6401" width="7.453125" style="26" customWidth="1"/>
    <col min="6402" max="6402" width="68.54296875" style="26" bestFit="1" customWidth="1"/>
    <col min="6403" max="6405" width="10" style="26" customWidth="1"/>
    <col min="6406" max="6406" width="8.36328125" style="26" customWidth="1"/>
    <col min="6407" max="6407" width="15" style="26" customWidth="1"/>
    <col min="6408" max="6408" width="11" style="26" customWidth="1"/>
    <col min="6409" max="6409" width="12.6328125" style="26" customWidth="1"/>
    <col min="6410" max="6656" width="8.90625" style="26"/>
    <col min="6657" max="6657" width="7.453125" style="26" customWidth="1"/>
    <col min="6658" max="6658" width="68.54296875" style="26" bestFit="1" customWidth="1"/>
    <col min="6659" max="6661" width="10" style="26" customWidth="1"/>
    <col min="6662" max="6662" width="8.36328125" style="26" customWidth="1"/>
    <col min="6663" max="6663" width="15" style="26" customWidth="1"/>
    <col min="6664" max="6664" width="11" style="26" customWidth="1"/>
    <col min="6665" max="6665" width="12.6328125" style="26" customWidth="1"/>
    <col min="6666" max="6912" width="8.90625" style="26"/>
    <col min="6913" max="6913" width="7.453125" style="26" customWidth="1"/>
    <col min="6914" max="6914" width="68.54296875" style="26" bestFit="1" customWidth="1"/>
    <col min="6915" max="6917" width="10" style="26" customWidth="1"/>
    <col min="6918" max="6918" width="8.36328125" style="26" customWidth="1"/>
    <col min="6919" max="6919" width="15" style="26" customWidth="1"/>
    <col min="6920" max="6920" width="11" style="26" customWidth="1"/>
    <col min="6921" max="6921" width="12.6328125" style="26" customWidth="1"/>
    <col min="6922" max="7168" width="8.90625" style="26"/>
    <col min="7169" max="7169" width="7.453125" style="26" customWidth="1"/>
    <col min="7170" max="7170" width="68.54296875" style="26" bestFit="1" customWidth="1"/>
    <col min="7171" max="7173" width="10" style="26" customWidth="1"/>
    <col min="7174" max="7174" width="8.36328125" style="26" customWidth="1"/>
    <col min="7175" max="7175" width="15" style="26" customWidth="1"/>
    <col min="7176" max="7176" width="11" style="26" customWidth="1"/>
    <col min="7177" max="7177" width="12.6328125" style="26" customWidth="1"/>
    <col min="7178" max="7424" width="8.90625" style="26"/>
    <col min="7425" max="7425" width="7.453125" style="26" customWidth="1"/>
    <col min="7426" max="7426" width="68.54296875" style="26" bestFit="1" customWidth="1"/>
    <col min="7427" max="7429" width="10" style="26" customWidth="1"/>
    <col min="7430" max="7430" width="8.36328125" style="26" customWidth="1"/>
    <col min="7431" max="7431" width="15" style="26" customWidth="1"/>
    <col min="7432" max="7432" width="11" style="26" customWidth="1"/>
    <col min="7433" max="7433" width="12.6328125" style="26" customWidth="1"/>
    <col min="7434" max="7680" width="8.90625" style="26"/>
    <col min="7681" max="7681" width="7.453125" style="26" customWidth="1"/>
    <col min="7682" max="7682" width="68.54296875" style="26" bestFit="1" customWidth="1"/>
    <col min="7683" max="7685" width="10" style="26" customWidth="1"/>
    <col min="7686" max="7686" width="8.36328125" style="26" customWidth="1"/>
    <col min="7687" max="7687" width="15" style="26" customWidth="1"/>
    <col min="7688" max="7688" width="11" style="26" customWidth="1"/>
    <col min="7689" max="7689" width="12.6328125" style="26" customWidth="1"/>
    <col min="7690" max="7936" width="8.90625" style="26"/>
    <col min="7937" max="7937" width="7.453125" style="26" customWidth="1"/>
    <col min="7938" max="7938" width="68.54296875" style="26" bestFit="1" customWidth="1"/>
    <col min="7939" max="7941" width="10" style="26" customWidth="1"/>
    <col min="7942" max="7942" width="8.36328125" style="26" customWidth="1"/>
    <col min="7943" max="7943" width="15" style="26" customWidth="1"/>
    <col min="7944" max="7944" width="11" style="26" customWidth="1"/>
    <col min="7945" max="7945" width="12.6328125" style="26" customWidth="1"/>
    <col min="7946" max="8192" width="8.90625" style="26"/>
    <col min="8193" max="8193" width="7.453125" style="26" customWidth="1"/>
    <col min="8194" max="8194" width="68.54296875" style="26" bestFit="1" customWidth="1"/>
    <col min="8195" max="8197" width="10" style="26" customWidth="1"/>
    <col min="8198" max="8198" width="8.36328125" style="26" customWidth="1"/>
    <col min="8199" max="8199" width="15" style="26" customWidth="1"/>
    <col min="8200" max="8200" width="11" style="26" customWidth="1"/>
    <col min="8201" max="8201" width="12.6328125" style="26" customWidth="1"/>
    <col min="8202" max="8448" width="8.90625" style="26"/>
    <col min="8449" max="8449" width="7.453125" style="26" customWidth="1"/>
    <col min="8450" max="8450" width="68.54296875" style="26" bestFit="1" customWidth="1"/>
    <col min="8451" max="8453" width="10" style="26" customWidth="1"/>
    <col min="8454" max="8454" width="8.36328125" style="26" customWidth="1"/>
    <col min="8455" max="8455" width="15" style="26" customWidth="1"/>
    <col min="8456" max="8456" width="11" style="26" customWidth="1"/>
    <col min="8457" max="8457" width="12.6328125" style="26" customWidth="1"/>
    <col min="8458" max="8704" width="8.90625" style="26"/>
    <col min="8705" max="8705" width="7.453125" style="26" customWidth="1"/>
    <col min="8706" max="8706" width="68.54296875" style="26" bestFit="1" customWidth="1"/>
    <col min="8707" max="8709" width="10" style="26" customWidth="1"/>
    <col min="8710" max="8710" width="8.36328125" style="26" customWidth="1"/>
    <col min="8711" max="8711" width="15" style="26" customWidth="1"/>
    <col min="8712" max="8712" width="11" style="26" customWidth="1"/>
    <col min="8713" max="8713" width="12.6328125" style="26" customWidth="1"/>
    <col min="8714" max="8960" width="8.90625" style="26"/>
    <col min="8961" max="8961" width="7.453125" style="26" customWidth="1"/>
    <col min="8962" max="8962" width="68.54296875" style="26" bestFit="1" customWidth="1"/>
    <col min="8963" max="8965" width="10" style="26" customWidth="1"/>
    <col min="8966" max="8966" width="8.36328125" style="26" customWidth="1"/>
    <col min="8967" max="8967" width="15" style="26" customWidth="1"/>
    <col min="8968" max="8968" width="11" style="26" customWidth="1"/>
    <col min="8969" max="8969" width="12.6328125" style="26" customWidth="1"/>
    <col min="8970" max="9216" width="8.90625" style="26"/>
    <col min="9217" max="9217" width="7.453125" style="26" customWidth="1"/>
    <col min="9218" max="9218" width="68.54296875" style="26" bestFit="1" customWidth="1"/>
    <col min="9219" max="9221" width="10" style="26" customWidth="1"/>
    <col min="9222" max="9222" width="8.36328125" style="26" customWidth="1"/>
    <col min="9223" max="9223" width="15" style="26" customWidth="1"/>
    <col min="9224" max="9224" width="11" style="26" customWidth="1"/>
    <col min="9225" max="9225" width="12.6328125" style="26" customWidth="1"/>
    <col min="9226" max="9472" width="8.90625" style="26"/>
    <col min="9473" max="9473" width="7.453125" style="26" customWidth="1"/>
    <col min="9474" max="9474" width="68.54296875" style="26" bestFit="1" customWidth="1"/>
    <col min="9475" max="9477" width="10" style="26" customWidth="1"/>
    <col min="9478" max="9478" width="8.36328125" style="26" customWidth="1"/>
    <col min="9479" max="9479" width="15" style="26" customWidth="1"/>
    <col min="9480" max="9480" width="11" style="26" customWidth="1"/>
    <col min="9481" max="9481" width="12.6328125" style="26" customWidth="1"/>
    <col min="9482" max="9728" width="8.90625" style="26"/>
    <col min="9729" max="9729" width="7.453125" style="26" customWidth="1"/>
    <col min="9730" max="9730" width="68.54296875" style="26" bestFit="1" customWidth="1"/>
    <col min="9731" max="9733" width="10" style="26" customWidth="1"/>
    <col min="9734" max="9734" width="8.36328125" style="26" customWidth="1"/>
    <col min="9735" max="9735" width="15" style="26" customWidth="1"/>
    <col min="9736" max="9736" width="11" style="26" customWidth="1"/>
    <col min="9737" max="9737" width="12.6328125" style="26" customWidth="1"/>
    <col min="9738" max="9984" width="8.90625" style="26"/>
    <col min="9985" max="9985" width="7.453125" style="26" customWidth="1"/>
    <col min="9986" max="9986" width="68.54296875" style="26" bestFit="1" customWidth="1"/>
    <col min="9987" max="9989" width="10" style="26" customWidth="1"/>
    <col min="9990" max="9990" width="8.36328125" style="26" customWidth="1"/>
    <col min="9991" max="9991" width="15" style="26" customWidth="1"/>
    <col min="9992" max="9992" width="11" style="26" customWidth="1"/>
    <col min="9993" max="9993" width="12.6328125" style="26" customWidth="1"/>
    <col min="9994" max="10240" width="8.90625" style="26"/>
    <col min="10241" max="10241" width="7.453125" style="26" customWidth="1"/>
    <col min="10242" max="10242" width="68.54296875" style="26" bestFit="1" customWidth="1"/>
    <col min="10243" max="10245" width="10" style="26" customWidth="1"/>
    <col min="10246" max="10246" width="8.36328125" style="26" customWidth="1"/>
    <col min="10247" max="10247" width="15" style="26" customWidth="1"/>
    <col min="10248" max="10248" width="11" style="26" customWidth="1"/>
    <col min="10249" max="10249" width="12.6328125" style="26" customWidth="1"/>
    <col min="10250" max="10496" width="8.90625" style="26"/>
    <col min="10497" max="10497" width="7.453125" style="26" customWidth="1"/>
    <col min="10498" max="10498" width="68.54296875" style="26" bestFit="1" customWidth="1"/>
    <col min="10499" max="10501" width="10" style="26" customWidth="1"/>
    <col min="10502" max="10502" width="8.36328125" style="26" customWidth="1"/>
    <col min="10503" max="10503" width="15" style="26" customWidth="1"/>
    <col min="10504" max="10504" width="11" style="26" customWidth="1"/>
    <col min="10505" max="10505" width="12.6328125" style="26" customWidth="1"/>
    <col min="10506" max="10752" width="8.90625" style="26"/>
    <col min="10753" max="10753" width="7.453125" style="26" customWidth="1"/>
    <col min="10754" max="10754" width="68.54296875" style="26" bestFit="1" customWidth="1"/>
    <col min="10755" max="10757" width="10" style="26" customWidth="1"/>
    <col min="10758" max="10758" width="8.36328125" style="26" customWidth="1"/>
    <col min="10759" max="10759" width="15" style="26" customWidth="1"/>
    <col min="10760" max="10760" width="11" style="26" customWidth="1"/>
    <col min="10761" max="10761" width="12.6328125" style="26" customWidth="1"/>
    <col min="10762" max="11008" width="8.90625" style="26"/>
    <col min="11009" max="11009" width="7.453125" style="26" customWidth="1"/>
    <col min="11010" max="11010" width="68.54296875" style="26" bestFit="1" customWidth="1"/>
    <col min="11011" max="11013" width="10" style="26" customWidth="1"/>
    <col min="11014" max="11014" width="8.36328125" style="26" customWidth="1"/>
    <col min="11015" max="11015" width="15" style="26" customWidth="1"/>
    <col min="11016" max="11016" width="11" style="26" customWidth="1"/>
    <col min="11017" max="11017" width="12.6328125" style="26" customWidth="1"/>
    <col min="11018" max="11264" width="8.90625" style="26"/>
    <col min="11265" max="11265" width="7.453125" style="26" customWidth="1"/>
    <col min="11266" max="11266" width="68.54296875" style="26" bestFit="1" customWidth="1"/>
    <col min="11267" max="11269" width="10" style="26" customWidth="1"/>
    <col min="11270" max="11270" width="8.36328125" style="26" customWidth="1"/>
    <col min="11271" max="11271" width="15" style="26" customWidth="1"/>
    <col min="11272" max="11272" width="11" style="26" customWidth="1"/>
    <col min="11273" max="11273" width="12.6328125" style="26" customWidth="1"/>
    <col min="11274" max="11520" width="8.90625" style="26"/>
    <col min="11521" max="11521" width="7.453125" style="26" customWidth="1"/>
    <col min="11522" max="11522" width="68.54296875" style="26" bestFit="1" customWidth="1"/>
    <col min="11523" max="11525" width="10" style="26" customWidth="1"/>
    <col min="11526" max="11526" width="8.36328125" style="26" customWidth="1"/>
    <col min="11527" max="11527" width="15" style="26" customWidth="1"/>
    <col min="11528" max="11528" width="11" style="26" customWidth="1"/>
    <col min="11529" max="11529" width="12.6328125" style="26" customWidth="1"/>
    <col min="11530" max="11776" width="8.90625" style="26"/>
    <col min="11777" max="11777" width="7.453125" style="26" customWidth="1"/>
    <col min="11778" max="11778" width="68.54296875" style="26" bestFit="1" customWidth="1"/>
    <col min="11779" max="11781" width="10" style="26" customWidth="1"/>
    <col min="11782" max="11782" width="8.36328125" style="26" customWidth="1"/>
    <col min="11783" max="11783" width="15" style="26" customWidth="1"/>
    <col min="11784" max="11784" width="11" style="26" customWidth="1"/>
    <col min="11785" max="11785" width="12.6328125" style="26" customWidth="1"/>
    <col min="11786" max="12032" width="8.90625" style="26"/>
    <col min="12033" max="12033" width="7.453125" style="26" customWidth="1"/>
    <col min="12034" max="12034" width="68.54296875" style="26" bestFit="1" customWidth="1"/>
    <col min="12035" max="12037" width="10" style="26" customWidth="1"/>
    <col min="12038" max="12038" width="8.36328125" style="26" customWidth="1"/>
    <col min="12039" max="12039" width="15" style="26" customWidth="1"/>
    <col min="12040" max="12040" width="11" style="26" customWidth="1"/>
    <col min="12041" max="12041" width="12.6328125" style="26" customWidth="1"/>
    <col min="12042" max="12288" width="8.90625" style="26"/>
    <col min="12289" max="12289" width="7.453125" style="26" customWidth="1"/>
    <col min="12290" max="12290" width="68.54296875" style="26" bestFit="1" customWidth="1"/>
    <col min="12291" max="12293" width="10" style="26" customWidth="1"/>
    <col min="12294" max="12294" width="8.36328125" style="26" customWidth="1"/>
    <col min="12295" max="12295" width="15" style="26" customWidth="1"/>
    <col min="12296" max="12296" width="11" style="26" customWidth="1"/>
    <col min="12297" max="12297" width="12.6328125" style="26" customWidth="1"/>
    <col min="12298" max="12544" width="8.90625" style="26"/>
    <col min="12545" max="12545" width="7.453125" style="26" customWidth="1"/>
    <col min="12546" max="12546" width="68.54296875" style="26" bestFit="1" customWidth="1"/>
    <col min="12547" max="12549" width="10" style="26" customWidth="1"/>
    <col min="12550" max="12550" width="8.36328125" style="26" customWidth="1"/>
    <col min="12551" max="12551" width="15" style="26" customWidth="1"/>
    <col min="12552" max="12552" width="11" style="26" customWidth="1"/>
    <col min="12553" max="12553" width="12.6328125" style="26" customWidth="1"/>
    <col min="12554" max="12800" width="8.90625" style="26"/>
    <col min="12801" max="12801" width="7.453125" style="26" customWidth="1"/>
    <col min="12802" max="12802" width="68.54296875" style="26" bestFit="1" customWidth="1"/>
    <col min="12803" max="12805" width="10" style="26" customWidth="1"/>
    <col min="12806" max="12806" width="8.36328125" style="26" customWidth="1"/>
    <col min="12807" max="12807" width="15" style="26" customWidth="1"/>
    <col min="12808" max="12808" width="11" style="26" customWidth="1"/>
    <col min="12809" max="12809" width="12.6328125" style="26" customWidth="1"/>
    <col min="12810" max="13056" width="8.90625" style="26"/>
    <col min="13057" max="13057" width="7.453125" style="26" customWidth="1"/>
    <col min="13058" max="13058" width="68.54296875" style="26" bestFit="1" customWidth="1"/>
    <col min="13059" max="13061" width="10" style="26" customWidth="1"/>
    <col min="13062" max="13062" width="8.36328125" style="26" customWidth="1"/>
    <col min="13063" max="13063" width="15" style="26" customWidth="1"/>
    <col min="13064" max="13064" width="11" style="26" customWidth="1"/>
    <col min="13065" max="13065" width="12.6328125" style="26" customWidth="1"/>
    <col min="13066" max="13312" width="8.90625" style="26"/>
    <col min="13313" max="13313" width="7.453125" style="26" customWidth="1"/>
    <col min="13314" max="13314" width="68.54296875" style="26" bestFit="1" customWidth="1"/>
    <col min="13315" max="13317" width="10" style="26" customWidth="1"/>
    <col min="13318" max="13318" width="8.36328125" style="26" customWidth="1"/>
    <col min="13319" max="13319" width="15" style="26" customWidth="1"/>
    <col min="13320" max="13320" width="11" style="26" customWidth="1"/>
    <col min="13321" max="13321" width="12.6328125" style="26" customWidth="1"/>
    <col min="13322" max="13568" width="8.90625" style="26"/>
    <col min="13569" max="13569" width="7.453125" style="26" customWidth="1"/>
    <col min="13570" max="13570" width="68.54296875" style="26" bestFit="1" customWidth="1"/>
    <col min="13571" max="13573" width="10" style="26" customWidth="1"/>
    <col min="13574" max="13574" width="8.36328125" style="26" customWidth="1"/>
    <col min="13575" max="13575" width="15" style="26" customWidth="1"/>
    <col min="13576" max="13576" width="11" style="26" customWidth="1"/>
    <col min="13577" max="13577" width="12.6328125" style="26" customWidth="1"/>
    <col min="13578" max="13824" width="8.90625" style="26"/>
    <col min="13825" max="13825" width="7.453125" style="26" customWidth="1"/>
    <col min="13826" max="13826" width="68.54296875" style="26" bestFit="1" customWidth="1"/>
    <col min="13827" max="13829" width="10" style="26" customWidth="1"/>
    <col min="13830" max="13830" width="8.36328125" style="26" customWidth="1"/>
    <col min="13831" max="13831" width="15" style="26" customWidth="1"/>
    <col min="13832" max="13832" width="11" style="26" customWidth="1"/>
    <col min="13833" max="13833" width="12.6328125" style="26" customWidth="1"/>
    <col min="13834" max="14080" width="8.90625" style="26"/>
    <col min="14081" max="14081" width="7.453125" style="26" customWidth="1"/>
    <col min="14082" max="14082" width="68.54296875" style="26" bestFit="1" customWidth="1"/>
    <col min="14083" max="14085" width="10" style="26" customWidth="1"/>
    <col min="14086" max="14086" width="8.36328125" style="26" customWidth="1"/>
    <col min="14087" max="14087" width="15" style="26" customWidth="1"/>
    <col min="14088" max="14088" width="11" style="26" customWidth="1"/>
    <col min="14089" max="14089" width="12.6328125" style="26" customWidth="1"/>
    <col min="14090" max="14336" width="8.90625" style="26"/>
    <col min="14337" max="14337" width="7.453125" style="26" customWidth="1"/>
    <col min="14338" max="14338" width="68.54296875" style="26" bestFit="1" customWidth="1"/>
    <col min="14339" max="14341" width="10" style="26" customWidth="1"/>
    <col min="14342" max="14342" width="8.36328125" style="26" customWidth="1"/>
    <col min="14343" max="14343" width="15" style="26" customWidth="1"/>
    <col min="14344" max="14344" width="11" style="26" customWidth="1"/>
    <col min="14345" max="14345" width="12.6328125" style="26" customWidth="1"/>
    <col min="14346" max="14592" width="8.90625" style="26"/>
    <col min="14593" max="14593" width="7.453125" style="26" customWidth="1"/>
    <col min="14594" max="14594" width="68.54296875" style="26" bestFit="1" customWidth="1"/>
    <col min="14595" max="14597" width="10" style="26" customWidth="1"/>
    <col min="14598" max="14598" width="8.36328125" style="26" customWidth="1"/>
    <col min="14599" max="14599" width="15" style="26" customWidth="1"/>
    <col min="14600" max="14600" width="11" style="26" customWidth="1"/>
    <col min="14601" max="14601" width="12.6328125" style="26" customWidth="1"/>
    <col min="14602" max="14848" width="8.90625" style="26"/>
    <col min="14849" max="14849" width="7.453125" style="26" customWidth="1"/>
    <col min="14850" max="14850" width="68.54296875" style="26" bestFit="1" customWidth="1"/>
    <col min="14851" max="14853" width="10" style="26" customWidth="1"/>
    <col min="14854" max="14854" width="8.36328125" style="26" customWidth="1"/>
    <col min="14855" max="14855" width="15" style="26" customWidth="1"/>
    <col min="14856" max="14856" width="11" style="26" customWidth="1"/>
    <col min="14857" max="14857" width="12.6328125" style="26" customWidth="1"/>
    <col min="14858" max="15104" width="8.90625" style="26"/>
    <col min="15105" max="15105" width="7.453125" style="26" customWidth="1"/>
    <col min="15106" max="15106" width="68.54296875" style="26" bestFit="1" customWidth="1"/>
    <col min="15107" max="15109" width="10" style="26" customWidth="1"/>
    <col min="15110" max="15110" width="8.36328125" style="26" customWidth="1"/>
    <col min="15111" max="15111" width="15" style="26" customWidth="1"/>
    <col min="15112" max="15112" width="11" style="26" customWidth="1"/>
    <col min="15113" max="15113" width="12.6328125" style="26" customWidth="1"/>
    <col min="15114" max="15360" width="8.90625" style="26"/>
    <col min="15361" max="15361" width="7.453125" style="26" customWidth="1"/>
    <col min="15362" max="15362" width="68.54296875" style="26" bestFit="1" customWidth="1"/>
    <col min="15363" max="15365" width="10" style="26" customWidth="1"/>
    <col min="15366" max="15366" width="8.36328125" style="26" customWidth="1"/>
    <col min="15367" max="15367" width="15" style="26" customWidth="1"/>
    <col min="15368" max="15368" width="11" style="26" customWidth="1"/>
    <col min="15369" max="15369" width="12.6328125" style="26" customWidth="1"/>
    <col min="15370" max="15616" width="8.90625" style="26"/>
    <col min="15617" max="15617" width="7.453125" style="26" customWidth="1"/>
    <col min="15618" max="15618" width="68.54296875" style="26" bestFit="1" customWidth="1"/>
    <col min="15619" max="15621" width="10" style="26" customWidth="1"/>
    <col min="15622" max="15622" width="8.36328125" style="26" customWidth="1"/>
    <col min="15623" max="15623" width="15" style="26" customWidth="1"/>
    <col min="15624" max="15624" width="11" style="26" customWidth="1"/>
    <col min="15625" max="15625" width="12.6328125" style="26" customWidth="1"/>
    <col min="15626" max="15872" width="8.90625" style="26"/>
    <col min="15873" max="15873" width="7.453125" style="26" customWidth="1"/>
    <col min="15874" max="15874" width="68.54296875" style="26" bestFit="1" customWidth="1"/>
    <col min="15875" max="15877" width="10" style="26" customWidth="1"/>
    <col min="15878" max="15878" width="8.36328125" style="26" customWidth="1"/>
    <col min="15879" max="15879" width="15" style="26" customWidth="1"/>
    <col min="15880" max="15880" width="11" style="26" customWidth="1"/>
    <col min="15881" max="15881" width="12.6328125" style="26" customWidth="1"/>
    <col min="15882" max="16128" width="8.90625" style="26"/>
    <col min="16129" max="16129" width="7.453125" style="26" customWidth="1"/>
    <col min="16130" max="16130" width="68.54296875" style="26" bestFit="1" customWidth="1"/>
    <col min="16131" max="16133" width="10" style="26" customWidth="1"/>
    <col min="16134" max="16134" width="8.36328125" style="26" customWidth="1"/>
    <col min="16135" max="16135" width="15" style="26" customWidth="1"/>
    <col min="16136" max="16136" width="11" style="26" customWidth="1"/>
    <col min="16137" max="16137" width="12.6328125" style="26" customWidth="1"/>
    <col min="16138" max="16384" width="8.90625" style="26"/>
  </cols>
  <sheetData>
    <row r="1" spans="1:9" x14ac:dyDescent="0.25">
      <c r="A1" s="115"/>
      <c r="B1" s="430" t="s">
        <v>187</v>
      </c>
      <c r="C1" s="430"/>
      <c r="D1" s="430"/>
      <c r="E1" s="430"/>
      <c r="F1" s="430"/>
      <c r="G1" s="430"/>
      <c r="H1" s="430"/>
      <c r="I1" s="431"/>
    </row>
    <row r="2" spans="1:9" x14ac:dyDescent="0.25">
      <c r="A2" s="116"/>
      <c r="B2" s="421" t="s">
        <v>1</v>
      </c>
      <c r="C2" s="421"/>
      <c r="D2" s="421"/>
      <c r="E2" s="421"/>
      <c r="F2" s="421"/>
      <c r="G2" s="421"/>
      <c r="H2" s="421"/>
      <c r="I2" s="432"/>
    </row>
    <row r="3" spans="1:9" x14ac:dyDescent="0.25">
      <c r="A3" s="116"/>
      <c r="B3" s="421" t="s">
        <v>336</v>
      </c>
      <c r="C3" s="421"/>
      <c r="D3" s="421"/>
      <c r="E3" s="421"/>
      <c r="F3" s="421"/>
      <c r="G3" s="421"/>
      <c r="H3" s="421"/>
      <c r="I3" s="432"/>
    </row>
    <row r="4" spans="1:9" x14ac:dyDescent="0.25">
      <c r="A4" s="117"/>
      <c r="B4" s="118"/>
      <c r="C4" s="118"/>
      <c r="D4" s="118"/>
      <c r="E4" s="118"/>
      <c r="F4" s="118"/>
      <c r="G4" s="124"/>
      <c r="H4" s="118"/>
      <c r="I4" s="125"/>
    </row>
    <row r="5" spans="1:9" x14ac:dyDescent="0.25">
      <c r="A5" s="433" t="s">
        <v>177</v>
      </c>
      <c r="B5" s="364" t="s">
        <v>4</v>
      </c>
      <c r="C5" s="435" t="s">
        <v>793</v>
      </c>
      <c r="D5" s="436"/>
      <c r="E5" s="436"/>
      <c r="F5" s="437"/>
      <c r="G5" s="365" t="s">
        <v>5</v>
      </c>
      <c r="H5" s="440" t="s">
        <v>6</v>
      </c>
      <c r="I5" s="438" t="s">
        <v>7</v>
      </c>
    </row>
    <row r="6" spans="1:9" ht="46" x14ac:dyDescent="0.25">
      <c r="A6" s="434"/>
      <c r="B6" s="366"/>
      <c r="C6" s="15" t="s">
        <v>8</v>
      </c>
      <c r="D6" s="15" t="s">
        <v>9</v>
      </c>
      <c r="E6" s="15" t="s">
        <v>10</v>
      </c>
      <c r="F6" s="15" t="s">
        <v>11</v>
      </c>
      <c r="G6" s="366"/>
      <c r="H6" s="441"/>
      <c r="I6" s="439"/>
    </row>
    <row r="7" spans="1:9" x14ac:dyDescent="0.25">
      <c r="A7" s="247" t="s">
        <v>670</v>
      </c>
      <c r="B7" s="424" t="s">
        <v>447</v>
      </c>
      <c r="C7" s="424"/>
      <c r="D7" s="424"/>
      <c r="E7" s="424"/>
      <c r="F7" s="424"/>
      <c r="G7" s="424"/>
      <c r="H7" s="424"/>
      <c r="I7" s="425"/>
    </row>
    <row r="8" spans="1:9" x14ac:dyDescent="0.25">
      <c r="A8" s="426" t="s">
        <v>428</v>
      </c>
      <c r="B8" s="427"/>
      <c r="C8" s="427"/>
      <c r="D8" s="427"/>
      <c r="E8" s="427"/>
      <c r="F8" s="427"/>
      <c r="G8" s="427"/>
      <c r="H8" s="427"/>
      <c r="I8" s="428"/>
    </row>
    <row r="9" spans="1:9" x14ac:dyDescent="0.25">
      <c r="A9" s="46">
        <v>1</v>
      </c>
      <c r="B9" s="30" t="s">
        <v>429</v>
      </c>
      <c r="C9" s="297"/>
      <c r="D9" s="297">
        <v>5000</v>
      </c>
      <c r="E9" s="322"/>
      <c r="F9" s="322">
        <f>D9</f>
        <v>5000</v>
      </c>
      <c r="G9" s="49" t="s">
        <v>430</v>
      </c>
      <c r="H9" s="121"/>
      <c r="I9" s="49" t="s">
        <v>431</v>
      </c>
    </row>
    <row r="10" spans="1:9" x14ac:dyDescent="0.25">
      <c r="A10" s="46">
        <v>2</v>
      </c>
      <c r="B10" s="30" t="s">
        <v>432</v>
      </c>
      <c r="C10" s="297"/>
      <c r="D10" s="297">
        <v>5000</v>
      </c>
      <c r="E10" s="322"/>
      <c r="F10" s="322">
        <f t="shared" ref="F10:F16" si="0">D10</f>
        <v>5000</v>
      </c>
      <c r="G10" s="49" t="s">
        <v>430</v>
      </c>
      <c r="H10" s="121"/>
      <c r="I10" s="49" t="s">
        <v>431</v>
      </c>
    </row>
    <row r="11" spans="1:9" ht="18" customHeight="1" x14ac:dyDescent="0.25">
      <c r="A11" s="46">
        <v>3</v>
      </c>
      <c r="B11" s="30" t="s">
        <v>433</v>
      </c>
      <c r="C11" s="297"/>
      <c r="D11" s="297">
        <v>10000</v>
      </c>
      <c r="E11" s="322"/>
      <c r="F11" s="322">
        <f t="shared" si="0"/>
        <v>10000</v>
      </c>
      <c r="G11" s="49" t="s">
        <v>430</v>
      </c>
      <c r="H11" s="121"/>
      <c r="I11" s="49" t="s">
        <v>431</v>
      </c>
    </row>
    <row r="12" spans="1:9" x14ac:dyDescent="0.25">
      <c r="A12" s="46">
        <v>4</v>
      </c>
      <c r="B12" s="30" t="s">
        <v>434</v>
      </c>
      <c r="C12" s="297"/>
      <c r="D12" s="297">
        <v>15000</v>
      </c>
      <c r="E12" s="322"/>
      <c r="F12" s="322">
        <f t="shared" si="0"/>
        <v>15000</v>
      </c>
      <c r="G12" s="49" t="s">
        <v>430</v>
      </c>
      <c r="H12" s="121"/>
      <c r="I12" s="49" t="s">
        <v>431</v>
      </c>
    </row>
    <row r="13" spans="1:9" x14ac:dyDescent="0.25">
      <c r="A13" s="46">
        <v>5</v>
      </c>
      <c r="B13" s="30" t="s">
        <v>435</v>
      </c>
      <c r="C13" s="297"/>
      <c r="D13" s="297">
        <v>20000</v>
      </c>
      <c r="E13" s="322"/>
      <c r="F13" s="322">
        <f t="shared" si="0"/>
        <v>20000</v>
      </c>
      <c r="G13" s="49" t="s">
        <v>436</v>
      </c>
      <c r="H13" s="121"/>
      <c r="I13" s="49" t="s">
        <v>431</v>
      </c>
    </row>
    <row r="14" spans="1:9" ht="18.649999999999999" customHeight="1" x14ac:dyDescent="0.25">
      <c r="A14" s="46">
        <v>7</v>
      </c>
      <c r="B14" s="30" t="s">
        <v>437</v>
      </c>
      <c r="C14" s="297"/>
      <c r="D14" s="297">
        <v>20000</v>
      </c>
      <c r="E14" s="322"/>
      <c r="F14" s="322">
        <f t="shared" si="0"/>
        <v>20000</v>
      </c>
      <c r="G14" s="49" t="s">
        <v>438</v>
      </c>
      <c r="H14" s="121"/>
      <c r="I14" s="49" t="s">
        <v>431</v>
      </c>
    </row>
    <row r="15" spans="1:9" ht="21.65" customHeight="1" x14ac:dyDescent="0.25">
      <c r="A15" s="46">
        <v>8</v>
      </c>
      <c r="B15" s="122" t="s">
        <v>439</v>
      </c>
      <c r="C15" s="297"/>
      <c r="D15" s="297">
        <v>20000</v>
      </c>
      <c r="E15" s="322"/>
      <c r="F15" s="322">
        <f t="shared" si="0"/>
        <v>20000</v>
      </c>
      <c r="G15" s="49" t="s">
        <v>438</v>
      </c>
      <c r="H15" s="121"/>
      <c r="I15" s="49" t="s">
        <v>440</v>
      </c>
    </row>
    <row r="16" spans="1:9" ht="15.65" customHeight="1" x14ac:dyDescent="0.25">
      <c r="A16" s="46"/>
      <c r="B16" s="123" t="s">
        <v>441</v>
      </c>
      <c r="C16" s="319"/>
      <c r="D16" s="319">
        <f>SUM(D9:D15)</f>
        <v>95000</v>
      </c>
      <c r="E16" s="322"/>
      <c r="F16" s="320">
        <f t="shared" si="0"/>
        <v>95000</v>
      </c>
      <c r="G16" s="49"/>
      <c r="H16" s="121"/>
      <c r="I16" s="49"/>
    </row>
    <row r="17" spans="1:9" x14ac:dyDescent="0.25">
      <c r="A17" s="426" t="s">
        <v>442</v>
      </c>
      <c r="B17" s="427"/>
      <c r="C17" s="427"/>
      <c r="D17" s="427"/>
      <c r="E17" s="427"/>
      <c r="F17" s="427"/>
      <c r="G17" s="427"/>
      <c r="H17" s="427"/>
      <c r="I17" s="428"/>
    </row>
    <row r="18" spans="1:9" x14ac:dyDescent="0.25">
      <c r="A18" s="46">
        <v>1</v>
      </c>
      <c r="B18" s="30" t="s">
        <v>429</v>
      </c>
      <c r="C18" s="323"/>
      <c r="D18" s="297">
        <v>5000</v>
      </c>
      <c r="E18" s="317"/>
      <c r="F18" s="297">
        <f>D18</f>
        <v>5000</v>
      </c>
      <c r="G18" s="49" t="s">
        <v>430</v>
      </c>
      <c r="H18" s="121"/>
      <c r="I18" s="49" t="s">
        <v>431</v>
      </c>
    </row>
    <row r="19" spans="1:9" x14ac:dyDescent="0.25">
      <c r="A19" s="46">
        <v>2</v>
      </c>
      <c r="B19" s="30" t="s">
        <v>432</v>
      </c>
      <c r="C19" s="323"/>
      <c r="D19" s="297">
        <v>5000</v>
      </c>
      <c r="E19" s="317"/>
      <c r="F19" s="297">
        <f t="shared" ref="F19:F25" si="1">D19</f>
        <v>5000</v>
      </c>
      <c r="G19" s="49" t="s">
        <v>430</v>
      </c>
      <c r="H19" s="121"/>
      <c r="I19" s="49" t="s">
        <v>431</v>
      </c>
    </row>
    <row r="20" spans="1:9" x14ac:dyDescent="0.25">
      <c r="A20" s="46">
        <v>3</v>
      </c>
      <c r="B20" s="30" t="s">
        <v>433</v>
      </c>
      <c r="C20" s="323"/>
      <c r="D20" s="297">
        <v>10000</v>
      </c>
      <c r="E20" s="317"/>
      <c r="F20" s="297">
        <f t="shared" si="1"/>
        <v>10000</v>
      </c>
      <c r="G20" s="49" t="s">
        <v>430</v>
      </c>
      <c r="H20" s="121"/>
      <c r="I20" s="49" t="s">
        <v>431</v>
      </c>
    </row>
    <row r="21" spans="1:9" x14ac:dyDescent="0.25">
      <c r="A21" s="46">
        <v>4</v>
      </c>
      <c r="B21" s="30" t="s">
        <v>434</v>
      </c>
      <c r="C21" s="323"/>
      <c r="D21" s="297">
        <v>15000</v>
      </c>
      <c r="E21" s="317"/>
      <c r="F21" s="297">
        <f t="shared" si="1"/>
        <v>15000</v>
      </c>
      <c r="G21" s="49" t="s">
        <v>430</v>
      </c>
      <c r="H21" s="121"/>
      <c r="I21" s="49" t="s">
        <v>431</v>
      </c>
    </row>
    <row r="22" spans="1:9" x14ac:dyDescent="0.25">
      <c r="A22" s="46">
        <v>5</v>
      </c>
      <c r="B22" s="30" t="s">
        <v>435</v>
      </c>
      <c r="C22" s="323"/>
      <c r="D22" s="297">
        <v>20000</v>
      </c>
      <c r="E22" s="317"/>
      <c r="F22" s="297">
        <f t="shared" si="1"/>
        <v>20000</v>
      </c>
      <c r="G22" s="49" t="s">
        <v>436</v>
      </c>
      <c r="H22" s="121"/>
      <c r="I22" s="49" t="s">
        <v>431</v>
      </c>
    </row>
    <row r="23" spans="1:9" x14ac:dyDescent="0.25">
      <c r="A23" s="46">
        <v>6</v>
      </c>
      <c r="B23" s="30" t="s">
        <v>437</v>
      </c>
      <c r="C23" s="323"/>
      <c r="D23" s="297">
        <v>20000</v>
      </c>
      <c r="E23" s="317"/>
      <c r="F23" s="297">
        <f t="shared" si="1"/>
        <v>20000</v>
      </c>
      <c r="G23" s="49" t="s">
        <v>438</v>
      </c>
      <c r="H23" s="121"/>
      <c r="I23" s="49" t="s">
        <v>431</v>
      </c>
    </row>
    <row r="24" spans="1:9" ht="23" x14ac:dyDescent="0.25">
      <c r="A24" s="46">
        <v>7</v>
      </c>
      <c r="B24" s="122" t="s">
        <v>439</v>
      </c>
      <c r="C24" s="323"/>
      <c r="D24" s="297">
        <v>20000</v>
      </c>
      <c r="E24" s="317"/>
      <c r="F24" s="297">
        <f t="shared" si="1"/>
        <v>20000</v>
      </c>
      <c r="G24" s="49" t="s">
        <v>438</v>
      </c>
      <c r="H24" s="121"/>
      <c r="I24" s="49" t="s">
        <v>440</v>
      </c>
    </row>
    <row r="25" spans="1:9" x14ac:dyDescent="0.25">
      <c r="A25" s="46"/>
      <c r="B25" s="123" t="s">
        <v>441</v>
      </c>
      <c r="C25" s="324"/>
      <c r="D25" s="321">
        <f>SUM(D18:D24)</f>
        <v>95000</v>
      </c>
      <c r="E25" s="325"/>
      <c r="F25" s="321">
        <f t="shared" si="1"/>
        <v>95000</v>
      </c>
      <c r="G25" s="49"/>
      <c r="H25" s="121"/>
      <c r="I25" s="49"/>
    </row>
    <row r="26" spans="1:9" x14ac:dyDescent="0.25">
      <c r="A26" s="426" t="s">
        <v>443</v>
      </c>
      <c r="B26" s="427"/>
      <c r="C26" s="427"/>
      <c r="D26" s="427"/>
      <c r="E26" s="427"/>
      <c r="F26" s="427"/>
      <c r="G26" s="427"/>
      <c r="H26" s="427"/>
      <c r="I26" s="428"/>
    </row>
    <row r="27" spans="1:9" x14ac:dyDescent="0.25">
      <c r="A27" s="46">
        <v>1</v>
      </c>
      <c r="B27" s="30" t="s">
        <v>429</v>
      </c>
      <c r="C27" s="120"/>
      <c r="D27" s="297">
        <v>5000</v>
      </c>
      <c r="E27" s="297"/>
      <c r="F27" s="297">
        <f>D27</f>
        <v>5000</v>
      </c>
      <c r="G27" s="49" t="s">
        <v>430</v>
      </c>
      <c r="H27" s="121"/>
      <c r="I27" s="49" t="s">
        <v>431</v>
      </c>
    </row>
    <row r="28" spans="1:9" x14ac:dyDescent="0.25">
      <c r="A28" s="46">
        <v>2</v>
      </c>
      <c r="B28" s="30" t="s">
        <v>432</v>
      </c>
      <c r="C28" s="120"/>
      <c r="D28" s="297">
        <v>5000</v>
      </c>
      <c r="E28" s="297"/>
      <c r="F28" s="297">
        <f t="shared" ref="F28:F34" si="2">D28</f>
        <v>5000</v>
      </c>
      <c r="G28" s="49" t="s">
        <v>430</v>
      </c>
      <c r="H28" s="121"/>
      <c r="I28" s="49" t="s">
        <v>431</v>
      </c>
    </row>
    <row r="29" spans="1:9" x14ac:dyDescent="0.25">
      <c r="A29" s="46">
        <v>3</v>
      </c>
      <c r="B29" s="30" t="s">
        <v>433</v>
      </c>
      <c r="C29" s="120"/>
      <c r="D29" s="297">
        <v>10000</v>
      </c>
      <c r="E29" s="297"/>
      <c r="F29" s="297">
        <f t="shared" si="2"/>
        <v>10000</v>
      </c>
      <c r="G29" s="49" t="s">
        <v>430</v>
      </c>
      <c r="H29" s="121"/>
      <c r="I29" s="49" t="s">
        <v>431</v>
      </c>
    </row>
    <row r="30" spans="1:9" x14ac:dyDescent="0.25">
      <c r="A30" s="46">
        <v>4</v>
      </c>
      <c r="B30" s="30" t="s">
        <v>434</v>
      </c>
      <c r="C30" s="120"/>
      <c r="D30" s="297">
        <v>15000</v>
      </c>
      <c r="E30" s="297"/>
      <c r="F30" s="297">
        <f t="shared" si="2"/>
        <v>15000</v>
      </c>
      <c r="G30" s="49" t="s">
        <v>430</v>
      </c>
      <c r="H30" s="121"/>
      <c r="I30" s="49" t="s">
        <v>431</v>
      </c>
    </row>
    <row r="31" spans="1:9" x14ac:dyDescent="0.25">
      <c r="A31" s="46">
        <v>5</v>
      </c>
      <c r="B31" s="30" t="s">
        <v>435</v>
      </c>
      <c r="C31" s="120"/>
      <c r="D31" s="297">
        <v>20000</v>
      </c>
      <c r="E31" s="297"/>
      <c r="F31" s="297">
        <f t="shared" si="2"/>
        <v>20000</v>
      </c>
      <c r="G31" s="49" t="s">
        <v>436</v>
      </c>
      <c r="H31" s="121"/>
      <c r="I31" s="49" t="s">
        <v>431</v>
      </c>
    </row>
    <row r="32" spans="1:9" x14ac:dyDescent="0.25">
      <c r="A32" s="46">
        <v>6</v>
      </c>
      <c r="B32" s="30" t="s">
        <v>437</v>
      </c>
      <c r="C32" s="120"/>
      <c r="D32" s="297">
        <v>20000</v>
      </c>
      <c r="E32" s="297"/>
      <c r="F32" s="297">
        <f t="shared" si="2"/>
        <v>20000</v>
      </c>
      <c r="G32" s="49" t="s">
        <v>438</v>
      </c>
      <c r="H32" s="121"/>
      <c r="I32" s="49" t="s">
        <v>431</v>
      </c>
    </row>
    <row r="33" spans="1:9" ht="23" x14ac:dyDescent="0.25">
      <c r="A33" s="46">
        <v>7</v>
      </c>
      <c r="B33" s="122" t="s">
        <v>439</v>
      </c>
      <c r="C33" s="120"/>
      <c r="D33" s="297">
        <v>20000</v>
      </c>
      <c r="E33" s="297"/>
      <c r="F33" s="297">
        <f t="shared" si="2"/>
        <v>20000</v>
      </c>
      <c r="G33" s="49" t="s">
        <v>438</v>
      </c>
      <c r="H33" s="121"/>
      <c r="I33" s="49" t="s">
        <v>440</v>
      </c>
    </row>
    <row r="34" spans="1:9" x14ac:dyDescent="0.25">
      <c r="A34" s="46"/>
      <c r="B34" s="123" t="s">
        <v>441</v>
      </c>
      <c r="C34" s="123"/>
      <c r="D34" s="321">
        <f>SUM(D27:D33)</f>
        <v>95000</v>
      </c>
      <c r="E34" s="321"/>
      <c r="F34" s="321">
        <f t="shared" si="2"/>
        <v>95000</v>
      </c>
      <c r="G34" s="49"/>
      <c r="H34" s="121"/>
      <c r="I34" s="49"/>
    </row>
    <row r="35" spans="1:9" ht="13.25" customHeight="1" x14ac:dyDescent="0.25">
      <c r="A35" s="426" t="s">
        <v>444</v>
      </c>
      <c r="B35" s="427"/>
      <c r="C35" s="427"/>
      <c r="D35" s="427"/>
      <c r="E35" s="427"/>
      <c r="F35" s="427"/>
      <c r="G35" s="427"/>
      <c r="H35" s="427"/>
      <c r="I35" s="428"/>
    </row>
    <row r="36" spans="1:9" x14ac:dyDescent="0.25">
      <c r="A36" s="46">
        <v>1</v>
      </c>
      <c r="B36" s="30" t="s">
        <v>429</v>
      </c>
      <c r="C36" s="120"/>
      <c r="D36" s="297">
        <v>5000</v>
      </c>
      <c r="E36" s="317"/>
      <c r="F36" s="297">
        <f>D36</f>
        <v>5000</v>
      </c>
      <c r="G36" s="49" t="s">
        <v>430</v>
      </c>
      <c r="H36" s="121"/>
      <c r="I36" s="49" t="s">
        <v>431</v>
      </c>
    </row>
    <row r="37" spans="1:9" x14ac:dyDescent="0.25">
      <c r="A37" s="46">
        <v>2</v>
      </c>
      <c r="B37" s="30" t="s">
        <v>432</v>
      </c>
      <c r="C37" s="120"/>
      <c r="D37" s="297">
        <v>5000</v>
      </c>
      <c r="E37" s="317"/>
      <c r="F37" s="297">
        <f t="shared" ref="F37:F43" si="3">D37</f>
        <v>5000</v>
      </c>
      <c r="G37" s="49" t="s">
        <v>430</v>
      </c>
      <c r="H37" s="121"/>
      <c r="I37" s="49" t="s">
        <v>431</v>
      </c>
    </row>
    <row r="38" spans="1:9" x14ac:dyDescent="0.25">
      <c r="A38" s="46">
        <v>3</v>
      </c>
      <c r="B38" s="30" t="s">
        <v>433</v>
      </c>
      <c r="C38" s="120"/>
      <c r="D38" s="297">
        <v>10000</v>
      </c>
      <c r="E38" s="317"/>
      <c r="F38" s="297">
        <f t="shared" si="3"/>
        <v>10000</v>
      </c>
      <c r="G38" s="49" t="s">
        <v>430</v>
      </c>
      <c r="H38" s="121"/>
      <c r="I38" s="49" t="s">
        <v>431</v>
      </c>
    </row>
    <row r="39" spans="1:9" x14ac:dyDescent="0.25">
      <c r="A39" s="46">
        <v>4</v>
      </c>
      <c r="B39" s="30" t="s">
        <v>434</v>
      </c>
      <c r="C39" s="120"/>
      <c r="D39" s="297">
        <v>15000</v>
      </c>
      <c r="E39" s="317"/>
      <c r="F39" s="297">
        <f t="shared" si="3"/>
        <v>15000</v>
      </c>
      <c r="G39" s="49" t="s">
        <v>430</v>
      </c>
      <c r="H39" s="121"/>
      <c r="I39" s="49" t="s">
        <v>431</v>
      </c>
    </row>
    <row r="40" spans="1:9" x14ac:dyDescent="0.25">
      <c r="A40" s="46">
        <v>5</v>
      </c>
      <c r="B40" s="30" t="s">
        <v>435</v>
      </c>
      <c r="C40" s="120"/>
      <c r="D40" s="297">
        <v>20000</v>
      </c>
      <c r="E40" s="317"/>
      <c r="F40" s="297">
        <f t="shared" si="3"/>
        <v>20000</v>
      </c>
      <c r="G40" s="49" t="s">
        <v>436</v>
      </c>
      <c r="H40" s="121"/>
      <c r="I40" s="49" t="s">
        <v>431</v>
      </c>
    </row>
    <row r="41" spans="1:9" x14ac:dyDescent="0.25">
      <c r="A41" s="46">
        <v>6</v>
      </c>
      <c r="B41" s="30" t="s">
        <v>437</v>
      </c>
      <c r="C41" s="120"/>
      <c r="D41" s="297">
        <v>20000</v>
      </c>
      <c r="E41" s="317"/>
      <c r="F41" s="297">
        <f t="shared" si="3"/>
        <v>20000</v>
      </c>
      <c r="G41" s="49" t="s">
        <v>438</v>
      </c>
      <c r="H41" s="121"/>
      <c r="I41" s="49" t="s">
        <v>431</v>
      </c>
    </row>
    <row r="42" spans="1:9" ht="23" x14ac:dyDescent="0.25">
      <c r="A42" s="46">
        <v>7</v>
      </c>
      <c r="B42" s="122" t="s">
        <v>439</v>
      </c>
      <c r="C42" s="120"/>
      <c r="D42" s="297">
        <v>20000</v>
      </c>
      <c r="E42" s="317"/>
      <c r="F42" s="297">
        <f t="shared" si="3"/>
        <v>20000</v>
      </c>
      <c r="G42" s="49" t="s">
        <v>438</v>
      </c>
      <c r="H42" s="121"/>
      <c r="I42" s="49" t="s">
        <v>440</v>
      </c>
    </row>
    <row r="43" spans="1:9" x14ac:dyDescent="0.25">
      <c r="A43" s="46"/>
      <c r="B43" s="123" t="s">
        <v>441</v>
      </c>
      <c r="C43" s="123"/>
      <c r="D43" s="321">
        <f>SUM(D36:D42)</f>
        <v>95000</v>
      </c>
      <c r="E43" s="325"/>
      <c r="F43" s="321">
        <f t="shared" si="3"/>
        <v>95000</v>
      </c>
      <c r="G43" s="49"/>
      <c r="H43" s="121"/>
      <c r="I43" s="49"/>
    </row>
    <row r="44" spans="1:9" x14ac:dyDescent="0.25">
      <c r="A44" s="426" t="s">
        <v>445</v>
      </c>
      <c r="B44" s="427"/>
      <c r="C44" s="427"/>
      <c r="D44" s="427"/>
      <c r="E44" s="427"/>
      <c r="F44" s="427"/>
      <c r="G44" s="427"/>
      <c r="H44" s="427"/>
      <c r="I44" s="428"/>
    </row>
    <row r="45" spans="1:9" x14ac:dyDescent="0.25">
      <c r="A45" s="46">
        <v>1</v>
      </c>
      <c r="B45" s="30" t="s">
        <v>429</v>
      </c>
      <c r="C45" s="120"/>
      <c r="D45" s="297">
        <v>5000</v>
      </c>
      <c r="E45" s="297"/>
      <c r="F45" s="297">
        <f>D45</f>
        <v>5000</v>
      </c>
      <c r="G45" s="49" t="s">
        <v>430</v>
      </c>
      <c r="H45" s="121"/>
      <c r="I45" s="49" t="s">
        <v>431</v>
      </c>
    </row>
    <row r="46" spans="1:9" x14ac:dyDescent="0.25">
      <c r="A46" s="46">
        <v>2</v>
      </c>
      <c r="B46" s="30" t="s">
        <v>432</v>
      </c>
      <c r="C46" s="120"/>
      <c r="D46" s="297">
        <v>5000</v>
      </c>
      <c r="E46" s="297"/>
      <c r="F46" s="297">
        <f t="shared" ref="F46:F53" si="4">D46</f>
        <v>5000</v>
      </c>
      <c r="G46" s="49" t="s">
        <v>430</v>
      </c>
      <c r="H46" s="121"/>
      <c r="I46" s="49" t="s">
        <v>431</v>
      </c>
    </row>
    <row r="47" spans="1:9" x14ac:dyDescent="0.25">
      <c r="A47" s="46">
        <v>3</v>
      </c>
      <c r="B47" s="30" t="s">
        <v>433</v>
      </c>
      <c r="C47" s="120"/>
      <c r="D47" s="297">
        <v>10000</v>
      </c>
      <c r="E47" s="297"/>
      <c r="F47" s="297">
        <f t="shared" si="4"/>
        <v>10000</v>
      </c>
      <c r="G47" s="49" t="s">
        <v>430</v>
      </c>
      <c r="H47" s="121"/>
      <c r="I47" s="49" t="s">
        <v>431</v>
      </c>
    </row>
    <row r="48" spans="1:9" x14ac:dyDescent="0.25">
      <c r="A48" s="46">
        <v>4</v>
      </c>
      <c r="B48" s="30" t="s">
        <v>434</v>
      </c>
      <c r="C48" s="120"/>
      <c r="D48" s="297">
        <v>15000</v>
      </c>
      <c r="E48" s="297"/>
      <c r="F48" s="297">
        <f t="shared" si="4"/>
        <v>15000</v>
      </c>
      <c r="G48" s="49" t="s">
        <v>430</v>
      </c>
      <c r="H48" s="121"/>
      <c r="I48" s="49" t="s">
        <v>431</v>
      </c>
    </row>
    <row r="49" spans="1:9" x14ac:dyDescent="0.25">
      <c r="A49" s="46">
        <v>5</v>
      </c>
      <c r="B49" s="30" t="s">
        <v>435</v>
      </c>
      <c r="C49" s="120"/>
      <c r="D49" s="297">
        <v>50000</v>
      </c>
      <c r="E49" s="297"/>
      <c r="F49" s="297">
        <f t="shared" si="4"/>
        <v>50000</v>
      </c>
      <c r="G49" s="49" t="s">
        <v>436</v>
      </c>
      <c r="H49" s="121"/>
      <c r="I49" s="49" t="s">
        <v>431</v>
      </c>
    </row>
    <row r="50" spans="1:9" x14ac:dyDescent="0.25">
      <c r="A50" s="46">
        <v>6</v>
      </c>
      <c r="B50" s="30" t="s">
        <v>446</v>
      </c>
      <c r="C50" s="120"/>
      <c r="D50" s="297">
        <v>10000</v>
      </c>
      <c r="E50" s="297"/>
      <c r="F50" s="297">
        <f t="shared" si="4"/>
        <v>10000</v>
      </c>
      <c r="G50" s="49" t="s">
        <v>436</v>
      </c>
      <c r="H50" s="121"/>
      <c r="I50" s="49" t="s">
        <v>447</v>
      </c>
    </row>
    <row r="51" spans="1:9" x14ac:dyDescent="0.25">
      <c r="A51" s="46">
        <v>7</v>
      </c>
      <c r="B51" s="30" t="s">
        <v>448</v>
      </c>
      <c r="C51" s="120"/>
      <c r="D51" s="297">
        <v>20000</v>
      </c>
      <c r="E51" s="297"/>
      <c r="F51" s="297">
        <f t="shared" si="4"/>
        <v>20000</v>
      </c>
      <c r="G51" s="49" t="s">
        <v>438</v>
      </c>
      <c r="H51" s="121"/>
      <c r="I51" s="49" t="s">
        <v>431</v>
      </c>
    </row>
    <row r="52" spans="1:9" ht="23" x14ac:dyDescent="0.25">
      <c r="A52" s="46">
        <v>8</v>
      </c>
      <c r="B52" s="122" t="s">
        <v>439</v>
      </c>
      <c r="C52" s="120"/>
      <c r="D52" s="297">
        <v>20000</v>
      </c>
      <c r="E52" s="297"/>
      <c r="F52" s="297">
        <f t="shared" si="4"/>
        <v>20000</v>
      </c>
      <c r="G52" s="49" t="s">
        <v>438</v>
      </c>
      <c r="H52" s="121"/>
      <c r="I52" s="49" t="s">
        <v>440</v>
      </c>
    </row>
    <row r="53" spans="1:9" x14ac:dyDescent="0.25">
      <c r="A53" s="46"/>
      <c r="B53" s="123" t="s">
        <v>441</v>
      </c>
      <c r="C53" s="123"/>
      <c r="D53" s="321">
        <f>SUM(D45:D52)</f>
        <v>135000</v>
      </c>
      <c r="E53" s="321"/>
      <c r="F53" s="321">
        <f t="shared" si="4"/>
        <v>135000</v>
      </c>
      <c r="G53" s="49"/>
      <c r="H53" s="121"/>
      <c r="I53" s="49"/>
    </row>
    <row r="54" spans="1:9" x14ac:dyDescent="0.25">
      <c r="A54" s="426" t="s">
        <v>449</v>
      </c>
      <c r="B54" s="427"/>
      <c r="C54" s="427"/>
      <c r="D54" s="427"/>
      <c r="E54" s="427"/>
      <c r="F54" s="427"/>
      <c r="G54" s="427"/>
      <c r="H54" s="427"/>
      <c r="I54" s="428"/>
    </row>
    <row r="55" spans="1:9" x14ac:dyDescent="0.25">
      <c r="A55" s="46">
        <v>1</v>
      </c>
      <c r="B55" s="30" t="s">
        <v>429</v>
      </c>
      <c r="C55" s="120"/>
      <c r="D55" s="297">
        <v>5000</v>
      </c>
      <c r="E55" s="297"/>
      <c r="F55" s="297">
        <f>D55</f>
        <v>5000</v>
      </c>
      <c r="G55" s="49" t="s">
        <v>430</v>
      </c>
      <c r="H55" s="121"/>
      <c r="I55" s="49" t="s">
        <v>431</v>
      </c>
    </row>
    <row r="56" spans="1:9" x14ac:dyDescent="0.25">
      <c r="A56" s="46">
        <v>2</v>
      </c>
      <c r="B56" s="30" t="s">
        <v>432</v>
      </c>
      <c r="C56" s="120"/>
      <c r="D56" s="297">
        <v>5000</v>
      </c>
      <c r="E56" s="297"/>
      <c r="F56" s="297">
        <f t="shared" ref="F56:F63" si="5">D56</f>
        <v>5000</v>
      </c>
      <c r="G56" s="49" t="s">
        <v>430</v>
      </c>
      <c r="H56" s="121"/>
      <c r="I56" s="49" t="s">
        <v>431</v>
      </c>
    </row>
    <row r="57" spans="1:9" x14ac:dyDescent="0.25">
      <c r="A57" s="46">
        <v>3</v>
      </c>
      <c r="B57" s="30" t="s">
        <v>433</v>
      </c>
      <c r="C57" s="120"/>
      <c r="D57" s="297">
        <v>10000</v>
      </c>
      <c r="E57" s="297"/>
      <c r="F57" s="297">
        <f t="shared" si="5"/>
        <v>10000</v>
      </c>
      <c r="G57" s="49" t="s">
        <v>430</v>
      </c>
      <c r="H57" s="121"/>
      <c r="I57" s="49" t="s">
        <v>431</v>
      </c>
    </row>
    <row r="58" spans="1:9" x14ac:dyDescent="0.25">
      <c r="A58" s="46">
        <v>4</v>
      </c>
      <c r="B58" s="30" t="s">
        <v>434</v>
      </c>
      <c r="C58" s="120"/>
      <c r="D58" s="297">
        <v>15000</v>
      </c>
      <c r="E58" s="297"/>
      <c r="F58" s="297">
        <f t="shared" si="5"/>
        <v>15000</v>
      </c>
      <c r="G58" s="49" t="s">
        <v>430</v>
      </c>
      <c r="H58" s="121"/>
      <c r="I58" s="49" t="s">
        <v>431</v>
      </c>
    </row>
    <row r="59" spans="1:9" x14ac:dyDescent="0.25">
      <c r="A59" s="46">
        <v>5</v>
      </c>
      <c r="B59" s="30" t="s">
        <v>435</v>
      </c>
      <c r="C59" s="120"/>
      <c r="D59" s="297">
        <v>100000</v>
      </c>
      <c r="E59" s="297"/>
      <c r="F59" s="297">
        <f t="shared" si="5"/>
        <v>100000</v>
      </c>
      <c r="G59" s="49" t="s">
        <v>436</v>
      </c>
      <c r="H59" s="121"/>
      <c r="I59" s="49" t="s">
        <v>431</v>
      </c>
    </row>
    <row r="60" spans="1:9" x14ac:dyDescent="0.25">
      <c r="A60" s="46">
        <v>6</v>
      </c>
      <c r="B60" s="30" t="s">
        <v>446</v>
      </c>
      <c r="C60" s="120"/>
      <c r="D60" s="297">
        <v>10000</v>
      </c>
      <c r="E60" s="297"/>
      <c r="F60" s="297">
        <f t="shared" si="5"/>
        <v>10000</v>
      </c>
      <c r="G60" s="49" t="s">
        <v>436</v>
      </c>
      <c r="H60" s="121"/>
      <c r="I60" s="49" t="s">
        <v>447</v>
      </c>
    </row>
    <row r="61" spans="1:9" x14ac:dyDescent="0.25">
      <c r="A61" s="46">
        <v>7</v>
      </c>
      <c r="B61" s="30" t="s">
        <v>448</v>
      </c>
      <c r="C61" s="120"/>
      <c r="D61" s="297">
        <v>20000</v>
      </c>
      <c r="E61" s="297"/>
      <c r="F61" s="297">
        <f t="shared" si="5"/>
        <v>20000</v>
      </c>
      <c r="G61" s="49" t="s">
        <v>438</v>
      </c>
      <c r="H61" s="121"/>
      <c r="I61" s="49" t="s">
        <v>431</v>
      </c>
    </row>
    <row r="62" spans="1:9" ht="23" x14ac:dyDescent="0.25">
      <c r="A62" s="46">
        <v>8</v>
      </c>
      <c r="B62" s="122" t="s">
        <v>439</v>
      </c>
      <c r="C62" s="120"/>
      <c r="D62" s="297">
        <v>20000</v>
      </c>
      <c r="E62" s="297"/>
      <c r="F62" s="297">
        <f t="shared" si="5"/>
        <v>20000</v>
      </c>
      <c r="G62" s="49" t="s">
        <v>438</v>
      </c>
      <c r="H62" s="121"/>
      <c r="I62" s="49" t="s">
        <v>440</v>
      </c>
    </row>
    <row r="63" spans="1:9" x14ac:dyDescent="0.25">
      <c r="A63" s="46"/>
      <c r="B63" s="123" t="s">
        <v>441</v>
      </c>
      <c r="C63" s="123"/>
      <c r="D63" s="321">
        <f>SUM(D55:D62)</f>
        <v>185000</v>
      </c>
      <c r="E63" s="321"/>
      <c r="F63" s="321">
        <f t="shared" si="5"/>
        <v>185000</v>
      </c>
      <c r="G63" s="49"/>
      <c r="H63" s="121"/>
      <c r="I63" s="49"/>
    </row>
    <row r="64" spans="1:9" x14ac:dyDescent="0.25">
      <c r="A64" s="426" t="s">
        <v>450</v>
      </c>
      <c r="B64" s="427"/>
      <c r="C64" s="427"/>
      <c r="D64" s="427"/>
      <c r="E64" s="427"/>
      <c r="F64" s="427"/>
      <c r="G64" s="427"/>
      <c r="H64" s="427"/>
      <c r="I64" s="428"/>
    </row>
    <row r="65" spans="1:9" x14ac:dyDescent="0.25">
      <c r="A65" s="46">
        <v>1</v>
      </c>
      <c r="B65" s="30" t="s">
        <v>429</v>
      </c>
      <c r="C65" s="120"/>
      <c r="D65" s="297">
        <v>5000</v>
      </c>
      <c r="E65" s="317"/>
      <c r="F65" s="297">
        <f>D65</f>
        <v>5000</v>
      </c>
      <c r="G65" s="49" t="s">
        <v>430</v>
      </c>
      <c r="H65" s="121"/>
      <c r="I65" s="49" t="s">
        <v>431</v>
      </c>
    </row>
    <row r="66" spans="1:9" x14ac:dyDescent="0.25">
      <c r="A66" s="46">
        <v>2</v>
      </c>
      <c r="B66" s="30" t="s">
        <v>432</v>
      </c>
      <c r="C66" s="120"/>
      <c r="D66" s="297">
        <v>5000</v>
      </c>
      <c r="E66" s="317"/>
      <c r="F66" s="297">
        <f t="shared" ref="F66:F74" si="6">D66</f>
        <v>5000</v>
      </c>
      <c r="G66" s="49" t="s">
        <v>430</v>
      </c>
      <c r="H66" s="121"/>
      <c r="I66" s="49" t="s">
        <v>431</v>
      </c>
    </row>
    <row r="67" spans="1:9" x14ac:dyDescent="0.25">
      <c r="A67" s="46">
        <v>3</v>
      </c>
      <c r="B67" s="30" t="s">
        <v>433</v>
      </c>
      <c r="C67" s="120"/>
      <c r="D67" s="297">
        <v>10000</v>
      </c>
      <c r="E67" s="317"/>
      <c r="F67" s="297">
        <f t="shared" si="6"/>
        <v>10000</v>
      </c>
      <c r="G67" s="49" t="s">
        <v>430</v>
      </c>
      <c r="H67" s="121"/>
      <c r="I67" s="49" t="s">
        <v>431</v>
      </c>
    </row>
    <row r="68" spans="1:9" x14ac:dyDescent="0.25">
      <c r="A68" s="46">
        <v>4</v>
      </c>
      <c r="B68" s="30" t="s">
        <v>434</v>
      </c>
      <c r="C68" s="120"/>
      <c r="D68" s="297">
        <v>15000</v>
      </c>
      <c r="E68" s="317"/>
      <c r="F68" s="297">
        <f t="shared" si="6"/>
        <v>15000</v>
      </c>
      <c r="G68" s="49" t="s">
        <v>430</v>
      </c>
      <c r="H68" s="121"/>
      <c r="I68" s="49" t="s">
        <v>431</v>
      </c>
    </row>
    <row r="69" spans="1:9" x14ac:dyDescent="0.25">
      <c r="A69" s="46">
        <v>5</v>
      </c>
      <c r="B69" s="30" t="s">
        <v>435</v>
      </c>
      <c r="C69" s="120"/>
      <c r="D69" s="297">
        <v>100000</v>
      </c>
      <c r="E69" s="317"/>
      <c r="F69" s="297">
        <f t="shared" si="6"/>
        <v>100000</v>
      </c>
      <c r="G69" s="49" t="s">
        <v>436</v>
      </c>
      <c r="H69" s="121"/>
      <c r="I69" s="49" t="s">
        <v>431</v>
      </c>
    </row>
    <row r="70" spans="1:9" x14ac:dyDescent="0.25">
      <c r="A70" s="46">
        <v>6</v>
      </c>
      <c r="B70" s="30" t="s">
        <v>446</v>
      </c>
      <c r="C70" s="120"/>
      <c r="D70" s="297">
        <v>10000</v>
      </c>
      <c r="E70" s="317"/>
      <c r="F70" s="297">
        <f t="shared" si="6"/>
        <v>10000</v>
      </c>
      <c r="G70" s="49" t="s">
        <v>436</v>
      </c>
      <c r="H70" s="121"/>
      <c r="I70" s="49" t="s">
        <v>447</v>
      </c>
    </row>
    <row r="71" spans="1:9" x14ac:dyDescent="0.25">
      <c r="A71" s="46">
        <v>7</v>
      </c>
      <c r="B71" s="30" t="s">
        <v>448</v>
      </c>
      <c r="C71" s="120"/>
      <c r="D71" s="297">
        <v>20000</v>
      </c>
      <c r="E71" s="317"/>
      <c r="F71" s="297">
        <f t="shared" si="6"/>
        <v>20000</v>
      </c>
      <c r="G71" s="49" t="s">
        <v>438</v>
      </c>
      <c r="H71" s="121"/>
      <c r="I71" s="49" t="s">
        <v>431</v>
      </c>
    </row>
    <row r="72" spans="1:9" ht="23" x14ac:dyDescent="0.25">
      <c r="A72" s="46">
        <v>8</v>
      </c>
      <c r="B72" s="122" t="s">
        <v>439</v>
      </c>
      <c r="C72" s="120"/>
      <c r="D72" s="297">
        <v>20000</v>
      </c>
      <c r="E72" s="317"/>
      <c r="F72" s="297">
        <f t="shared" si="6"/>
        <v>20000</v>
      </c>
      <c r="G72" s="49" t="s">
        <v>438</v>
      </c>
      <c r="H72" s="121"/>
      <c r="I72" s="49" t="s">
        <v>440</v>
      </c>
    </row>
    <row r="73" spans="1:9" x14ac:dyDescent="0.25">
      <c r="A73" s="46"/>
      <c r="B73" s="123" t="s">
        <v>441</v>
      </c>
      <c r="C73" s="123"/>
      <c r="D73" s="297">
        <f>SUM(D65:D72)</f>
        <v>185000</v>
      </c>
      <c r="E73" s="317"/>
      <c r="F73" s="297">
        <f t="shared" si="6"/>
        <v>185000</v>
      </c>
      <c r="G73" s="49"/>
      <c r="H73" s="121"/>
      <c r="I73" s="49"/>
    </row>
    <row r="74" spans="1:9" x14ac:dyDescent="0.25">
      <c r="A74" s="76"/>
      <c r="B74" s="76" t="s">
        <v>451</v>
      </c>
      <c r="C74" s="76"/>
      <c r="D74" s="321">
        <f>D73+D63+D53+D34+D16+D43</f>
        <v>790000</v>
      </c>
      <c r="E74" s="326"/>
      <c r="F74" s="321">
        <f t="shared" si="6"/>
        <v>790000</v>
      </c>
      <c r="G74" s="16"/>
      <c r="H74" s="76"/>
      <c r="I74" s="16"/>
    </row>
    <row r="75" spans="1:9" ht="20.25" customHeight="1" x14ac:dyDescent="0.25"/>
    <row r="76" spans="1:9" x14ac:dyDescent="0.25">
      <c r="B76" s="74"/>
    </row>
  </sheetData>
  <mergeCells count="17">
    <mergeCell ref="A64:I64"/>
    <mergeCell ref="A8:I8"/>
    <mergeCell ref="A17:I17"/>
    <mergeCell ref="A26:I26"/>
    <mergeCell ref="A35:I35"/>
    <mergeCell ref="A44:I44"/>
    <mergeCell ref="A54:I54"/>
    <mergeCell ref="B7:I7"/>
    <mergeCell ref="B1:I1"/>
    <mergeCell ref="B2:I2"/>
    <mergeCell ref="B3:I3"/>
    <mergeCell ref="A5:A6"/>
    <mergeCell ref="B5:B6"/>
    <mergeCell ref="C5:F5"/>
    <mergeCell ref="G5:G6"/>
    <mergeCell ref="H5:H6"/>
    <mergeCell ref="I5:I6"/>
  </mergeCells>
  <pageMargins left="0.64" right="0.15748031496062992" top="0.18" bottom="0.26" header="0.17" footer="0.28999999999999998"/>
  <pageSetup paperSize="9" scale="90"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3"/>
  <sheetViews>
    <sheetView topLeftCell="A29" zoomScaleNormal="100" zoomScaleSheetLayoutView="100" workbookViewId="0">
      <selection activeCell="D45" sqref="D45"/>
    </sheetView>
  </sheetViews>
  <sheetFormatPr defaultColWidth="9.08984375" defaultRowHeight="11.5" x14ac:dyDescent="0.25"/>
  <cols>
    <col min="1" max="1" width="5.54296875" style="12" customWidth="1"/>
    <col min="2" max="2" width="36.453125" style="11" customWidth="1"/>
    <col min="3" max="3" width="10.453125" style="21" customWidth="1"/>
    <col min="4" max="4" width="10.54296875" style="21" customWidth="1"/>
    <col min="5" max="5" width="14.08984375" style="21" customWidth="1"/>
    <col min="6" max="6" width="10.08984375" style="21" customWidth="1"/>
    <col min="7" max="7" width="10.453125" style="21" customWidth="1"/>
    <col min="8" max="8" width="14.54296875" style="21" customWidth="1"/>
    <col min="9" max="9" width="34.08984375" style="21" customWidth="1"/>
    <col min="10" max="10" width="8.984375E-2" style="11" customWidth="1"/>
    <col min="11" max="15" width="9.08984375" style="11" hidden="1" customWidth="1"/>
    <col min="16" max="255" width="9.08984375" style="11"/>
    <col min="256" max="256" width="5.54296875" style="11" customWidth="1"/>
    <col min="257" max="257" width="36.453125" style="11" customWidth="1"/>
    <col min="258" max="258" width="10.453125" style="11" customWidth="1"/>
    <col min="259" max="259" width="10.54296875" style="11" customWidth="1"/>
    <col min="260" max="260" width="14.08984375" style="11" customWidth="1"/>
    <col min="261" max="261" width="10.08984375" style="11" customWidth="1"/>
    <col min="262" max="262" width="10.453125" style="11" customWidth="1"/>
    <col min="263" max="263" width="14.54296875" style="11" customWidth="1"/>
    <col min="264" max="264" width="9.6328125" style="11" customWidth="1"/>
    <col min="265" max="265" width="34.08984375" style="11" customWidth="1"/>
    <col min="266" max="266" width="8.984375E-2" style="11" customWidth="1"/>
    <col min="267" max="271" width="0" style="11" hidden="1" customWidth="1"/>
    <col min="272" max="511" width="9.08984375" style="11"/>
    <col min="512" max="512" width="5.54296875" style="11" customWidth="1"/>
    <col min="513" max="513" width="36.453125" style="11" customWidth="1"/>
    <col min="514" max="514" width="10.453125" style="11" customWidth="1"/>
    <col min="515" max="515" width="10.54296875" style="11" customWidth="1"/>
    <col min="516" max="516" width="14.08984375" style="11" customWidth="1"/>
    <col min="517" max="517" width="10.08984375" style="11" customWidth="1"/>
    <col min="518" max="518" width="10.453125" style="11" customWidth="1"/>
    <col min="519" max="519" width="14.54296875" style="11" customWidth="1"/>
    <col min="520" max="520" width="9.6328125" style="11" customWidth="1"/>
    <col min="521" max="521" width="34.08984375" style="11" customWidth="1"/>
    <col min="522" max="522" width="8.984375E-2" style="11" customWidth="1"/>
    <col min="523" max="527" width="0" style="11" hidden="1" customWidth="1"/>
    <col min="528" max="767" width="9.08984375" style="11"/>
    <col min="768" max="768" width="5.54296875" style="11" customWidth="1"/>
    <col min="769" max="769" width="36.453125" style="11" customWidth="1"/>
    <col min="770" max="770" width="10.453125" style="11" customWidth="1"/>
    <col min="771" max="771" width="10.54296875" style="11" customWidth="1"/>
    <col min="772" max="772" width="14.08984375" style="11" customWidth="1"/>
    <col min="773" max="773" width="10.08984375" style="11" customWidth="1"/>
    <col min="774" max="774" width="10.453125" style="11" customWidth="1"/>
    <col min="775" max="775" width="14.54296875" style="11" customWidth="1"/>
    <col min="776" max="776" width="9.6328125" style="11" customWidth="1"/>
    <col min="777" max="777" width="34.08984375" style="11" customWidth="1"/>
    <col min="778" max="778" width="8.984375E-2" style="11" customWidth="1"/>
    <col min="779" max="783" width="0" style="11" hidden="1" customWidth="1"/>
    <col min="784" max="1023" width="9.08984375" style="11"/>
    <col min="1024" max="1024" width="5.54296875" style="11" customWidth="1"/>
    <col min="1025" max="1025" width="36.453125" style="11" customWidth="1"/>
    <col min="1026" max="1026" width="10.453125" style="11" customWidth="1"/>
    <col min="1027" max="1027" width="10.54296875" style="11" customWidth="1"/>
    <col min="1028" max="1028" width="14.08984375" style="11" customWidth="1"/>
    <col min="1029" max="1029" width="10.08984375" style="11" customWidth="1"/>
    <col min="1030" max="1030" width="10.453125" style="11" customWidth="1"/>
    <col min="1031" max="1031" width="14.54296875" style="11" customWidth="1"/>
    <col min="1032" max="1032" width="9.6328125" style="11" customWidth="1"/>
    <col min="1033" max="1033" width="34.08984375" style="11" customWidth="1"/>
    <col min="1034" max="1034" width="8.984375E-2" style="11" customWidth="1"/>
    <col min="1035" max="1039" width="0" style="11" hidden="1" customWidth="1"/>
    <col min="1040" max="1279" width="9.08984375" style="11"/>
    <col min="1280" max="1280" width="5.54296875" style="11" customWidth="1"/>
    <col min="1281" max="1281" width="36.453125" style="11" customWidth="1"/>
    <col min="1282" max="1282" width="10.453125" style="11" customWidth="1"/>
    <col min="1283" max="1283" width="10.54296875" style="11" customWidth="1"/>
    <col min="1284" max="1284" width="14.08984375" style="11" customWidth="1"/>
    <col min="1285" max="1285" width="10.08984375" style="11" customWidth="1"/>
    <col min="1286" max="1286" width="10.453125" style="11" customWidth="1"/>
    <col min="1287" max="1287" width="14.54296875" style="11" customWidth="1"/>
    <col min="1288" max="1288" width="9.6328125" style="11" customWidth="1"/>
    <col min="1289" max="1289" width="34.08984375" style="11" customWidth="1"/>
    <col min="1290" max="1290" width="8.984375E-2" style="11" customWidth="1"/>
    <col min="1291" max="1295" width="0" style="11" hidden="1" customWidth="1"/>
    <col min="1296" max="1535" width="9.08984375" style="11"/>
    <col min="1536" max="1536" width="5.54296875" style="11" customWidth="1"/>
    <col min="1537" max="1537" width="36.453125" style="11" customWidth="1"/>
    <col min="1538" max="1538" width="10.453125" style="11" customWidth="1"/>
    <col min="1539" max="1539" width="10.54296875" style="11" customWidth="1"/>
    <col min="1540" max="1540" width="14.08984375" style="11" customWidth="1"/>
    <col min="1541" max="1541" width="10.08984375" style="11" customWidth="1"/>
    <col min="1542" max="1542" width="10.453125" style="11" customWidth="1"/>
    <col min="1543" max="1543" width="14.54296875" style="11" customWidth="1"/>
    <col min="1544" max="1544" width="9.6328125" style="11" customWidth="1"/>
    <col min="1545" max="1545" width="34.08984375" style="11" customWidth="1"/>
    <col min="1546" max="1546" width="8.984375E-2" style="11" customWidth="1"/>
    <col min="1547" max="1551" width="0" style="11" hidden="1" customWidth="1"/>
    <col min="1552" max="1791" width="9.08984375" style="11"/>
    <col min="1792" max="1792" width="5.54296875" style="11" customWidth="1"/>
    <col min="1793" max="1793" width="36.453125" style="11" customWidth="1"/>
    <col min="1794" max="1794" width="10.453125" style="11" customWidth="1"/>
    <col min="1795" max="1795" width="10.54296875" style="11" customWidth="1"/>
    <col min="1796" max="1796" width="14.08984375" style="11" customWidth="1"/>
    <col min="1797" max="1797" width="10.08984375" style="11" customWidth="1"/>
    <col min="1798" max="1798" width="10.453125" style="11" customWidth="1"/>
    <col min="1799" max="1799" width="14.54296875" style="11" customWidth="1"/>
    <col min="1800" max="1800" width="9.6328125" style="11" customWidth="1"/>
    <col min="1801" max="1801" width="34.08984375" style="11" customWidth="1"/>
    <col min="1802" max="1802" width="8.984375E-2" style="11" customWidth="1"/>
    <col min="1803" max="1807" width="0" style="11" hidden="1" customWidth="1"/>
    <col min="1808" max="2047" width="9.08984375" style="11"/>
    <col min="2048" max="2048" width="5.54296875" style="11" customWidth="1"/>
    <col min="2049" max="2049" width="36.453125" style="11" customWidth="1"/>
    <col min="2050" max="2050" width="10.453125" style="11" customWidth="1"/>
    <col min="2051" max="2051" width="10.54296875" style="11" customWidth="1"/>
    <col min="2052" max="2052" width="14.08984375" style="11" customWidth="1"/>
    <col min="2053" max="2053" width="10.08984375" style="11" customWidth="1"/>
    <col min="2054" max="2054" width="10.453125" style="11" customWidth="1"/>
    <col min="2055" max="2055" width="14.54296875" style="11" customWidth="1"/>
    <col min="2056" max="2056" width="9.6328125" style="11" customWidth="1"/>
    <col min="2057" max="2057" width="34.08984375" style="11" customWidth="1"/>
    <col min="2058" max="2058" width="8.984375E-2" style="11" customWidth="1"/>
    <col min="2059" max="2063" width="0" style="11" hidden="1" customWidth="1"/>
    <col min="2064" max="2303" width="9.08984375" style="11"/>
    <col min="2304" max="2304" width="5.54296875" style="11" customWidth="1"/>
    <col min="2305" max="2305" width="36.453125" style="11" customWidth="1"/>
    <col min="2306" max="2306" width="10.453125" style="11" customWidth="1"/>
    <col min="2307" max="2307" width="10.54296875" style="11" customWidth="1"/>
    <col min="2308" max="2308" width="14.08984375" style="11" customWidth="1"/>
    <col min="2309" max="2309" width="10.08984375" style="11" customWidth="1"/>
    <col min="2310" max="2310" width="10.453125" style="11" customWidth="1"/>
    <col min="2311" max="2311" width="14.54296875" style="11" customWidth="1"/>
    <col min="2312" max="2312" width="9.6328125" style="11" customWidth="1"/>
    <col min="2313" max="2313" width="34.08984375" style="11" customWidth="1"/>
    <col min="2314" max="2314" width="8.984375E-2" style="11" customWidth="1"/>
    <col min="2315" max="2319" width="0" style="11" hidden="1" customWidth="1"/>
    <col min="2320" max="2559" width="9.08984375" style="11"/>
    <col min="2560" max="2560" width="5.54296875" style="11" customWidth="1"/>
    <col min="2561" max="2561" width="36.453125" style="11" customWidth="1"/>
    <col min="2562" max="2562" width="10.453125" style="11" customWidth="1"/>
    <col min="2563" max="2563" width="10.54296875" style="11" customWidth="1"/>
    <col min="2564" max="2564" width="14.08984375" style="11" customWidth="1"/>
    <col min="2565" max="2565" width="10.08984375" style="11" customWidth="1"/>
    <col min="2566" max="2566" width="10.453125" style="11" customWidth="1"/>
    <col min="2567" max="2567" width="14.54296875" style="11" customWidth="1"/>
    <col min="2568" max="2568" width="9.6328125" style="11" customWidth="1"/>
    <col min="2569" max="2569" width="34.08984375" style="11" customWidth="1"/>
    <col min="2570" max="2570" width="8.984375E-2" style="11" customWidth="1"/>
    <col min="2571" max="2575" width="0" style="11" hidden="1" customWidth="1"/>
    <col min="2576" max="2815" width="9.08984375" style="11"/>
    <col min="2816" max="2816" width="5.54296875" style="11" customWidth="1"/>
    <col min="2817" max="2817" width="36.453125" style="11" customWidth="1"/>
    <col min="2818" max="2818" width="10.453125" style="11" customWidth="1"/>
    <col min="2819" max="2819" width="10.54296875" style="11" customWidth="1"/>
    <col min="2820" max="2820" width="14.08984375" style="11" customWidth="1"/>
    <col min="2821" max="2821" width="10.08984375" style="11" customWidth="1"/>
    <col min="2822" max="2822" width="10.453125" style="11" customWidth="1"/>
    <col min="2823" max="2823" width="14.54296875" style="11" customWidth="1"/>
    <col min="2824" max="2824" width="9.6328125" style="11" customWidth="1"/>
    <col min="2825" max="2825" width="34.08984375" style="11" customWidth="1"/>
    <col min="2826" max="2826" width="8.984375E-2" style="11" customWidth="1"/>
    <col min="2827" max="2831" width="0" style="11" hidden="1" customWidth="1"/>
    <col min="2832" max="3071" width="9.08984375" style="11"/>
    <col min="3072" max="3072" width="5.54296875" style="11" customWidth="1"/>
    <col min="3073" max="3073" width="36.453125" style="11" customWidth="1"/>
    <col min="3074" max="3074" width="10.453125" style="11" customWidth="1"/>
    <col min="3075" max="3075" width="10.54296875" style="11" customWidth="1"/>
    <col min="3076" max="3076" width="14.08984375" style="11" customWidth="1"/>
    <col min="3077" max="3077" width="10.08984375" style="11" customWidth="1"/>
    <col min="3078" max="3078" width="10.453125" style="11" customWidth="1"/>
    <col min="3079" max="3079" width="14.54296875" style="11" customWidth="1"/>
    <col min="3080" max="3080" width="9.6328125" style="11" customWidth="1"/>
    <col min="3081" max="3081" width="34.08984375" style="11" customWidth="1"/>
    <col min="3082" max="3082" width="8.984375E-2" style="11" customWidth="1"/>
    <col min="3083" max="3087" width="0" style="11" hidden="1" customWidth="1"/>
    <col min="3088" max="3327" width="9.08984375" style="11"/>
    <col min="3328" max="3328" width="5.54296875" style="11" customWidth="1"/>
    <col min="3329" max="3329" width="36.453125" style="11" customWidth="1"/>
    <col min="3330" max="3330" width="10.453125" style="11" customWidth="1"/>
    <col min="3331" max="3331" width="10.54296875" style="11" customWidth="1"/>
    <col min="3332" max="3332" width="14.08984375" style="11" customWidth="1"/>
    <col min="3333" max="3333" width="10.08984375" style="11" customWidth="1"/>
    <col min="3334" max="3334" width="10.453125" style="11" customWidth="1"/>
    <col min="3335" max="3335" width="14.54296875" style="11" customWidth="1"/>
    <col min="3336" max="3336" width="9.6328125" style="11" customWidth="1"/>
    <col min="3337" max="3337" width="34.08984375" style="11" customWidth="1"/>
    <col min="3338" max="3338" width="8.984375E-2" style="11" customWidth="1"/>
    <col min="3339" max="3343" width="0" style="11" hidden="1" customWidth="1"/>
    <col min="3344" max="3583" width="9.08984375" style="11"/>
    <col min="3584" max="3584" width="5.54296875" style="11" customWidth="1"/>
    <col min="3585" max="3585" width="36.453125" style="11" customWidth="1"/>
    <col min="3586" max="3586" width="10.453125" style="11" customWidth="1"/>
    <col min="3587" max="3587" width="10.54296875" style="11" customWidth="1"/>
    <col min="3588" max="3588" width="14.08984375" style="11" customWidth="1"/>
    <col min="3589" max="3589" width="10.08984375" style="11" customWidth="1"/>
    <col min="3590" max="3590" width="10.453125" style="11" customWidth="1"/>
    <col min="3591" max="3591" width="14.54296875" style="11" customWidth="1"/>
    <col min="3592" max="3592" width="9.6328125" style="11" customWidth="1"/>
    <col min="3593" max="3593" width="34.08984375" style="11" customWidth="1"/>
    <col min="3594" max="3594" width="8.984375E-2" style="11" customWidth="1"/>
    <col min="3595" max="3599" width="0" style="11" hidden="1" customWidth="1"/>
    <col min="3600" max="3839" width="9.08984375" style="11"/>
    <col min="3840" max="3840" width="5.54296875" style="11" customWidth="1"/>
    <col min="3841" max="3841" width="36.453125" style="11" customWidth="1"/>
    <col min="3842" max="3842" width="10.453125" style="11" customWidth="1"/>
    <col min="3843" max="3843" width="10.54296875" style="11" customWidth="1"/>
    <col min="3844" max="3844" width="14.08984375" style="11" customWidth="1"/>
    <col min="3845" max="3845" width="10.08984375" style="11" customWidth="1"/>
    <col min="3846" max="3846" width="10.453125" style="11" customWidth="1"/>
    <col min="3847" max="3847" width="14.54296875" style="11" customWidth="1"/>
    <col min="3848" max="3848" width="9.6328125" style="11" customWidth="1"/>
    <col min="3849" max="3849" width="34.08984375" style="11" customWidth="1"/>
    <col min="3850" max="3850" width="8.984375E-2" style="11" customWidth="1"/>
    <col min="3851" max="3855" width="0" style="11" hidden="1" customWidth="1"/>
    <col min="3856" max="4095" width="9.08984375" style="11"/>
    <col min="4096" max="4096" width="5.54296875" style="11" customWidth="1"/>
    <col min="4097" max="4097" width="36.453125" style="11" customWidth="1"/>
    <col min="4098" max="4098" width="10.453125" style="11" customWidth="1"/>
    <col min="4099" max="4099" width="10.54296875" style="11" customWidth="1"/>
    <col min="4100" max="4100" width="14.08984375" style="11" customWidth="1"/>
    <col min="4101" max="4101" width="10.08984375" style="11" customWidth="1"/>
    <col min="4102" max="4102" width="10.453125" style="11" customWidth="1"/>
    <col min="4103" max="4103" width="14.54296875" style="11" customWidth="1"/>
    <col min="4104" max="4104" width="9.6328125" style="11" customWidth="1"/>
    <col min="4105" max="4105" width="34.08984375" style="11" customWidth="1"/>
    <col min="4106" max="4106" width="8.984375E-2" style="11" customWidth="1"/>
    <col min="4107" max="4111" width="0" style="11" hidden="1" customWidth="1"/>
    <col min="4112" max="4351" width="9.08984375" style="11"/>
    <col min="4352" max="4352" width="5.54296875" style="11" customWidth="1"/>
    <col min="4353" max="4353" width="36.453125" style="11" customWidth="1"/>
    <col min="4354" max="4354" width="10.453125" style="11" customWidth="1"/>
    <col min="4355" max="4355" width="10.54296875" style="11" customWidth="1"/>
    <col min="4356" max="4356" width="14.08984375" style="11" customWidth="1"/>
    <col min="4357" max="4357" width="10.08984375" style="11" customWidth="1"/>
    <col min="4358" max="4358" width="10.453125" style="11" customWidth="1"/>
    <col min="4359" max="4359" width="14.54296875" style="11" customWidth="1"/>
    <col min="4360" max="4360" width="9.6328125" style="11" customWidth="1"/>
    <col min="4361" max="4361" width="34.08984375" style="11" customWidth="1"/>
    <col min="4362" max="4362" width="8.984375E-2" style="11" customWidth="1"/>
    <col min="4363" max="4367" width="0" style="11" hidden="1" customWidth="1"/>
    <col min="4368" max="4607" width="9.08984375" style="11"/>
    <col min="4608" max="4608" width="5.54296875" style="11" customWidth="1"/>
    <col min="4609" max="4609" width="36.453125" style="11" customWidth="1"/>
    <col min="4610" max="4610" width="10.453125" style="11" customWidth="1"/>
    <col min="4611" max="4611" width="10.54296875" style="11" customWidth="1"/>
    <col min="4612" max="4612" width="14.08984375" style="11" customWidth="1"/>
    <col min="4613" max="4613" width="10.08984375" style="11" customWidth="1"/>
    <col min="4614" max="4614" width="10.453125" style="11" customWidth="1"/>
    <col min="4615" max="4615" width="14.54296875" style="11" customWidth="1"/>
    <col min="4616" max="4616" width="9.6328125" style="11" customWidth="1"/>
    <col min="4617" max="4617" width="34.08984375" style="11" customWidth="1"/>
    <col min="4618" max="4618" width="8.984375E-2" style="11" customWidth="1"/>
    <col min="4619" max="4623" width="0" style="11" hidden="1" customWidth="1"/>
    <col min="4624" max="4863" width="9.08984375" style="11"/>
    <col min="4864" max="4864" width="5.54296875" style="11" customWidth="1"/>
    <col min="4865" max="4865" width="36.453125" style="11" customWidth="1"/>
    <col min="4866" max="4866" width="10.453125" style="11" customWidth="1"/>
    <col min="4867" max="4867" width="10.54296875" style="11" customWidth="1"/>
    <col min="4868" max="4868" width="14.08984375" style="11" customWidth="1"/>
    <col min="4869" max="4869" width="10.08984375" style="11" customWidth="1"/>
    <col min="4870" max="4870" width="10.453125" style="11" customWidth="1"/>
    <col min="4871" max="4871" width="14.54296875" style="11" customWidth="1"/>
    <col min="4872" max="4872" width="9.6328125" style="11" customWidth="1"/>
    <col min="4873" max="4873" width="34.08984375" style="11" customWidth="1"/>
    <col min="4874" max="4874" width="8.984375E-2" style="11" customWidth="1"/>
    <col min="4875" max="4879" width="0" style="11" hidden="1" customWidth="1"/>
    <col min="4880" max="5119" width="9.08984375" style="11"/>
    <col min="5120" max="5120" width="5.54296875" style="11" customWidth="1"/>
    <col min="5121" max="5121" width="36.453125" style="11" customWidth="1"/>
    <col min="5122" max="5122" width="10.453125" style="11" customWidth="1"/>
    <col min="5123" max="5123" width="10.54296875" style="11" customWidth="1"/>
    <col min="5124" max="5124" width="14.08984375" style="11" customWidth="1"/>
    <col min="5125" max="5125" width="10.08984375" style="11" customWidth="1"/>
    <col min="5126" max="5126" width="10.453125" style="11" customWidth="1"/>
    <col min="5127" max="5127" width="14.54296875" style="11" customWidth="1"/>
    <col min="5128" max="5128" width="9.6328125" style="11" customWidth="1"/>
    <col min="5129" max="5129" width="34.08984375" style="11" customWidth="1"/>
    <col min="5130" max="5130" width="8.984375E-2" style="11" customWidth="1"/>
    <col min="5131" max="5135" width="0" style="11" hidden="1" customWidth="1"/>
    <col min="5136" max="5375" width="9.08984375" style="11"/>
    <col min="5376" max="5376" width="5.54296875" style="11" customWidth="1"/>
    <col min="5377" max="5377" width="36.453125" style="11" customWidth="1"/>
    <col min="5378" max="5378" width="10.453125" style="11" customWidth="1"/>
    <col min="5379" max="5379" width="10.54296875" style="11" customWidth="1"/>
    <col min="5380" max="5380" width="14.08984375" style="11" customWidth="1"/>
    <col min="5381" max="5381" width="10.08984375" style="11" customWidth="1"/>
    <col min="5382" max="5382" width="10.453125" style="11" customWidth="1"/>
    <col min="5383" max="5383" width="14.54296875" style="11" customWidth="1"/>
    <col min="5384" max="5384" width="9.6328125" style="11" customWidth="1"/>
    <col min="5385" max="5385" width="34.08984375" style="11" customWidth="1"/>
    <col min="5386" max="5386" width="8.984375E-2" style="11" customWidth="1"/>
    <col min="5387" max="5391" width="0" style="11" hidden="1" customWidth="1"/>
    <col min="5392" max="5631" width="9.08984375" style="11"/>
    <col min="5632" max="5632" width="5.54296875" style="11" customWidth="1"/>
    <col min="5633" max="5633" width="36.453125" style="11" customWidth="1"/>
    <col min="5634" max="5634" width="10.453125" style="11" customWidth="1"/>
    <col min="5635" max="5635" width="10.54296875" style="11" customWidth="1"/>
    <col min="5636" max="5636" width="14.08984375" style="11" customWidth="1"/>
    <col min="5637" max="5637" width="10.08984375" style="11" customWidth="1"/>
    <col min="5638" max="5638" width="10.453125" style="11" customWidth="1"/>
    <col min="5639" max="5639" width="14.54296875" style="11" customWidth="1"/>
    <col min="5640" max="5640" width="9.6328125" style="11" customWidth="1"/>
    <col min="5641" max="5641" width="34.08984375" style="11" customWidth="1"/>
    <col min="5642" max="5642" width="8.984375E-2" style="11" customWidth="1"/>
    <col min="5643" max="5647" width="0" style="11" hidden="1" customWidth="1"/>
    <col min="5648" max="5887" width="9.08984375" style="11"/>
    <col min="5888" max="5888" width="5.54296875" style="11" customWidth="1"/>
    <col min="5889" max="5889" width="36.453125" style="11" customWidth="1"/>
    <col min="5890" max="5890" width="10.453125" style="11" customWidth="1"/>
    <col min="5891" max="5891" width="10.54296875" style="11" customWidth="1"/>
    <col min="5892" max="5892" width="14.08984375" style="11" customWidth="1"/>
    <col min="5893" max="5893" width="10.08984375" style="11" customWidth="1"/>
    <col min="5894" max="5894" width="10.453125" style="11" customWidth="1"/>
    <col min="5895" max="5895" width="14.54296875" style="11" customWidth="1"/>
    <col min="5896" max="5896" width="9.6328125" style="11" customWidth="1"/>
    <col min="5897" max="5897" width="34.08984375" style="11" customWidth="1"/>
    <col min="5898" max="5898" width="8.984375E-2" style="11" customWidth="1"/>
    <col min="5899" max="5903" width="0" style="11" hidden="1" customWidth="1"/>
    <col min="5904" max="6143" width="9.08984375" style="11"/>
    <col min="6144" max="6144" width="5.54296875" style="11" customWidth="1"/>
    <col min="6145" max="6145" width="36.453125" style="11" customWidth="1"/>
    <col min="6146" max="6146" width="10.453125" style="11" customWidth="1"/>
    <col min="6147" max="6147" width="10.54296875" style="11" customWidth="1"/>
    <col min="6148" max="6148" width="14.08984375" style="11" customWidth="1"/>
    <col min="6149" max="6149" width="10.08984375" style="11" customWidth="1"/>
    <col min="6150" max="6150" width="10.453125" style="11" customWidth="1"/>
    <col min="6151" max="6151" width="14.54296875" style="11" customWidth="1"/>
    <col min="6152" max="6152" width="9.6328125" style="11" customWidth="1"/>
    <col min="6153" max="6153" width="34.08984375" style="11" customWidth="1"/>
    <col min="6154" max="6154" width="8.984375E-2" style="11" customWidth="1"/>
    <col min="6155" max="6159" width="0" style="11" hidden="1" customWidth="1"/>
    <col min="6160" max="6399" width="9.08984375" style="11"/>
    <col min="6400" max="6400" width="5.54296875" style="11" customWidth="1"/>
    <col min="6401" max="6401" width="36.453125" style="11" customWidth="1"/>
    <col min="6402" max="6402" width="10.453125" style="11" customWidth="1"/>
    <col min="6403" max="6403" width="10.54296875" style="11" customWidth="1"/>
    <col min="6404" max="6404" width="14.08984375" style="11" customWidth="1"/>
    <col min="6405" max="6405" width="10.08984375" style="11" customWidth="1"/>
    <col min="6406" max="6406" width="10.453125" style="11" customWidth="1"/>
    <col min="6407" max="6407" width="14.54296875" style="11" customWidth="1"/>
    <col min="6408" max="6408" width="9.6328125" style="11" customWidth="1"/>
    <col min="6409" max="6409" width="34.08984375" style="11" customWidth="1"/>
    <col min="6410" max="6410" width="8.984375E-2" style="11" customWidth="1"/>
    <col min="6411" max="6415" width="0" style="11" hidden="1" customWidth="1"/>
    <col min="6416" max="6655" width="9.08984375" style="11"/>
    <col min="6656" max="6656" width="5.54296875" style="11" customWidth="1"/>
    <col min="6657" max="6657" width="36.453125" style="11" customWidth="1"/>
    <col min="6658" max="6658" width="10.453125" style="11" customWidth="1"/>
    <col min="6659" max="6659" width="10.54296875" style="11" customWidth="1"/>
    <col min="6660" max="6660" width="14.08984375" style="11" customWidth="1"/>
    <col min="6661" max="6661" width="10.08984375" style="11" customWidth="1"/>
    <col min="6662" max="6662" width="10.453125" style="11" customWidth="1"/>
    <col min="6663" max="6663" width="14.54296875" style="11" customWidth="1"/>
    <col min="6664" max="6664" width="9.6328125" style="11" customWidth="1"/>
    <col min="6665" max="6665" width="34.08984375" style="11" customWidth="1"/>
    <col min="6666" max="6666" width="8.984375E-2" style="11" customWidth="1"/>
    <col min="6667" max="6671" width="0" style="11" hidden="1" customWidth="1"/>
    <col min="6672" max="6911" width="9.08984375" style="11"/>
    <col min="6912" max="6912" width="5.54296875" style="11" customWidth="1"/>
    <col min="6913" max="6913" width="36.453125" style="11" customWidth="1"/>
    <col min="6914" max="6914" width="10.453125" style="11" customWidth="1"/>
    <col min="6915" max="6915" width="10.54296875" style="11" customWidth="1"/>
    <col min="6916" max="6916" width="14.08984375" style="11" customWidth="1"/>
    <col min="6917" max="6917" width="10.08984375" style="11" customWidth="1"/>
    <col min="6918" max="6918" width="10.453125" style="11" customWidth="1"/>
    <col min="6919" max="6919" width="14.54296875" style="11" customWidth="1"/>
    <col min="6920" max="6920" width="9.6328125" style="11" customWidth="1"/>
    <col min="6921" max="6921" width="34.08984375" style="11" customWidth="1"/>
    <col min="6922" max="6922" width="8.984375E-2" style="11" customWidth="1"/>
    <col min="6923" max="6927" width="0" style="11" hidden="1" customWidth="1"/>
    <col min="6928" max="7167" width="9.08984375" style="11"/>
    <col min="7168" max="7168" width="5.54296875" style="11" customWidth="1"/>
    <col min="7169" max="7169" width="36.453125" style="11" customWidth="1"/>
    <col min="7170" max="7170" width="10.453125" style="11" customWidth="1"/>
    <col min="7171" max="7171" width="10.54296875" style="11" customWidth="1"/>
    <col min="7172" max="7172" width="14.08984375" style="11" customWidth="1"/>
    <col min="7173" max="7173" width="10.08984375" style="11" customWidth="1"/>
    <col min="7174" max="7174" width="10.453125" style="11" customWidth="1"/>
    <col min="7175" max="7175" width="14.54296875" style="11" customWidth="1"/>
    <col min="7176" max="7176" width="9.6328125" style="11" customWidth="1"/>
    <col min="7177" max="7177" width="34.08984375" style="11" customWidth="1"/>
    <col min="7178" max="7178" width="8.984375E-2" style="11" customWidth="1"/>
    <col min="7179" max="7183" width="0" style="11" hidden="1" customWidth="1"/>
    <col min="7184" max="7423" width="9.08984375" style="11"/>
    <col min="7424" max="7424" width="5.54296875" style="11" customWidth="1"/>
    <col min="7425" max="7425" width="36.453125" style="11" customWidth="1"/>
    <col min="7426" max="7426" width="10.453125" style="11" customWidth="1"/>
    <col min="7427" max="7427" width="10.54296875" style="11" customWidth="1"/>
    <col min="7428" max="7428" width="14.08984375" style="11" customWidth="1"/>
    <col min="7429" max="7429" width="10.08984375" style="11" customWidth="1"/>
    <col min="7430" max="7430" width="10.453125" style="11" customWidth="1"/>
    <col min="7431" max="7431" width="14.54296875" style="11" customWidth="1"/>
    <col min="7432" max="7432" width="9.6328125" style="11" customWidth="1"/>
    <col min="7433" max="7433" width="34.08984375" style="11" customWidth="1"/>
    <col min="7434" max="7434" width="8.984375E-2" style="11" customWidth="1"/>
    <col min="7435" max="7439" width="0" style="11" hidden="1" customWidth="1"/>
    <col min="7440" max="7679" width="9.08984375" style="11"/>
    <col min="7680" max="7680" width="5.54296875" style="11" customWidth="1"/>
    <col min="7681" max="7681" width="36.453125" style="11" customWidth="1"/>
    <col min="7682" max="7682" width="10.453125" style="11" customWidth="1"/>
    <col min="7683" max="7683" width="10.54296875" style="11" customWidth="1"/>
    <col min="7684" max="7684" width="14.08984375" style="11" customWidth="1"/>
    <col min="7685" max="7685" width="10.08984375" style="11" customWidth="1"/>
    <col min="7686" max="7686" width="10.453125" style="11" customWidth="1"/>
    <col min="7687" max="7687" width="14.54296875" style="11" customWidth="1"/>
    <col min="7688" max="7688" width="9.6328125" style="11" customWidth="1"/>
    <col min="7689" max="7689" width="34.08984375" style="11" customWidth="1"/>
    <col min="7690" max="7690" width="8.984375E-2" style="11" customWidth="1"/>
    <col min="7691" max="7695" width="0" style="11" hidden="1" customWidth="1"/>
    <col min="7696" max="7935" width="9.08984375" style="11"/>
    <col min="7936" max="7936" width="5.54296875" style="11" customWidth="1"/>
    <col min="7937" max="7937" width="36.453125" style="11" customWidth="1"/>
    <col min="7938" max="7938" width="10.453125" style="11" customWidth="1"/>
    <col min="7939" max="7939" width="10.54296875" style="11" customWidth="1"/>
    <col min="7940" max="7940" width="14.08984375" style="11" customWidth="1"/>
    <col min="7941" max="7941" width="10.08984375" style="11" customWidth="1"/>
    <col min="7942" max="7942" width="10.453125" style="11" customWidth="1"/>
    <col min="7943" max="7943" width="14.54296875" style="11" customWidth="1"/>
    <col min="7944" max="7944" width="9.6328125" style="11" customWidth="1"/>
    <col min="7945" max="7945" width="34.08984375" style="11" customWidth="1"/>
    <col min="7946" max="7946" width="8.984375E-2" style="11" customWidth="1"/>
    <col min="7947" max="7951" width="0" style="11" hidden="1" customWidth="1"/>
    <col min="7952" max="8191" width="9.08984375" style="11"/>
    <col min="8192" max="8192" width="5.54296875" style="11" customWidth="1"/>
    <col min="8193" max="8193" width="36.453125" style="11" customWidth="1"/>
    <col min="8194" max="8194" width="10.453125" style="11" customWidth="1"/>
    <col min="8195" max="8195" width="10.54296875" style="11" customWidth="1"/>
    <col min="8196" max="8196" width="14.08984375" style="11" customWidth="1"/>
    <col min="8197" max="8197" width="10.08984375" style="11" customWidth="1"/>
    <col min="8198" max="8198" width="10.453125" style="11" customWidth="1"/>
    <col min="8199" max="8199" width="14.54296875" style="11" customWidth="1"/>
    <col min="8200" max="8200" width="9.6328125" style="11" customWidth="1"/>
    <col min="8201" max="8201" width="34.08984375" style="11" customWidth="1"/>
    <col min="8202" max="8202" width="8.984375E-2" style="11" customWidth="1"/>
    <col min="8203" max="8207" width="0" style="11" hidden="1" customWidth="1"/>
    <col min="8208" max="8447" width="9.08984375" style="11"/>
    <col min="8448" max="8448" width="5.54296875" style="11" customWidth="1"/>
    <col min="8449" max="8449" width="36.453125" style="11" customWidth="1"/>
    <col min="8450" max="8450" width="10.453125" style="11" customWidth="1"/>
    <col min="8451" max="8451" width="10.54296875" style="11" customWidth="1"/>
    <col min="8452" max="8452" width="14.08984375" style="11" customWidth="1"/>
    <col min="8453" max="8453" width="10.08984375" style="11" customWidth="1"/>
    <col min="8454" max="8454" width="10.453125" style="11" customWidth="1"/>
    <col min="8455" max="8455" width="14.54296875" style="11" customWidth="1"/>
    <col min="8456" max="8456" width="9.6328125" style="11" customWidth="1"/>
    <col min="8457" max="8457" width="34.08984375" style="11" customWidth="1"/>
    <col min="8458" max="8458" width="8.984375E-2" style="11" customWidth="1"/>
    <col min="8459" max="8463" width="0" style="11" hidden="1" customWidth="1"/>
    <col min="8464" max="8703" width="9.08984375" style="11"/>
    <col min="8704" max="8704" width="5.54296875" style="11" customWidth="1"/>
    <col min="8705" max="8705" width="36.453125" style="11" customWidth="1"/>
    <col min="8706" max="8706" width="10.453125" style="11" customWidth="1"/>
    <col min="8707" max="8707" width="10.54296875" style="11" customWidth="1"/>
    <col min="8708" max="8708" width="14.08984375" style="11" customWidth="1"/>
    <col min="8709" max="8709" width="10.08984375" style="11" customWidth="1"/>
    <col min="8710" max="8710" width="10.453125" style="11" customWidth="1"/>
    <col min="8711" max="8711" width="14.54296875" style="11" customWidth="1"/>
    <col min="8712" max="8712" width="9.6328125" style="11" customWidth="1"/>
    <col min="8713" max="8713" width="34.08984375" style="11" customWidth="1"/>
    <col min="8714" max="8714" width="8.984375E-2" style="11" customWidth="1"/>
    <col min="8715" max="8719" width="0" style="11" hidden="1" customWidth="1"/>
    <col min="8720" max="8959" width="9.08984375" style="11"/>
    <col min="8960" max="8960" width="5.54296875" style="11" customWidth="1"/>
    <col min="8961" max="8961" width="36.453125" style="11" customWidth="1"/>
    <col min="8962" max="8962" width="10.453125" style="11" customWidth="1"/>
    <col min="8963" max="8963" width="10.54296875" style="11" customWidth="1"/>
    <col min="8964" max="8964" width="14.08984375" style="11" customWidth="1"/>
    <col min="8965" max="8965" width="10.08984375" style="11" customWidth="1"/>
    <col min="8966" max="8966" width="10.453125" style="11" customWidth="1"/>
    <col min="8967" max="8967" width="14.54296875" style="11" customWidth="1"/>
    <col min="8968" max="8968" width="9.6328125" style="11" customWidth="1"/>
    <col min="8969" max="8969" width="34.08984375" style="11" customWidth="1"/>
    <col min="8970" max="8970" width="8.984375E-2" style="11" customWidth="1"/>
    <col min="8971" max="8975" width="0" style="11" hidden="1" customWidth="1"/>
    <col min="8976" max="9215" width="9.08984375" style="11"/>
    <col min="9216" max="9216" width="5.54296875" style="11" customWidth="1"/>
    <col min="9217" max="9217" width="36.453125" style="11" customWidth="1"/>
    <col min="9218" max="9218" width="10.453125" style="11" customWidth="1"/>
    <col min="9219" max="9219" width="10.54296875" style="11" customWidth="1"/>
    <col min="9220" max="9220" width="14.08984375" style="11" customWidth="1"/>
    <col min="9221" max="9221" width="10.08984375" style="11" customWidth="1"/>
    <col min="9222" max="9222" width="10.453125" style="11" customWidth="1"/>
    <col min="9223" max="9223" width="14.54296875" style="11" customWidth="1"/>
    <col min="9224" max="9224" width="9.6328125" style="11" customWidth="1"/>
    <col min="9225" max="9225" width="34.08984375" style="11" customWidth="1"/>
    <col min="9226" max="9226" width="8.984375E-2" style="11" customWidth="1"/>
    <col min="9227" max="9231" width="0" style="11" hidden="1" customWidth="1"/>
    <col min="9232" max="9471" width="9.08984375" style="11"/>
    <col min="9472" max="9472" width="5.54296875" style="11" customWidth="1"/>
    <col min="9473" max="9473" width="36.453125" style="11" customWidth="1"/>
    <col min="9474" max="9474" width="10.453125" style="11" customWidth="1"/>
    <col min="9475" max="9475" width="10.54296875" style="11" customWidth="1"/>
    <col min="9476" max="9476" width="14.08984375" style="11" customWidth="1"/>
    <col min="9477" max="9477" width="10.08984375" style="11" customWidth="1"/>
    <col min="9478" max="9478" width="10.453125" style="11" customWidth="1"/>
    <col min="9479" max="9479" width="14.54296875" style="11" customWidth="1"/>
    <col min="9480" max="9480" width="9.6328125" style="11" customWidth="1"/>
    <col min="9481" max="9481" width="34.08984375" style="11" customWidth="1"/>
    <col min="9482" max="9482" width="8.984375E-2" style="11" customWidth="1"/>
    <col min="9483" max="9487" width="0" style="11" hidden="1" customWidth="1"/>
    <col min="9488" max="9727" width="9.08984375" style="11"/>
    <col min="9728" max="9728" width="5.54296875" style="11" customWidth="1"/>
    <col min="9729" max="9729" width="36.453125" style="11" customWidth="1"/>
    <col min="9730" max="9730" width="10.453125" style="11" customWidth="1"/>
    <col min="9731" max="9731" width="10.54296875" style="11" customWidth="1"/>
    <col min="9732" max="9732" width="14.08984375" style="11" customWidth="1"/>
    <col min="9733" max="9733" width="10.08984375" style="11" customWidth="1"/>
    <col min="9734" max="9734" width="10.453125" style="11" customWidth="1"/>
    <col min="9735" max="9735" width="14.54296875" style="11" customWidth="1"/>
    <col min="9736" max="9736" width="9.6328125" style="11" customWidth="1"/>
    <col min="9737" max="9737" width="34.08984375" style="11" customWidth="1"/>
    <col min="9738" max="9738" width="8.984375E-2" style="11" customWidth="1"/>
    <col min="9739" max="9743" width="0" style="11" hidden="1" customWidth="1"/>
    <col min="9744" max="9983" width="9.08984375" style="11"/>
    <col min="9984" max="9984" width="5.54296875" style="11" customWidth="1"/>
    <col min="9985" max="9985" width="36.453125" style="11" customWidth="1"/>
    <col min="9986" max="9986" width="10.453125" style="11" customWidth="1"/>
    <col min="9987" max="9987" width="10.54296875" style="11" customWidth="1"/>
    <col min="9988" max="9988" width="14.08984375" style="11" customWidth="1"/>
    <col min="9989" max="9989" width="10.08984375" style="11" customWidth="1"/>
    <col min="9990" max="9990" width="10.453125" style="11" customWidth="1"/>
    <col min="9991" max="9991" width="14.54296875" style="11" customWidth="1"/>
    <col min="9992" max="9992" width="9.6328125" style="11" customWidth="1"/>
    <col min="9993" max="9993" width="34.08984375" style="11" customWidth="1"/>
    <col min="9994" max="9994" width="8.984375E-2" style="11" customWidth="1"/>
    <col min="9995" max="9999" width="0" style="11" hidden="1" customWidth="1"/>
    <col min="10000" max="10239" width="9.08984375" style="11"/>
    <col min="10240" max="10240" width="5.54296875" style="11" customWidth="1"/>
    <col min="10241" max="10241" width="36.453125" style="11" customWidth="1"/>
    <col min="10242" max="10242" width="10.453125" style="11" customWidth="1"/>
    <col min="10243" max="10243" width="10.54296875" style="11" customWidth="1"/>
    <col min="10244" max="10244" width="14.08984375" style="11" customWidth="1"/>
    <col min="10245" max="10245" width="10.08984375" style="11" customWidth="1"/>
    <col min="10246" max="10246" width="10.453125" style="11" customWidth="1"/>
    <col min="10247" max="10247" width="14.54296875" style="11" customWidth="1"/>
    <col min="10248" max="10248" width="9.6328125" style="11" customWidth="1"/>
    <col min="10249" max="10249" width="34.08984375" style="11" customWidth="1"/>
    <col min="10250" max="10250" width="8.984375E-2" style="11" customWidth="1"/>
    <col min="10251" max="10255" width="0" style="11" hidden="1" customWidth="1"/>
    <col min="10256" max="10495" width="9.08984375" style="11"/>
    <col min="10496" max="10496" width="5.54296875" style="11" customWidth="1"/>
    <col min="10497" max="10497" width="36.453125" style="11" customWidth="1"/>
    <col min="10498" max="10498" width="10.453125" style="11" customWidth="1"/>
    <col min="10499" max="10499" width="10.54296875" style="11" customWidth="1"/>
    <col min="10500" max="10500" width="14.08984375" style="11" customWidth="1"/>
    <col min="10501" max="10501" width="10.08984375" style="11" customWidth="1"/>
    <col min="10502" max="10502" width="10.453125" style="11" customWidth="1"/>
    <col min="10503" max="10503" width="14.54296875" style="11" customWidth="1"/>
    <col min="10504" max="10504" width="9.6328125" style="11" customWidth="1"/>
    <col min="10505" max="10505" width="34.08984375" style="11" customWidth="1"/>
    <col min="10506" max="10506" width="8.984375E-2" style="11" customWidth="1"/>
    <col min="10507" max="10511" width="0" style="11" hidden="1" customWidth="1"/>
    <col min="10512" max="10751" width="9.08984375" style="11"/>
    <col min="10752" max="10752" width="5.54296875" style="11" customWidth="1"/>
    <col min="10753" max="10753" width="36.453125" style="11" customWidth="1"/>
    <col min="10754" max="10754" width="10.453125" style="11" customWidth="1"/>
    <col min="10755" max="10755" width="10.54296875" style="11" customWidth="1"/>
    <col min="10756" max="10756" width="14.08984375" style="11" customWidth="1"/>
    <col min="10757" max="10757" width="10.08984375" style="11" customWidth="1"/>
    <col min="10758" max="10758" width="10.453125" style="11" customWidth="1"/>
    <col min="10759" max="10759" width="14.54296875" style="11" customWidth="1"/>
    <col min="10760" max="10760" width="9.6328125" style="11" customWidth="1"/>
    <col min="10761" max="10761" width="34.08984375" style="11" customWidth="1"/>
    <col min="10762" max="10762" width="8.984375E-2" style="11" customWidth="1"/>
    <col min="10763" max="10767" width="0" style="11" hidden="1" customWidth="1"/>
    <col min="10768" max="11007" width="9.08984375" style="11"/>
    <col min="11008" max="11008" width="5.54296875" style="11" customWidth="1"/>
    <col min="11009" max="11009" width="36.453125" style="11" customWidth="1"/>
    <col min="11010" max="11010" width="10.453125" style="11" customWidth="1"/>
    <col min="11011" max="11011" width="10.54296875" style="11" customWidth="1"/>
    <col min="11012" max="11012" width="14.08984375" style="11" customWidth="1"/>
    <col min="11013" max="11013" width="10.08984375" style="11" customWidth="1"/>
    <col min="11014" max="11014" width="10.453125" style="11" customWidth="1"/>
    <col min="11015" max="11015" width="14.54296875" style="11" customWidth="1"/>
    <col min="11016" max="11016" width="9.6328125" style="11" customWidth="1"/>
    <col min="11017" max="11017" width="34.08984375" style="11" customWidth="1"/>
    <col min="11018" max="11018" width="8.984375E-2" style="11" customWidth="1"/>
    <col min="11019" max="11023" width="0" style="11" hidden="1" customWidth="1"/>
    <col min="11024" max="11263" width="9.08984375" style="11"/>
    <col min="11264" max="11264" width="5.54296875" style="11" customWidth="1"/>
    <col min="11265" max="11265" width="36.453125" style="11" customWidth="1"/>
    <col min="11266" max="11266" width="10.453125" style="11" customWidth="1"/>
    <col min="11267" max="11267" width="10.54296875" style="11" customWidth="1"/>
    <col min="11268" max="11268" width="14.08984375" style="11" customWidth="1"/>
    <col min="11269" max="11269" width="10.08984375" style="11" customWidth="1"/>
    <col min="11270" max="11270" width="10.453125" style="11" customWidth="1"/>
    <col min="11271" max="11271" width="14.54296875" style="11" customWidth="1"/>
    <col min="11272" max="11272" width="9.6328125" style="11" customWidth="1"/>
    <col min="11273" max="11273" width="34.08984375" style="11" customWidth="1"/>
    <col min="11274" max="11274" width="8.984375E-2" style="11" customWidth="1"/>
    <col min="11275" max="11279" width="0" style="11" hidden="1" customWidth="1"/>
    <col min="11280" max="11519" width="9.08984375" style="11"/>
    <col min="11520" max="11520" width="5.54296875" style="11" customWidth="1"/>
    <col min="11521" max="11521" width="36.453125" style="11" customWidth="1"/>
    <col min="11522" max="11522" width="10.453125" style="11" customWidth="1"/>
    <col min="11523" max="11523" width="10.54296875" style="11" customWidth="1"/>
    <col min="11524" max="11524" width="14.08984375" style="11" customWidth="1"/>
    <col min="11525" max="11525" width="10.08984375" style="11" customWidth="1"/>
    <col min="11526" max="11526" width="10.453125" style="11" customWidth="1"/>
    <col min="11527" max="11527" width="14.54296875" style="11" customWidth="1"/>
    <col min="11528" max="11528" width="9.6328125" style="11" customWidth="1"/>
    <col min="11529" max="11529" width="34.08984375" style="11" customWidth="1"/>
    <col min="11530" max="11530" width="8.984375E-2" style="11" customWidth="1"/>
    <col min="11531" max="11535" width="0" style="11" hidden="1" customWidth="1"/>
    <col min="11536" max="11775" width="9.08984375" style="11"/>
    <col min="11776" max="11776" width="5.54296875" style="11" customWidth="1"/>
    <col min="11777" max="11777" width="36.453125" style="11" customWidth="1"/>
    <col min="11778" max="11778" width="10.453125" style="11" customWidth="1"/>
    <col min="11779" max="11779" width="10.54296875" style="11" customWidth="1"/>
    <col min="11780" max="11780" width="14.08984375" style="11" customWidth="1"/>
    <col min="11781" max="11781" width="10.08984375" style="11" customWidth="1"/>
    <col min="11782" max="11782" width="10.453125" style="11" customWidth="1"/>
    <col min="11783" max="11783" width="14.54296875" style="11" customWidth="1"/>
    <col min="11784" max="11784" width="9.6328125" style="11" customWidth="1"/>
    <col min="11785" max="11785" width="34.08984375" style="11" customWidth="1"/>
    <col min="11786" max="11786" width="8.984375E-2" style="11" customWidth="1"/>
    <col min="11787" max="11791" width="0" style="11" hidden="1" customWidth="1"/>
    <col min="11792" max="12031" width="9.08984375" style="11"/>
    <col min="12032" max="12032" width="5.54296875" style="11" customWidth="1"/>
    <col min="12033" max="12033" width="36.453125" style="11" customWidth="1"/>
    <col min="12034" max="12034" width="10.453125" style="11" customWidth="1"/>
    <col min="12035" max="12035" width="10.54296875" style="11" customWidth="1"/>
    <col min="12036" max="12036" width="14.08984375" style="11" customWidth="1"/>
    <col min="12037" max="12037" width="10.08984375" style="11" customWidth="1"/>
    <col min="12038" max="12038" width="10.453125" style="11" customWidth="1"/>
    <col min="12039" max="12039" width="14.54296875" style="11" customWidth="1"/>
    <col min="12040" max="12040" width="9.6328125" style="11" customWidth="1"/>
    <col min="12041" max="12041" width="34.08984375" style="11" customWidth="1"/>
    <col min="12042" max="12042" width="8.984375E-2" style="11" customWidth="1"/>
    <col min="12043" max="12047" width="0" style="11" hidden="1" customWidth="1"/>
    <col min="12048" max="12287" width="9.08984375" style="11"/>
    <col min="12288" max="12288" width="5.54296875" style="11" customWidth="1"/>
    <col min="12289" max="12289" width="36.453125" style="11" customWidth="1"/>
    <col min="12290" max="12290" width="10.453125" style="11" customWidth="1"/>
    <col min="12291" max="12291" width="10.54296875" style="11" customWidth="1"/>
    <col min="12292" max="12292" width="14.08984375" style="11" customWidth="1"/>
    <col min="12293" max="12293" width="10.08984375" style="11" customWidth="1"/>
    <col min="12294" max="12294" width="10.453125" style="11" customWidth="1"/>
    <col min="12295" max="12295" width="14.54296875" style="11" customWidth="1"/>
    <col min="12296" max="12296" width="9.6328125" style="11" customWidth="1"/>
    <col min="12297" max="12297" width="34.08984375" style="11" customWidth="1"/>
    <col min="12298" max="12298" width="8.984375E-2" style="11" customWidth="1"/>
    <col min="12299" max="12303" width="0" style="11" hidden="1" customWidth="1"/>
    <col min="12304" max="12543" width="9.08984375" style="11"/>
    <col min="12544" max="12544" width="5.54296875" style="11" customWidth="1"/>
    <col min="12545" max="12545" width="36.453125" style="11" customWidth="1"/>
    <col min="12546" max="12546" width="10.453125" style="11" customWidth="1"/>
    <col min="12547" max="12547" width="10.54296875" style="11" customWidth="1"/>
    <col min="12548" max="12548" width="14.08984375" style="11" customWidth="1"/>
    <col min="12549" max="12549" width="10.08984375" style="11" customWidth="1"/>
    <col min="12550" max="12550" width="10.453125" style="11" customWidth="1"/>
    <col min="12551" max="12551" width="14.54296875" style="11" customWidth="1"/>
    <col min="12552" max="12552" width="9.6328125" style="11" customWidth="1"/>
    <col min="12553" max="12553" width="34.08984375" style="11" customWidth="1"/>
    <col min="12554" max="12554" width="8.984375E-2" style="11" customWidth="1"/>
    <col min="12555" max="12559" width="0" style="11" hidden="1" customWidth="1"/>
    <col min="12560" max="12799" width="9.08984375" style="11"/>
    <col min="12800" max="12800" width="5.54296875" style="11" customWidth="1"/>
    <col min="12801" max="12801" width="36.453125" style="11" customWidth="1"/>
    <col min="12802" max="12802" width="10.453125" style="11" customWidth="1"/>
    <col min="12803" max="12803" width="10.54296875" style="11" customWidth="1"/>
    <col min="12804" max="12804" width="14.08984375" style="11" customWidth="1"/>
    <col min="12805" max="12805" width="10.08984375" style="11" customWidth="1"/>
    <col min="12806" max="12806" width="10.453125" style="11" customWidth="1"/>
    <col min="12807" max="12807" width="14.54296875" style="11" customWidth="1"/>
    <col min="12808" max="12808" width="9.6328125" style="11" customWidth="1"/>
    <col min="12809" max="12809" width="34.08984375" style="11" customWidth="1"/>
    <col min="12810" max="12810" width="8.984375E-2" style="11" customWidth="1"/>
    <col min="12811" max="12815" width="0" style="11" hidden="1" customWidth="1"/>
    <col min="12816" max="13055" width="9.08984375" style="11"/>
    <col min="13056" max="13056" width="5.54296875" style="11" customWidth="1"/>
    <col min="13057" max="13057" width="36.453125" style="11" customWidth="1"/>
    <col min="13058" max="13058" width="10.453125" style="11" customWidth="1"/>
    <col min="13059" max="13059" width="10.54296875" style="11" customWidth="1"/>
    <col min="13060" max="13060" width="14.08984375" style="11" customWidth="1"/>
    <col min="13061" max="13061" width="10.08984375" style="11" customWidth="1"/>
    <col min="13062" max="13062" width="10.453125" style="11" customWidth="1"/>
    <col min="13063" max="13063" width="14.54296875" style="11" customWidth="1"/>
    <col min="13064" max="13064" width="9.6328125" style="11" customWidth="1"/>
    <col min="13065" max="13065" width="34.08984375" style="11" customWidth="1"/>
    <col min="13066" max="13066" width="8.984375E-2" style="11" customWidth="1"/>
    <col min="13067" max="13071" width="0" style="11" hidden="1" customWidth="1"/>
    <col min="13072" max="13311" width="9.08984375" style="11"/>
    <col min="13312" max="13312" width="5.54296875" style="11" customWidth="1"/>
    <col min="13313" max="13313" width="36.453125" style="11" customWidth="1"/>
    <col min="13314" max="13314" width="10.453125" style="11" customWidth="1"/>
    <col min="13315" max="13315" width="10.54296875" style="11" customWidth="1"/>
    <col min="13316" max="13316" width="14.08984375" style="11" customWidth="1"/>
    <col min="13317" max="13317" width="10.08984375" style="11" customWidth="1"/>
    <col min="13318" max="13318" width="10.453125" style="11" customWidth="1"/>
    <col min="13319" max="13319" width="14.54296875" style="11" customWidth="1"/>
    <col min="13320" max="13320" width="9.6328125" style="11" customWidth="1"/>
    <col min="13321" max="13321" width="34.08984375" style="11" customWidth="1"/>
    <col min="13322" max="13322" width="8.984375E-2" style="11" customWidth="1"/>
    <col min="13323" max="13327" width="0" style="11" hidden="1" customWidth="1"/>
    <col min="13328" max="13567" width="9.08984375" style="11"/>
    <col min="13568" max="13568" width="5.54296875" style="11" customWidth="1"/>
    <col min="13569" max="13569" width="36.453125" style="11" customWidth="1"/>
    <col min="13570" max="13570" width="10.453125" style="11" customWidth="1"/>
    <col min="13571" max="13571" width="10.54296875" style="11" customWidth="1"/>
    <col min="13572" max="13572" width="14.08984375" style="11" customWidth="1"/>
    <col min="13573" max="13573" width="10.08984375" style="11" customWidth="1"/>
    <col min="13574" max="13574" width="10.453125" style="11" customWidth="1"/>
    <col min="13575" max="13575" width="14.54296875" style="11" customWidth="1"/>
    <col min="13576" max="13576" width="9.6328125" style="11" customWidth="1"/>
    <col min="13577" max="13577" width="34.08984375" style="11" customWidth="1"/>
    <col min="13578" max="13578" width="8.984375E-2" style="11" customWidth="1"/>
    <col min="13579" max="13583" width="0" style="11" hidden="1" customWidth="1"/>
    <col min="13584" max="13823" width="9.08984375" style="11"/>
    <col min="13824" max="13824" width="5.54296875" style="11" customWidth="1"/>
    <col min="13825" max="13825" width="36.453125" style="11" customWidth="1"/>
    <col min="13826" max="13826" width="10.453125" style="11" customWidth="1"/>
    <col min="13827" max="13827" width="10.54296875" style="11" customWidth="1"/>
    <col min="13828" max="13828" width="14.08984375" style="11" customWidth="1"/>
    <col min="13829" max="13829" width="10.08984375" style="11" customWidth="1"/>
    <col min="13830" max="13830" width="10.453125" style="11" customWidth="1"/>
    <col min="13831" max="13831" width="14.54296875" style="11" customWidth="1"/>
    <col min="13832" max="13832" width="9.6328125" style="11" customWidth="1"/>
    <col min="13833" max="13833" width="34.08984375" style="11" customWidth="1"/>
    <col min="13834" max="13834" width="8.984375E-2" style="11" customWidth="1"/>
    <col min="13835" max="13839" width="0" style="11" hidden="1" customWidth="1"/>
    <col min="13840" max="14079" width="9.08984375" style="11"/>
    <col min="14080" max="14080" width="5.54296875" style="11" customWidth="1"/>
    <col min="14081" max="14081" width="36.453125" style="11" customWidth="1"/>
    <col min="14082" max="14082" width="10.453125" style="11" customWidth="1"/>
    <col min="14083" max="14083" width="10.54296875" style="11" customWidth="1"/>
    <col min="14084" max="14084" width="14.08984375" style="11" customWidth="1"/>
    <col min="14085" max="14085" width="10.08984375" style="11" customWidth="1"/>
    <col min="14086" max="14086" width="10.453125" style="11" customWidth="1"/>
    <col min="14087" max="14087" width="14.54296875" style="11" customWidth="1"/>
    <col min="14088" max="14088" width="9.6328125" style="11" customWidth="1"/>
    <col min="14089" max="14089" width="34.08984375" style="11" customWidth="1"/>
    <col min="14090" max="14090" width="8.984375E-2" style="11" customWidth="1"/>
    <col min="14091" max="14095" width="0" style="11" hidden="1" customWidth="1"/>
    <col min="14096" max="14335" width="9.08984375" style="11"/>
    <col min="14336" max="14336" width="5.54296875" style="11" customWidth="1"/>
    <col min="14337" max="14337" width="36.453125" style="11" customWidth="1"/>
    <col min="14338" max="14338" width="10.453125" style="11" customWidth="1"/>
    <col min="14339" max="14339" width="10.54296875" style="11" customWidth="1"/>
    <col min="14340" max="14340" width="14.08984375" style="11" customWidth="1"/>
    <col min="14341" max="14341" width="10.08984375" style="11" customWidth="1"/>
    <col min="14342" max="14342" width="10.453125" style="11" customWidth="1"/>
    <col min="14343" max="14343" width="14.54296875" style="11" customWidth="1"/>
    <col min="14344" max="14344" width="9.6328125" style="11" customWidth="1"/>
    <col min="14345" max="14345" width="34.08984375" style="11" customWidth="1"/>
    <col min="14346" max="14346" width="8.984375E-2" style="11" customWidth="1"/>
    <col min="14347" max="14351" width="0" style="11" hidden="1" customWidth="1"/>
    <col min="14352" max="14591" width="9.08984375" style="11"/>
    <col min="14592" max="14592" width="5.54296875" style="11" customWidth="1"/>
    <col min="14593" max="14593" width="36.453125" style="11" customWidth="1"/>
    <col min="14594" max="14594" width="10.453125" style="11" customWidth="1"/>
    <col min="14595" max="14595" width="10.54296875" style="11" customWidth="1"/>
    <col min="14596" max="14596" width="14.08984375" style="11" customWidth="1"/>
    <col min="14597" max="14597" width="10.08984375" style="11" customWidth="1"/>
    <col min="14598" max="14598" width="10.453125" style="11" customWidth="1"/>
    <col min="14599" max="14599" width="14.54296875" style="11" customWidth="1"/>
    <col min="14600" max="14600" width="9.6328125" style="11" customWidth="1"/>
    <col min="14601" max="14601" width="34.08984375" style="11" customWidth="1"/>
    <col min="14602" max="14602" width="8.984375E-2" style="11" customWidth="1"/>
    <col min="14603" max="14607" width="0" style="11" hidden="1" customWidth="1"/>
    <col min="14608" max="14847" width="9.08984375" style="11"/>
    <col min="14848" max="14848" width="5.54296875" style="11" customWidth="1"/>
    <col min="14849" max="14849" width="36.453125" style="11" customWidth="1"/>
    <col min="14850" max="14850" width="10.453125" style="11" customWidth="1"/>
    <col min="14851" max="14851" width="10.54296875" style="11" customWidth="1"/>
    <col min="14852" max="14852" width="14.08984375" style="11" customWidth="1"/>
    <col min="14853" max="14853" width="10.08984375" style="11" customWidth="1"/>
    <col min="14854" max="14854" width="10.453125" style="11" customWidth="1"/>
    <col min="14855" max="14855" width="14.54296875" style="11" customWidth="1"/>
    <col min="14856" max="14856" width="9.6328125" style="11" customWidth="1"/>
    <col min="14857" max="14857" width="34.08984375" style="11" customWidth="1"/>
    <col min="14858" max="14858" width="8.984375E-2" style="11" customWidth="1"/>
    <col min="14859" max="14863" width="0" style="11" hidden="1" customWidth="1"/>
    <col min="14864" max="15103" width="9.08984375" style="11"/>
    <col min="15104" max="15104" width="5.54296875" style="11" customWidth="1"/>
    <col min="15105" max="15105" width="36.453125" style="11" customWidth="1"/>
    <col min="15106" max="15106" width="10.453125" style="11" customWidth="1"/>
    <col min="15107" max="15107" width="10.54296875" style="11" customWidth="1"/>
    <col min="15108" max="15108" width="14.08984375" style="11" customWidth="1"/>
    <col min="15109" max="15109" width="10.08984375" style="11" customWidth="1"/>
    <col min="15110" max="15110" width="10.453125" style="11" customWidth="1"/>
    <col min="15111" max="15111" width="14.54296875" style="11" customWidth="1"/>
    <col min="15112" max="15112" width="9.6328125" style="11" customWidth="1"/>
    <col min="15113" max="15113" width="34.08984375" style="11" customWidth="1"/>
    <col min="15114" max="15114" width="8.984375E-2" style="11" customWidth="1"/>
    <col min="15115" max="15119" width="0" style="11" hidden="1" customWidth="1"/>
    <col min="15120" max="15359" width="9.08984375" style="11"/>
    <col min="15360" max="15360" width="5.54296875" style="11" customWidth="1"/>
    <col min="15361" max="15361" width="36.453125" style="11" customWidth="1"/>
    <col min="15362" max="15362" width="10.453125" style="11" customWidth="1"/>
    <col min="15363" max="15363" width="10.54296875" style="11" customWidth="1"/>
    <col min="15364" max="15364" width="14.08984375" style="11" customWidth="1"/>
    <col min="15365" max="15365" width="10.08984375" style="11" customWidth="1"/>
    <col min="15366" max="15366" width="10.453125" style="11" customWidth="1"/>
    <col min="15367" max="15367" width="14.54296875" style="11" customWidth="1"/>
    <col min="15368" max="15368" width="9.6328125" style="11" customWidth="1"/>
    <col min="15369" max="15369" width="34.08984375" style="11" customWidth="1"/>
    <col min="15370" max="15370" width="8.984375E-2" style="11" customWidth="1"/>
    <col min="15371" max="15375" width="0" style="11" hidden="1" customWidth="1"/>
    <col min="15376" max="15615" width="9.08984375" style="11"/>
    <col min="15616" max="15616" width="5.54296875" style="11" customWidth="1"/>
    <col min="15617" max="15617" width="36.453125" style="11" customWidth="1"/>
    <col min="15618" max="15618" width="10.453125" style="11" customWidth="1"/>
    <col min="15619" max="15619" width="10.54296875" style="11" customWidth="1"/>
    <col min="15620" max="15620" width="14.08984375" style="11" customWidth="1"/>
    <col min="15621" max="15621" width="10.08984375" style="11" customWidth="1"/>
    <col min="15622" max="15622" width="10.453125" style="11" customWidth="1"/>
    <col min="15623" max="15623" width="14.54296875" style="11" customWidth="1"/>
    <col min="15624" max="15624" width="9.6328125" style="11" customWidth="1"/>
    <col min="15625" max="15625" width="34.08984375" style="11" customWidth="1"/>
    <col min="15626" max="15626" width="8.984375E-2" style="11" customWidth="1"/>
    <col min="15627" max="15631" width="0" style="11" hidden="1" customWidth="1"/>
    <col min="15632" max="15871" width="9.08984375" style="11"/>
    <col min="15872" max="15872" width="5.54296875" style="11" customWidth="1"/>
    <col min="15873" max="15873" width="36.453125" style="11" customWidth="1"/>
    <col min="15874" max="15874" width="10.453125" style="11" customWidth="1"/>
    <col min="15875" max="15875" width="10.54296875" style="11" customWidth="1"/>
    <col min="15876" max="15876" width="14.08984375" style="11" customWidth="1"/>
    <col min="15877" max="15877" width="10.08984375" style="11" customWidth="1"/>
    <col min="15878" max="15878" width="10.453125" style="11" customWidth="1"/>
    <col min="15879" max="15879" width="14.54296875" style="11" customWidth="1"/>
    <col min="15880" max="15880" width="9.6328125" style="11" customWidth="1"/>
    <col min="15881" max="15881" width="34.08984375" style="11" customWidth="1"/>
    <col min="15882" max="15882" width="8.984375E-2" style="11" customWidth="1"/>
    <col min="15883" max="15887" width="0" style="11" hidden="1" customWidth="1"/>
    <col min="15888" max="16127" width="9.08984375" style="11"/>
    <col min="16128" max="16128" width="5.54296875" style="11" customWidth="1"/>
    <col min="16129" max="16129" width="36.453125" style="11" customWidth="1"/>
    <col min="16130" max="16130" width="10.453125" style="11" customWidth="1"/>
    <col min="16131" max="16131" width="10.54296875" style="11" customWidth="1"/>
    <col min="16132" max="16132" width="14.08984375" style="11" customWidth="1"/>
    <col min="16133" max="16133" width="10.08984375" style="11" customWidth="1"/>
    <col min="16134" max="16134" width="10.453125" style="11" customWidth="1"/>
    <col min="16135" max="16135" width="14.54296875" style="11" customWidth="1"/>
    <col min="16136" max="16136" width="9.6328125" style="11" customWidth="1"/>
    <col min="16137" max="16137" width="34.08984375" style="11" customWidth="1"/>
    <col min="16138" max="16138" width="8.984375E-2" style="11" customWidth="1"/>
    <col min="16139" max="16143" width="0" style="11" hidden="1" customWidth="1"/>
    <col min="16144" max="16384" width="9.08984375" style="11"/>
  </cols>
  <sheetData>
    <row r="1" spans="1:11" ht="14.15" customHeight="1" x14ac:dyDescent="0.3">
      <c r="A1" s="443" t="s">
        <v>187</v>
      </c>
      <c r="B1" s="443"/>
      <c r="C1" s="443"/>
      <c r="D1" s="443"/>
      <c r="E1" s="443"/>
      <c r="F1" s="443"/>
      <c r="G1" s="443"/>
      <c r="H1" s="443"/>
      <c r="I1" s="443"/>
      <c r="J1" s="13"/>
      <c r="K1" s="14"/>
    </row>
    <row r="2" spans="1:11" ht="30" customHeight="1" x14ac:dyDescent="0.3">
      <c r="A2" s="443" t="s">
        <v>1</v>
      </c>
      <c r="B2" s="443"/>
      <c r="C2" s="443"/>
      <c r="D2" s="443"/>
      <c r="E2" s="443"/>
      <c r="F2" s="443"/>
      <c r="G2" s="443"/>
      <c r="H2" s="443"/>
      <c r="I2" s="443"/>
      <c r="J2" s="10"/>
    </row>
    <row r="3" spans="1:11" ht="14.15" customHeight="1" x14ac:dyDescent="0.3">
      <c r="A3" s="443" t="s">
        <v>336</v>
      </c>
      <c r="B3" s="443"/>
      <c r="C3" s="443"/>
      <c r="D3" s="443"/>
      <c r="E3" s="443"/>
      <c r="F3" s="443"/>
      <c r="G3" s="443"/>
      <c r="H3" s="443"/>
      <c r="I3" s="443"/>
      <c r="J3" s="10"/>
    </row>
    <row r="4" spans="1:11" x14ac:dyDescent="0.25">
      <c r="A4" s="8"/>
      <c r="B4" s="45"/>
      <c r="C4" s="45"/>
      <c r="D4" s="45"/>
      <c r="E4" s="45"/>
      <c r="F4" s="45"/>
      <c r="G4" s="45"/>
      <c r="H4" s="45"/>
      <c r="I4" s="45"/>
      <c r="J4" s="10"/>
    </row>
    <row r="5" spans="1:11" ht="12" customHeight="1" x14ac:dyDescent="0.25">
      <c r="A5" s="390" t="s">
        <v>177</v>
      </c>
      <c r="B5" s="391" t="s">
        <v>4</v>
      </c>
      <c r="C5" s="391" t="s">
        <v>337</v>
      </c>
      <c r="D5" s="391" t="s">
        <v>793</v>
      </c>
      <c r="E5" s="391"/>
      <c r="F5" s="391"/>
      <c r="G5" s="391"/>
      <c r="H5" s="391" t="s">
        <v>338</v>
      </c>
      <c r="I5" s="392" t="s">
        <v>7</v>
      </c>
      <c r="J5" s="10"/>
    </row>
    <row r="6" spans="1:11" ht="34.5" x14ac:dyDescent="0.25">
      <c r="A6" s="390"/>
      <c r="B6" s="391"/>
      <c r="C6" s="391"/>
      <c r="D6" s="47" t="s">
        <v>8</v>
      </c>
      <c r="E6" s="47" t="s">
        <v>9</v>
      </c>
      <c r="F6" s="47" t="s">
        <v>10</v>
      </c>
      <c r="G6" s="47" t="s">
        <v>11</v>
      </c>
      <c r="H6" s="391"/>
      <c r="I6" s="392"/>
      <c r="J6" s="10"/>
    </row>
    <row r="7" spans="1:11" x14ac:dyDescent="0.25">
      <c r="A7" s="251" t="s">
        <v>672</v>
      </c>
      <c r="B7" s="423" t="s">
        <v>680</v>
      </c>
      <c r="C7" s="424"/>
      <c r="D7" s="424"/>
      <c r="E7" s="424"/>
      <c r="F7" s="424"/>
      <c r="G7" s="424"/>
      <c r="H7" s="424"/>
      <c r="I7" s="425"/>
      <c r="J7" s="10"/>
    </row>
    <row r="8" spans="1:11" x14ac:dyDescent="0.25">
      <c r="A8" s="18"/>
      <c r="B8" s="76" t="s">
        <v>339</v>
      </c>
      <c r="C8" s="16"/>
      <c r="D8" s="47"/>
      <c r="E8" s="47"/>
      <c r="F8" s="47"/>
      <c r="G8" s="47"/>
      <c r="H8" s="47"/>
      <c r="I8" s="77"/>
      <c r="J8" s="10"/>
    </row>
    <row r="9" spans="1:11" x14ac:dyDescent="0.25">
      <c r="A9" s="12" t="s">
        <v>236</v>
      </c>
      <c r="B9" s="27" t="s">
        <v>340</v>
      </c>
      <c r="C9" s="47" t="s">
        <v>341</v>
      </c>
      <c r="D9" s="78"/>
      <c r="E9" s="292">
        <v>27000</v>
      </c>
      <c r="F9" s="292"/>
      <c r="G9" s="292">
        <f>SUM(D9:F9)</f>
        <v>27000</v>
      </c>
      <c r="H9" s="47" t="s">
        <v>342</v>
      </c>
      <c r="I9" s="392" t="s">
        <v>343</v>
      </c>
      <c r="J9" s="10"/>
    </row>
    <row r="10" spans="1:11" ht="12" customHeight="1" x14ac:dyDescent="0.25">
      <c r="A10" s="79">
        <f>A9+1</f>
        <v>2</v>
      </c>
      <c r="B10" s="27" t="s">
        <v>344</v>
      </c>
      <c r="C10" s="47" t="s">
        <v>345</v>
      </c>
      <c r="D10" s="78"/>
      <c r="E10" s="292">
        <v>20000</v>
      </c>
      <c r="F10" s="292"/>
      <c r="G10" s="292">
        <f>SUM(D10:F10)</f>
        <v>20000</v>
      </c>
      <c r="H10" s="47" t="s">
        <v>346</v>
      </c>
      <c r="I10" s="392"/>
      <c r="J10" s="10"/>
    </row>
    <row r="11" spans="1:11" x14ac:dyDescent="0.25">
      <c r="A11" s="18"/>
      <c r="B11" s="76" t="s">
        <v>347</v>
      </c>
      <c r="C11" s="16"/>
      <c r="D11" s="80"/>
      <c r="E11" s="294">
        <f>SUM(E9:E10)</f>
        <v>47000</v>
      </c>
      <c r="F11" s="294"/>
      <c r="G11" s="294">
        <f>SUM(G9:G10)</f>
        <v>47000</v>
      </c>
      <c r="H11" s="16"/>
      <c r="I11" s="81"/>
      <c r="J11" s="10"/>
    </row>
    <row r="12" spans="1:11" x14ac:dyDescent="0.25">
      <c r="A12" s="18"/>
      <c r="B12" s="76"/>
      <c r="C12" s="16"/>
      <c r="D12" s="80"/>
      <c r="E12" s="294"/>
      <c r="F12" s="294"/>
      <c r="G12" s="294"/>
      <c r="H12" s="16"/>
      <c r="I12" s="81"/>
      <c r="J12" s="10"/>
    </row>
    <row r="13" spans="1:11" x14ac:dyDescent="0.25">
      <c r="A13" s="18"/>
      <c r="B13" s="76" t="s">
        <v>348</v>
      </c>
      <c r="C13" s="16"/>
      <c r="D13" s="78"/>
      <c r="E13" s="292"/>
      <c r="F13" s="292"/>
      <c r="G13" s="292"/>
      <c r="H13" s="47"/>
      <c r="I13" s="77"/>
      <c r="J13" s="10"/>
    </row>
    <row r="14" spans="1:11" x14ac:dyDescent="0.25">
      <c r="A14" s="79">
        <f>A10+1</f>
        <v>3</v>
      </c>
      <c r="B14" s="27" t="s">
        <v>340</v>
      </c>
      <c r="C14" s="47" t="s">
        <v>349</v>
      </c>
      <c r="D14" s="78"/>
      <c r="E14" s="292">
        <v>35250</v>
      </c>
      <c r="F14" s="292"/>
      <c r="G14" s="292">
        <f>SUM(D14:F14)</f>
        <v>35250</v>
      </c>
      <c r="H14" s="47" t="s">
        <v>342</v>
      </c>
      <c r="I14" s="392" t="s">
        <v>350</v>
      </c>
      <c r="J14" s="10"/>
    </row>
    <row r="15" spans="1:11" x14ac:dyDescent="0.25">
      <c r="A15" s="79">
        <f>A14+1</f>
        <v>4</v>
      </c>
      <c r="B15" s="27" t="s">
        <v>344</v>
      </c>
      <c r="C15" s="47" t="s">
        <v>351</v>
      </c>
      <c r="D15" s="78"/>
      <c r="E15" s="292">
        <v>30000</v>
      </c>
      <c r="F15" s="292"/>
      <c r="G15" s="292">
        <f>SUM(D15:F15)</f>
        <v>30000</v>
      </c>
      <c r="H15" s="47" t="s">
        <v>346</v>
      </c>
      <c r="I15" s="392"/>
      <c r="J15" s="10"/>
    </row>
    <row r="16" spans="1:11" ht="12" customHeight="1" x14ac:dyDescent="0.25">
      <c r="A16" s="79">
        <f>A15+1</f>
        <v>5</v>
      </c>
      <c r="B16" s="27" t="s">
        <v>213</v>
      </c>
      <c r="C16" s="47"/>
      <c r="D16" s="78"/>
      <c r="E16" s="292">
        <v>20000</v>
      </c>
      <c r="F16" s="292"/>
      <c r="G16" s="292">
        <f>SUM(D16:F16)</f>
        <v>20000</v>
      </c>
      <c r="H16" s="47" t="s">
        <v>182</v>
      </c>
      <c r="I16" s="392"/>
      <c r="J16" s="10"/>
    </row>
    <row r="17" spans="1:16" ht="12" customHeight="1" x14ac:dyDescent="0.25">
      <c r="A17" s="18"/>
      <c r="B17" s="76" t="s">
        <v>347</v>
      </c>
      <c r="C17" s="16"/>
      <c r="D17" s="80"/>
      <c r="E17" s="294">
        <f>SUM(E14:E16)</f>
        <v>85250</v>
      </c>
      <c r="F17" s="294"/>
      <c r="G17" s="294">
        <f>SUM(G14:G16)</f>
        <v>85250</v>
      </c>
      <c r="H17" s="16"/>
      <c r="I17" s="81"/>
      <c r="J17" s="10"/>
    </row>
    <row r="18" spans="1:16" ht="12" customHeight="1" x14ac:dyDescent="0.25">
      <c r="A18" s="18"/>
      <c r="B18" s="76"/>
      <c r="C18" s="16"/>
      <c r="D18" s="80"/>
      <c r="E18" s="294"/>
      <c r="F18" s="294"/>
      <c r="G18" s="294"/>
      <c r="H18" s="16"/>
      <c r="I18" s="81"/>
      <c r="J18" s="10"/>
    </row>
    <row r="19" spans="1:16" ht="12" customHeight="1" x14ac:dyDescent="0.25">
      <c r="A19" s="18"/>
      <c r="B19" s="76" t="s">
        <v>352</v>
      </c>
      <c r="C19" s="16"/>
      <c r="D19" s="47"/>
      <c r="E19" s="292"/>
      <c r="F19" s="292"/>
      <c r="G19" s="292"/>
      <c r="H19" s="47"/>
      <c r="I19" s="77"/>
      <c r="J19" s="10"/>
    </row>
    <row r="20" spans="1:16" ht="12" customHeight="1" x14ac:dyDescent="0.25">
      <c r="A20" s="79">
        <f>A16+1</f>
        <v>6</v>
      </c>
      <c r="B20" s="27" t="s">
        <v>340</v>
      </c>
      <c r="C20" s="47" t="s">
        <v>353</v>
      </c>
      <c r="D20" s="78"/>
      <c r="E20" s="292">
        <v>45000</v>
      </c>
      <c r="F20" s="292"/>
      <c r="G20" s="292">
        <f>SUM(D20:F20)</f>
        <v>45000</v>
      </c>
      <c r="H20" s="47" t="s">
        <v>342</v>
      </c>
      <c r="I20" s="77" t="s">
        <v>354</v>
      </c>
      <c r="J20" s="10"/>
    </row>
    <row r="21" spans="1:16" ht="12" customHeight="1" x14ac:dyDescent="0.25">
      <c r="A21" s="18"/>
      <c r="B21" s="76" t="s">
        <v>347</v>
      </c>
      <c r="C21" s="16"/>
      <c r="D21" s="80"/>
      <c r="E21" s="294">
        <f>SUM(E20:E20)</f>
        <v>45000</v>
      </c>
      <c r="F21" s="294"/>
      <c r="G21" s="294">
        <f>SUM(G20:G20)</f>
        <v>45000</v>
      </c>
      <c r="H21" s="16"/>
      <c r="I21" s="81"/>
      <c r="J21" s="10"/>
    </row>
    <row r="22" spans="1:16" ht="12" customHeight="1" x14ac:dyDescent="0.25">
      <c r="A22" s="18"/>
      <c r="B22" s="76"/>
      <c r="C22" s="16"/>
      <c r="D22" s="80"/>
      <c r="E22" s="294"/>
      <c r="F22" s="294"/>
      <c r="G22" s="294"/>
      <c r="H22" s="16"/>
      <c r="I22" s="81"/>
      <c r="J22" s="10"/>
    </row>
    <row r="23" spans="1:16" ht="12" customHeight="1" x14ac:dyDescent="0.25">
      <c r="A23" s="18"/>
      <c r="B23" s="76" t="s">
        <v>355</v>
      </c>
      <c r="C23" s="16"/>
      <c r="D23" s="47"/>
      <c r="E23" s="292"/>
      <c r="F23" s="292"/>
      <c r="G23" s="292"/>
      <c r="H23" s="47"/>
      <c r="I23" s="77"/>
      <c r="J23" s="10"/>
    </row>
    <row r="24" spans="1:16" ht="12" customHeight="1" x14ac:dyDescent="0.25">
      <c r="A24" s="79">
        <f>A20+1</f>
        <v>7</v>
      </c>
      <c r="B24" s="27" t="s">
        <v>340</v>
      </c>
      <c r="C24" s="47" t="s">
        <v>356</v>
      </c>
      <c r="D24" s="78"/>
      <c r="E24" s="292">
        <v>33750</v>
      </c>
      <c r="F24" s="292"/>
      <c r="G24" s="292">
        <f>SUM(D24:F24)</f>
        <v>33750</v>
      </c>
      <c r="H24" s="47" t="s">
        <v>342</v>
      </c>
      <c r="I24" s="77" t="s">
        <v>357</v>
      </c>
      <c r="J24" s="10"/>
    </row>
    <row r="25" spans="1:16" x14ac:dyDescent="0.25">
      <c r="A25" s="47"/>
      <c r="B25" s="17" t="s">
        <v>358</v>
      </c>
      <c r="C25" s="16"/>
      <c r="D25" s="80"/>
      <c r="E25" s="294">
        <f>SUM(E24:E24)</f>
        <v>33750</v>
      </c>
      <c r="F25" s="294"/>
      <c r="G25" s="294">
        <f>SUM(G24:G24)</f>
        <v>33750</v>
      </c>
      <c r="H25" s="16"/>
      <c r="I25" s="16"/>
      <c r="J25" s="82"/>
      <c r="K25" s="19"/>
      <c r="L25" s="19"/>
      <c r="M25" s="19"/>
      <c r="N25" s="19"/>
      <c r="O25" s="19"/>
      <c r="P25" s="10"/>
    </row>
    <row r="26" spans="1:16" x14ac:dyDescent="0.25">
      <c r="A26" s="47"/>
      <c r="B26" s="17"/>
      <c r="C26" s="16"/>
      <c r="D26" s="80"/>
      <c r="E26" s="294"/>
      <c r="F26" s="294"/>
      <c r="G26" s="294"/>
      <c r="H26" s="16"/>
      <c r="I26" s="16"/>
      <c r="J26" s="82"/>
      <c r="K26" s="19"/>
      <c r="L26" s="19"/>
      <c r="M26" s="19"/>
      <c r="N26" s="19"/>
      <c r="O26" s="19"/>
      <c r="P26" s="10"/>
    </row>
    <row r="27" spans="1:16" x14ac:dyDescent="0.25">
      <c r="A27" s="18"/>
      <c r="B27" s="76" t="s">
        <v>359</v>
      </c>
      <c r="C27" s="16"/>
      <c r="D27" s="78"/>
      <c r="E27" s="292"/>
      <c r="F27" s="292"/>
      <c r="G27" s="292"/>
      <c r="H27" s="47"/>
      <c r="I27" s="77"/>
      <c r="J27" s="10"/>
    </row>
    <row r="28" spans="1:16" x14ac:dyDescent="0.25">
      <c r="A28" s="79">
        <f>A24+1</f>
        <v>8</v>
      </c>
      <c r="B28" s="27" t="s">
        <v>344</v>
      </c>
      <c r="C28" s="47" t="s">
        <v>345</v>
      </c>
      <c r="D28" s="78"/>
      <c r="E28" s="292">
        <v>20000</v>
      </c>
      <c r="F28" s="292"/>
      <c r="G28" s="292">
        <f>SUM(D28:F28)</f>
        <v>20000</v>
      </c>
      <c r="H28" s="47" t="s">
        <v>346</v>
      </c>
      <c r="I28" s="442" t="s">
        <v>360</v>
      </c>
      <c r="J28" s="10"/>
    </row>
    <row r="29" spans="1:16" ht="23" x14ac:dyDescent="0.25">
      <c r="A29" s="79">
        <f>A28+1</f>
        <v>9</v>
      </c>
      <c r="B29" s="27" t="s">
        <v>361</v>
      </c>
      <c r="C29" s="47"/>
      <c r="D29" s="78"/>
      <c r="E29" s="292">
        <v>21000</v>
      </c>
      <c r="F29" s="292"/>
      <c r="G29" s="292">
        <f>SUM(D29:F29)</f>
        <v>21000</v>
      </c>
      <c r="H29" s="47" t="s">
        <v>294</v>
      </c>
      <c r="I29" s="438"/>
      <c r="J29" s="10"/>
    </row>
    <row r="30" spans="1:16" ht="25.5" customHeight="1" x14ac:dyDescent="0.25">
      <c r="A30" s="79">
        <f>A29+1</f>
        <v>10</v>
      </c>
      <c r="B30" s="27" t="s">
        <v>362</v>
      </c>
      <c r="C30" s="47"/>
      <c r="D30" s="78"/>
      <c r="E30" s="292">
        <v>108000</v>
      </c>
      <c r="F30" s="292"/>
      <c r="G30" s="292">
        <f>SUM(D30:F30)</f>
        <v>108000</v>
      </c>
      <c r="H30" s="47" t="s">
        <v>363</v>
      </c>
      <c r="I30" s="438"/>
      <c r="J30" s="10"/>
    </row>
    <row r="31" spans="1:16" ht="12" customHeight="1" x14ac:dyDescent="0.25">
      <c r="A31" s="79">
        <f>A30+1</f>
        <v>11</v>
      </c>
      <c r="B31" s="27" t="s">
        <v>364</v>
      </c>
      <c r="C31" s="47"/>
      <c r="D31" s="78"/>
      <c r="E31" s="292">
        <v>120000</v>
      </c>
      <c r="F31" s="292"/>
      <c r="G31" s="292">
        <f>SUM(D31:F31)</f>
        <v>120000</v>
      </c>
      <c r="H31" s="47" t="s">
        <v>294</v>
      </c>
      <c r="I31" s="439"/>
      <c r="J31" s="10"/>
    </row>
    <row r="32" spans="1:16" ht="12" customHeight="1" x14ac:dyDescent="0.25">
      <c r="A32" s="18"/>
      <c r="B32" s="76" t="s">
        <v>347</v>
      </c>
      <c r="C32" s="16"/>
      <c r="D32" s="80"/>
      <c r="E32" s="294">
        <f>SUM(E28:E31)</f>
        <v>269000</v>
      </c>
      <c r="F32" s="294"/>
      <c r="G32" s="294">
        <f>SUM(G28:G31)</f>
        <v>269000</v>
      </c>
      <c r="H32" s="16"/>
      <c r="I32" s="81"/>
      <c r="J32" s="10"/>
    </row>
    <row r="33" spans="1:16" ht="12" customHeight="1" x14ac:dyDescent="0.25">
      <c r="A33" s="18"/>
      <c r="B33" s="76"/>
      <c r="C33" s="16"/>
      <c r="D33" s="80"/>
      <c r="E33" s="294"/>
      <c r="F33" s="294"/>
      <c r="G33" s="294"/>
      <c r="H33" s="16"/>
      <c r="I33" s="81"/>
      <c r="J33" s="10"/>
    </row>
    <row r="34" spans="1:16" x14ac:dyDescent="0.25">
      <c r="A34" s="18"/>
      <c r="B34" s="76" t="s">
        <v>365</v>
      </c>
      <c r="C34" s="16"/>
      <c r="D34" s="47"/>
      <c r="E34" s="292"/>
      <c r="F34" s="292"/>
      <c r="G34" s="292"/>
      <c r="H34" s="47"/>
      <c r="I34" s="77"/>
      <c r="J34" s="10"/>
    </row>
    <row r="35" spans="1:16" x14ac:dyDescent="0.25">
      <c r="A35" s="79">
        <f>A31+1</f>
        <v>12</v>
      </c>
      <c r="B35" s="27" t="s">
        <v>344</v>
      </c>
      <c r="C35" s="47" t="s">
        <v>366</v>
      </c>
      <c r="D35" s="78"/>
      <c r="E35" s="292">
        <v>25000</v>
      </c>
      <c r="F35" s="292"/>
      <c r="G35" s="292">
        <f>SUM(D35:F35)</f>
        <v>25000</v>
      </c>
      <c r="H35" s="47" t="s">
        <v>346</v>
      </c>
      <c r="I35" s="392" t="s">
        <v>367</v>
      </c>
      <c r="J35" s="10"/>
    </row>
    <row r="36" spans="1:16" x14ac:dyDescent="0.25">
      <c r="A36" s="79">
        <f>A35+1</f>
        <v>13</v>
      </c>
      <c r="B36" s="27" t="s">
        <v>340</v>
      </c>
      <c r="C36" s="47" t="s">
        <v>366</v>
      </c>
      <c r="D36" s="78"/>
      <c r="E36" s="292">
        <v>18750</v>
      </c>
      <c r="F36" s="292"/>
      <c r="G36" s="292">
        <f>SUM(D36:F36)</f>
        <v>18750</v>
      </c>
      <c r="H36" s="47" t="s">
        <v>342</v>
      </c>
      <c r="I36" s="392"/>
      <c r="J36" s="10"/>
    </row>
    <row r="37" spans="1:16" x14ac:dyDescent="0.25">
      <c r="A37" s="18"/>
      <c r="B37" s="76" t="s">
        <v>347</v>
      </c>
      <c r="C37" s="16"/>
      <c r="D37" s="80"/>
      <c r="E37" s="294">
        <f>SUM(E35:E36)</f>
        <v>43750</v>
      </c>
      <c r="F37" s="294"/>
      <c r="G37" s="294">
        <f>SUM(G35:G36)</f>
        <v>43750</v>
      </c>
      <c r="H37" s="16"/>
      <c r="I37" s="81"/>
      <c r="J37" s="10"/>
    </row>
    <row r="38" spans="1:16" x14ac:dyDescent="0.25">
      <c r="B38" s="27"/>
      <c r="C38" s="47"/>
      <c r="D38" s="78"/>
      <c r="E38" s="292"/>
      <c r="F38" s="292"/>
      <c r="G38" s="292"/>
      <c r="H38" s="47"/>
      <c r="I38" s="47"/>
      <c r="J38" s="83"/>
      <c r="K38" s="20"/>
      <c r="L38" s="20"/>
      <c r="M38" s="20"/>
      <c r="N38" s="20"/>
      <c r="O38" s="20"/>
      <c r="P38" s="10"/>
    </row>
    <row r="39" spans="1:16" x14ac:dyDescent="0.25">
      <c r="A39" s="84"/>
      <c r="B39" s="85" t="s">
        <v>183</v>
      </c>
      <c r="C39" s="86"/>
      <c r="D39" s="87"/>
      <c r="E39" s="293">
        <f>E11+E17+E21+E25+E32+E37</f>
        <v>523750</v>
      </c>
      <c r="F39" s="293"/>
      <c r="G39" s="293">
        <f>G11+G17+G21+G25+G32+G37</f>
        <v>523750</v>
      </c>
      <c r="H39" s="48"/>
      <c r="I39" s="46"/>
      <c r="J39" s="83"/>
      <c r="K39" s="20"/>
      <c r="L39" s="20"/>
      <c r="M39" s="20"/>
      <c r="N39" s="20"/>
      <c r="O39" s="20"/>
      <c r="P39" s="10"/>
    </row>
    <row r="40" spans="1:16" x14ac:dyDescent="0.25">
      <c r="A40" s="8"/>
      <c r="B40" s="9"/>
      <c r="C40" s="22"/>
      <c r="D40" s="22"/>
      <c r="E40" s="22"/>
      <c r="F40" s="22"/>
      <c r="G40" s="22"/>
      <c r="H40" s="22"/>
      <c r="I40" s="22"/>
      <c r="J40" s="10"/>
    </row>
    <row r="41" spans="1:16" x14ac:dyDescent="0.25">
      <c r="A41" s="8"/>
      <c r="B41" s="9"/>
      <c r="C41" s="22"/>
      <c r="D41" s="22"/>
      <c r="E41" s="22"/>
      <c r="F41" s="22"/>
      <c r="G41" s="22"/>
      <c r="H41" s="22"/>
      <c r="I41" s="22"/>
      <c r="J41" s="10"/>
    </row>
    <row r="42" spans="1:16" x14ac:dyDescent="0.25">
      <c r="A42" s="8"/>
      <c r="B42" s="9"/>
      <c r="C42" s="22"/>
      <c r="D42" s="22"/>
      <c r="E42" s="22"/>
      <c r="F42" s="22"/>
      <c r="G42" s="22"/>
      <c r="H42" s="22"/>
      <c r="I42" s="22"/>
      <c r="J42" s="10"/>
    </row>
    <row r="43" spans="1:16" x14ac:dyDescent="0.25">
      <c r="A43" s="8"/>
      <c r="B43" s="9"/>
      <c r="C43" s="22"/>
      <c r="D43" s="22"/>
      <c r="E43" s="22"/>
      <c r="F43" s="22"/>
      <c r="G43" s="22"/>
      <c r="H43" s="22"/>
      <c r="I43" s="22"/>
      <c r="J43" s="10"/>
    </row>
    <row r="44" spans="1:16" x14ac:dyDescent="0.25">
      <c r="A44" s="8"/>
      <c r="B44" s="9"/>
      <c r="C44" s="22"/>
      <c r="D44" s="22"/>
      <c r="E44" s="22"/>
      <c r="F44" s="22"/>
      <c r="G44" s="23"/>
      <c r="H44" s="22"/>
      <c r="I44" s="22"/>
      <c r="J44" s="10"/>
    </row>
    <row r="45" spans="1:16" x14ac:dyDescent="0.25">
      <c r="A45" s="8"/>
      <c r="B45" s="9"/>
      <c r="C45" s="22"/>
      <c r="D45" s="22"/>
      <c r="E45" s="22"/>
      <c r="F45" s="22"/>
      <c r="G45" s="22"/>
      <c r="H45" s="22"/>
      <c r="I45" s="22"/>
      <c r="J45" s="10"/>
    </row>
    <row r="46" spans="1:16" x14ac:dyDescent="0.25">
      <c r="A46" s="8"/>
      <c r="B46" s="9"/>
      <c r="C46" s="22"/>
      <c r="D46" s="22"/>
      <c r="E46" s="22"/>
      <c r="F46" s="22"/>
      <c r="G46" s="22"/>
      <c r="H46" s="22"/>
      <c r="I46" s="22"/>
      <c r="J46" s="10"/>
    </row>
    <row r="47" spans="1:16" x14ac:dyDescent="0.25">
      <c r="A47" s="8"/>
      <c r="B47" s="9"/>
      <c r="C47" s="22"/>
      <c r="D47" s="22"/>
      <c r="E47" s="22"/>
      <c r="F47" s="22"/>
      <c r="G47" s="22"/>
      <c r="H47" s="22"/>
      <c r="I47" s="22"/>
      <c r="J47" s="10"/>
    </row>
    <row r="48" spans="1:16" x14ac:dyDescent="0.25">
      <c r="A48" s="8"/>
      <c r="B48" s="9"/>
      <c r="C48" s="22"/>
      <c r="D48" s="22"/>
      <c r="E48" s="22"/>
      <c r="F48" s="22"/>
      <c r="G48" s="22"/>
      <c r="H48" s="22"/>
      <c r="I48" s="22"/>
      <c r="J48" s="10"/>
    </row>
    <row r="49" spans="1:10" x14ac:dyDescent="0.25">
      <c r="A49" s="8"/>
      <c r="B49" s="9"/>
      <c r="C49" s="22"/>
      <c r="D49" s="22"/>
      <c r="E49" s="22"/>
      <c r="F49" s="22"/>
      <c r="G49" s="22"/>
      <c r="H49" s="22"/>
      <c r="I49" s="22"/>
      <c r="J49" s="10"/>
    </row>
    <row r="50" spans="1:10" x14ac:dyDescent="0.25">
      <c r="A50" s="8"/>
      <c r="B50" s="9"/>
      <c r="C50" s="22"/>
      <c r="D50" s="22"/>
      <c r="E50" s="22"/>
      <c r="F50" s="22"/>
      <c r="G50" s="22"/>
      <c r="H50" s="22"/>
      <c r="I50" s="22"/>
      <c r="J50" s="10"/>
    </row>
    <row r="51" spans="1:10" x14ac:dyDescent="0.25">
      <c r="A51" s="8"/>
      <c r="B51" s="9"/>
      <c r="C51" s="22"/>
      <c r="D51" s="22"/>
      <c r="E51" s="22"/>
      <c r="F51" s="22"/>
      <c r="G51" s="22"/>
      <c r="H51" s="22"/>
      <c r="I51" s="22"/>
      <c r="J51" s="10"/>
    </row>
    <row r="52" spans="1:10" x14ac:dyDescent="0.25">
      <c r="A52" s="8"/>
      <c r="B52" s="9"/>
      <c r="C52" s="22"/>
      <c r="D52" s="22"/>
      <c r="E52" s="22"/>
      <c r="F52" s="22"/>
      <c r="G52" s="22"/>
      <c r="H52" s="22"/>
      <c r="I52" s="22"/>
      <c r="J52" s="10"/>
    </row>
    <row r="53" spans="1:10" x14ac:dyDescent="0.25">
      <c r="A53" s="8"/>
      <c r="B53" s="9"/>
      <c r="C53" s="22"/>
      <c r="D53" s="22"/>
      <c r="E53" s="22"/>
      <c r="F53" s="22"/>
      <c r="G53" s="22"/>
      <c r="H53" s="22"/>
      <c r="I53" s="22"/>
      <c r="J53" s="10"/>
    </row>
    <row r="54" spans="1:10" x14ac:dyDescent="0.25">
      <c r="A54" s="8"/>
      <c r="B54" s="9"/>
      <c r="C54" s="22"/>
      <c r="D54" s="22"/>
      <c r="E54" s="22"/>
      <c r="F54" s="22"/>
      <c r="G54" s="22"/>
      <c r="H54" s="22"/>
      <c r="I54" s="22"/>
      <c r="J54" s="10"/>
    </row>
    <row r="55" spans="1:10" x14ac:dyDescent="0.25">
      <c r="A55" s="8"/>
      <c r="B55" s="9"/>
      <c r="C55" s="22"/>
      <c r="D55" s="22"/>
      <c r="E55" s="22"/>
      <c r="F55" s="22"/>
      <c r="G55" s="22"/>
      <c r="H55" s="22"/>
      <c r="I55" s="22"/>
      <c r="J55" s="10"/>
    </row>
    <row r="56" spans="1:10" x14ac:dyDescent="0.25">
      <c r="A56" s="8"/>
      <c r="B56" s="9"/>
      <c r="C56" s="22"/>
      <c r="D56" s="22"/>
      <c r="E56" s="22"/>
      <c r="F56" s="22"/>
      <c r="G56" s="22"/>
      <c r="H56" s="22"/>
      <c r="I56" s="22"/>
      <c r="J56" s="10"/>
    </row>
    <row r="57" spans="1:10" x14ac:dyDescent="0.25">
      <c r="A57" s="8"/>
      <c r="B57" s="9"/>
      <c r="C57" s="22"/>
      <c r="D57" s="22"/>
      <c r="E57" s="22"/>
      <c r="F57" s="22"/>
      <c r="G57" s="22"/>
      <c r="H57" s="22"/>
      <c r="I57" s="22"/>
      <c r="J57" s="10"/>
    </row>
    <row r="58" spans="1:10" x14ac:dyDescent="0.25">
      <c r="A58" s="8"/>
      <c r="B58" s="9"/>
      <c r="C58" s="22"/>
      <c r="D58" s="22"/>
      <c r="E58" s="22"/>
      <c r="F58" s="22"/>
      <c r="G58" s="22"/>
      <c r="H58" s="22"/>
      <c r="I58" s="22"/>
      <c r="J58" s="10"/>
    </row>
    <row r="59" spans="1:10" x14ac:dyDescent="0.25">
      <c r="A59" s="8"/>
      <c r="B59" s="9"/>
      <c r="C59" s="22"/>
      <c r="D59" s="22"/>
      <c r="E59" s="22"/>
      <c r="F59" s="22"/>
      <c r="G59" s="22"/>
      <c r="H59" s="22"/>
      <c r="I59" s="22"/>
      <c r="J59" s="10"/>
    </row>
    <row r="60" spans="1:10" x14ac:dyDescent="0.25">
      <c r="A60" s="8"/>
      <c r="B60" s="9"/>
      <c r="C60" s="22"/>
      <c r="D60" s="22"/>
      <c r="E60" s="22"/>
      <c r="F60" s="22"/>
      <c r="G60" s="22"/>
      <c r="H60" s="22"/>
      <c r="I60" s="22"/>
      <c r="J60" s="10"/>
    </row>
    <row r="61" spans="1:10" x14ac:dyDescent="0.25">
      <c r="A61" s="8"/>
      <c r="B61" s="9"/>
      <c r="C61" s="22"/>
      <c r="D61" s="22"/>
      <c r="E61" s="22"/>
      <c r="F61" s="22"/>
      <c r="G61" s="22"/>
      <c r="H61" s="22"/>
      <c r="I61" s="22"/>
      <c r="J61" s="10"/>
    </row>
    <row r="62" spans="1:10" x14ac:dyDescent="0.25">
      <c r="A62" s="8"/>
      <c r="B62" s="9"/>
      <c r="C62" s="22"/>
      <c r="D62" s="22"/>
      <c r="E62" s="22"/>
      <c r="F62" s="22"/>
      <c r="G62" s="22"/>
      <c r="H62" s="22"/>
      <c r="I62" s="22"/>
      <c r="J62" s="10"/>
    </row>
    <row r="63" spans="1:10" x14ac:dyDescent="0.25">
      <c r="A63" s="8"/>
      <c r="B63" s="9"/>
      <c r="C63" s="22"/>
      <c r="D63" s="22"/>
      <c r="E63" s="22"/>
      <c r="F63" s="22"/>
      <c r="G63" s="22"/>
      <c r="H63" s="22"/>
      <c r="I63" s="22"/>
      <c r="J63" s="10"/>
    </row>
    <row r="64" spans="1:10" x14ac:dyDescent="0.25">
      <c r="A64" s="8"/>
      <c r="B64" s="9"/>
      <c r="C64" s="22"/>
      <c r="D64" s="22"/>
      <c r="E64" s="22"/>
      <c r="F64" s="22"/>
      <c r="G64" s="22"/>
      <c r="H64" s="22"/>
      <c r="I64" s="22"/>
      <c r="J64" s="10"/>
    </row>
    <row r="65" spans="1:10" x14ac:dyDescent="0.25">
      <c r="A65" s="8"/>
      <c r="B65" s="9"/>
      <c r="C65" s="22"/>
      <c r="D65" s="22"/>
      <c r="E65" s="22"/>
      <c r="F65" s="22"/>
      <c r="G65" s="22"/>
      <c r="H65" s="22"/>
      <c r="I65" s="22"/>
      <c r="J65" s="10"/>
    </row>
    <row r="66" spans="1:10" x14ac:dyDescent="0.25">
      <c r="A66" s="8"/>
      <c r="B66" s="9"/>
      <c r="C66" s="22"/>
      <c r="D66" s="22"/>
      <c r="E66" s="22"/>
      <c r="F66" s="22"/>
      <c r="G66" s="22"/>
      <c r="H66" s="22"/>
      <c r="I66" s="22"/>
      <c r="J66" s="10"/>
    </row>
    <row r="67" spans="1:10" x14ac:dyDescent="0.25">
      <c r="A67" s="8"/>
      <c r="B67" s="9"/>
      <c r="C67" s="22"/>
      <c r="D67" s="22"/>
      <c r="E67" s="22"/>
      <c r="F67" s="22"/>
      <c r="G67" s="22"/>
      <c r="H67" s="22"/>
      <c r="I67" s="22"/>
      <c r="J67" s="10"/>
    </row>
    <row r="68" spans="1:10" x14ac:dyDescent="0.25">
      <c r="A68" s="8"/>
      <c r="B68" s="9"/>
      <c r="C68" s="22"/>
      <c r="D68" s="22"/>
      <c r="E68" s="22"/>
      <c r="F68" s="22"/>
      <c r="G68" s="22"/>
      <c r="H68" s="22"/>
      <c r="I68" s="22"/>
      <c r="J68" s="10"/>
    </row>
    <row r="69" spans="1:10" x14ac:dyDescent="0.25">
      <c r="A69" s="8"/>
      <c r="B69" s="9"/>
      <c r="C69" s="22"/>
      <c r="D69" s="22"/>
      <c r="E69" s="22"/>
      <c r="F69" s="22"/>
      <c r="G69" s="22"/>
      <c r="H69" s="22"/>
      <c r="I69" s="22"/>
      <c r="J69" s="10"/>
    </row>
    <row r="70" spans="1:10" x14ac:dyDescent="0.25">
      <c r="A70" s="8"/>
      <c r="B70" s="9"/>
      <c r="C70" s="22"/>
      <c r="D70" s="22"/>
      <c r="E70" s="22"/>
      <c r="F70" s="22"/>
      <c r="G70" s="22"/>
      <c r="H70" s="22"/>
      <c r="I70" s="22"/>
      <c r="J70" s="10"/>
    </row>
    <row r="71" spans="1:10" x14ac:dyDescent="0.25">
      <c r="A71" s="8"/>
      <c r="B71" s="9"/>
      <c r="C71" s="22"/>
      <c r="D71" s="22"/>
      <c r="E71" s="22"/>
      <c r="F71" s="22"/>
      <c r="G71" s="22"/>
      <c r="H71" s="22"/>
      <c r="I71" s="22"/>
      <c r="J71" s="10"/>
    </row>
    <row r="72" spans="1:10" x14ac:dyDescent="0.25">
      <c r="A72" s="8"/>
      <c r="B72" s="9"/>
      <c r="C72" s="22"/>
      <c r="D72" s="22"/>
      <c r="E72" s="22"/>
      <c r="F72" s="22"/>
      <c r="G72" s="22"/>
      <c r="H72" s="22"/>
      <c r="I72" s="22"/>
      <c r="J72" s="10"/>
    </row>
    <row r="73" spans="1:10" x14ac:dyDescent="0.25">
      <c r="A73" s="8"/>
      <c r="B73" s="9"/>
      <c r="C73" s="22"/>
      <c r="D73" s="22"/>
      <c r="E73" s="22"/>
      <c r="F73" s="22"/>
      <c r="G73" s="22"/>
      <c r="H73" s="22"/>
      <c r="I73" s="22"/>
      <c r="J73" s="10"/>
    </row>
    <row r="74" spans="1:10" x14ac:dyDescent="0.25">
      <c r="A74" s="8"/>
      <c r="B74" s="9"/>
      <c r="C74" s="22"/>
      <c r="D74" s="22"/>
      <c r="E74" s="22"/>
      <c r="F74" s="22"/>
      <c r="G74" s="22"/>
      <c r="H74" s="22"/>
      <c r="I74" s="22"/>
      <c r="J74" s="10"/>
    </row>
    <row r="75" spans="1:10" x14ac:dyDescent="0.25">
      <c r="A75" s="8"/>
      <c r="B75" s="9"/>
      <c r="C75" s="22"/>
      <c r="D75" s="22"/>
      <c r="E75" s="22"/>
      <c r="F75" s="22"/>
      <c r="G75" s="22"/>
      <c r="H75" s="22"/>
      <c r="I75" s="22"/>
      <c r="J75" s="10"/>
    </row>
    <row r="76" spans="1:10" x14ac:dyDescent="0.25">
      <c r="A76" s="8"/>
      <c r="B76" s="9"/>
      <c r="C76" s="22"/>
      <c r="D76" s="22"/>
      <c r="E76" s="22"/>
      <c r="F76" s="22"/>
      <c r="G76" s="22"/>
      <c r="H76" s="22"/>
      <c r="I76" s="22"/>
      <c r="J76" s="10"/>
    </row>
    <row r="77" spans="1:10" x14ac:dyDescent="0.25">
      <c r="A77" s="8"/>
      <c r="B77" s="9"/>
      <c r="C77" s="22"/>
      <c r="D77" s="22"/>
      <c r="E77" s="22"/>
      <c r="F77" s="22"/>
      <c r="G77" s="22"/>
      <c r="H77" s="22"/>
      <c r="I77" s="22"/>
      <c r="J77" s="10"/>
    </row>
    <row r="78" spans="1:10" x14ac:dyDescent="0.25">
      <c r="A78" s="8"/>
      <c r="B78" s="9"/>
      <c r="C78" s="22"/>
      <c r="D78" s="22"/>
      <c r="E78" s="22"/>
      <c r="F78" s="22"/>
      <c r="G78" s="22"/>
      <c r="H78" s="22"/>
      <c r="I78" s="22"/>
      <c r="J78" s="10"/>
    </row>
    <row r="79" spans="1:10" x14ac:dyDescent="0.25">
      <c r="A79" s="8"/>
      <c r="B79" s="9"/>
      <c r="C79" s="22"/>
      <c r="D79" s="22"/>
      <c r="E79" s="22"/>
      <c r="F79" s="22"/>
      <c r="G79" s="22"/>
      <c r="H79" s="22"/>
      <c r="I79" s="22"/>
      <c r="J79" s="10"/>
    </row>
    <row r="80" spans="1:10" x14ac:dyDescent="0.25">
      <c r="A80" s="8"/>
      <c r="B80" s="9"/>
      <c r="C80" s="22"/>
      <c r="D80" s="22"/>
      <c r="E80" s="22"/>
      <c r="F80" s="22"/>
      <c r="G80" s="22"/>
      <c r="H80" s="22"/>
      <c r="I80" s="22"/>
      <c r="J80" s="10"/>
    </row>
    <row r="81" spans="1:10" x14ac:dyDescent="0.25">
      <c r="A81" s="8"/>
      <c r="B81" s="9"/>
      <c r="C81" s="22"/>
      <c r="D81" s="22"/>
      <c r="E81" s="22"/>
      <c r="F81" s="22"/>
      <c r="G81" s="22"/>
      <c r="H81" s="22"/>
      <c r="I81" s="22"/>
      <c r="J81" s="10"/>
    </row>
    <row r="82" spans="1:10" x14ac:dyDescent="0.25">
      <c r="A82" s="8"/>
      <c r="B82" s="9"/>
      <c r="C82" s="22"/>
      <c r="D82" s="22"/>
      <c r="E82" s="22"/>
      <c r="F82" s="22"/>
      <c r="G82" s="22"/>
      <c r="H82" s="22"/>
      <c r="I82" s="22"/>
      <c r="J82" s="10"/>
    </row>
    <row r="83" spans="1:10" x14ac:dyDescent="0.25">
      <c r="A83" s="8"/>
      <c r="B83" s="9"/>
      <c r="C83" s="22"/>
      <c r="D83" s="22"/>
      <c r="E83" s="22"/>
      <c r="F83" s="22"/>
      <c r="G83" s="22"/>
      <c r="H83" s="22"/>
      <c r="I83" s="22"/>
      <c r="J83" s="10"/>
    </row>
  </sheetData>
  <mergeCells count="14">
    <mergeCell ref="I9:I10"/>
    <mergeCell ref="I14:I16"/>
    <mergeCell ref="I28:I31"/>
    <mergeCell ref="I35:I36"/>
    <mergeCell ref="A1:I1"/>
    <mergeCell ref="A2:I2"/>
    <mergeCell ref="A3:I3"/>
    <mergeCell ref="A5:A6"/>
    <mergeCell ref="B5:B6"/>
    <mergeCell ref="C5:C6"/>
    <mergeCell ref="D5:G5"/>
    <mergeCell ref="H5:H6"/>
    <mergeCell ref="I5:I6"/>
    <mergeCell ref="B7:I7"/>
  </mergeCells>
  <pageMargins left="1.0236220472440944" right="0.59055118110236227" top="0.55118110236220474" bottom="0.55118110236220474" header="0.15748031496062992" footer="0.15748031496062992"/>
  <pageSetup paperSize="9" scale="80" orientation="landscape" r:id="rId1"/>
  <headerFooter alignWithMargins="0"/>
  <rowBreaks count="1" manualBreakCount="1">
    <brk id="41"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11</vt:i4>
      </vt:variant>
      <vt:variant>
        <vt:lpstr>Именованные диапазоны</vt:lpstr>
      </vt:variant>
      <vt:variant>
        <vt:i4>8</vt:i4>
      </vt:variant>
    </vt:vector>
  </HeadingPairs>
  <TitlesOfParts>
    <vt:vector size="19" baseType="lpstr">
      <vt:lpstr>РСО</vt:lpstr>
      <vt:lpstr>УО, Управление культуры</vt:lpstr>
      <vt:lpstr> ТСЖ СССТ Заречный</vt:lpstr>
      <vt:lpstr>ТСЖ Согласие</vt:lpstr>
      <vt:lpstr>ООО ДЕЗ</vt:lpstr>
      <vt:lpstr>УК Ленинградская</vt:lpstr>
      <vt:lpstr>ФРЗ ЖКХ</vt:lpstr>
      <vt:lpstr>ТСЖ Наш дом</vt:lpstr>
      <vt:lpstr>ТСЖ Квартал</vt:lpstr>
      <vt:lpstr>Лазурный берег</vt:lpstr>
      <vt:lpstr>Единый город</vt:lpstr>
      <vt:lpstr>'Единый город'!Заголовки_для_печати</vt:lpstr>
      <vt:lpstr>РСО!Заголовки_для_печати</vt:lpstr>
      <vt:lpstr>'Лазурный берег'!Область_печати</vt:lpstr>
      <vt:lpstr>РСО!Область_печати</vt:lpstr>
      <vt:lpstr>'ТСЖ Квартал'!Область_печати</vt:lpstr>
      <vt:lpstr>'ТСЖ Согласие'!Область_печати</vt:lpstr>
      <vt:lpstr>'УК Ленинградская'!Область_печати</vt:lpstr>
      <vt:lpstr>'УО, Управление культуры'!Область_печати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2018-05-08T11:13:30Z</dcterms:modified>
</cp:coreProperties>
</file>