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<sst xmlns="http://schemas.openxmlformats.org/spreadsheetml/2006/main" count="444" uniqueCount="185">
  <si>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</si>
  <si>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</si>
  <si>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</si>
  <si>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</si>
  <si>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</si>
  <si>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</si>
  <si>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</si>
  <si>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</si>
  <si>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</si>
  <si>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</si>
  <si>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</si>
  <si>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</si>
  <si>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</si>
  <si>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</si>
  <si>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</si>
  <si>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</si>
  <si>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</si>
  <si>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</si>
  <si>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</si>
  <si>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</si>
  <si>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</si>
  <si>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</si>
  <si>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</si>
  <si>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</si>
  <si>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</si>
  <si>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</si>
  <si>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</si>
  <si>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</si>
  <si>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</si>
  <si>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</si>
  <si>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</si>
  <si>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</si>
  <si>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</si>
  <si>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</si>
  <si>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</si>
  <si>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</si>
  <si>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</si>
  <si>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</si>
  <si>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</si>
  <si>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</si>
  <si>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</si>
  <si>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</si>
  <si>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</si>
  <si>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</si>
  <si>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</si>
  <si>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</si>
  <si>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</si>
  <si>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</si>
  <si>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</si>
  <si>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</si>
  <si>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</si>
  <si>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</si>
  <si>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</si>
  <si>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</si>
  <si>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</si>
  <si>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</si>
  <si>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</si>
  <si>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</si>
  <si>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</si>
  <si>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</si>
  <si>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</si>
  <si>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</si>
  <si>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</si>
  <si>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</si>
  <si>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</si>
  <si>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</si>
  <si>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</si>
  <si>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</si>
  <si>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</si>
  <si>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</si>
  <si>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</si>
  <si>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</si>
  <si>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</si>
  <si>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</si>
  <si>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</si>
  <si>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</si>
  <si>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</si>
  <si>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</si>
  <si>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</si>
  <si>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</si>
  <si>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</si>
  <si>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</si>
  <si>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</si>
  <si>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</si>
  <si>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</si>
  <si>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</si>
  <si>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</si>
  <si>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</si>
  <si>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</si>
  <si>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</si>
  <si>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</si>
  <si>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</si>
  <si>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</si>
  <si>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</si>
  <si>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</si>
  <si>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</si>
  <si>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</si>
  <si>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</si>
  <si>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</si>
  <si>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</si>
  <si>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</si>
  <si>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</si>
  <si>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</si>
  <si>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</si>
  <si>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</si>
  <si>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</si>
  <si>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</si>
  <si>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</si>
  <si>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</si>
  <si>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</si>
  <si>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</si>
  <si>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</si>
  <si>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</si>
  <si>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</si>
  <si>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</si>
  <si>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</si>
  <si>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</si>
  <si>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</si>
  <si>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</si>
  <si>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</si>
  <si>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</si>
  <si>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</si>
  <si>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</si>
  <si>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</si>
  <si>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</si>
  <si>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</si>
  <si>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</si>
  <si>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</si>
  <si>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</si>
  <si>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</si>
  <si>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</si>
  <si>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</si>
  <si>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</si>
  <si>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</si>
  <si>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</si>
  <si>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</si>
  <si>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</si>
  <si>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</si>
  <si>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</si>
  <si>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</si>
  <si>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</si>
  <si>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</si>
  <si>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</si>
  <si>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</si>
  <si>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</si>
  <si>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</si>
  <si>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</si>
  <si>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</si>
  <si>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</si>
  <si>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</si>
  <si>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</si>
  <si>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</si>
  <si>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</si>
  <si>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</si>
  <si>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</si>
  <si>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</si>
  <si>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</si>
  <si>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</si>
  <si>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</si>
  <si>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</si>
  <si>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</si>
  <si>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</si>
  <si>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</si>
  <si>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</si>
  <si>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</si>
  <si>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</si>
  <si>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</si>
  <si>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</si>
  <si>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</si>
  <si>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</si>
  <si>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</si>
  <si>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</si>
  <si>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</si>
  <si>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</si>
  <si>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</si>
  <si>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</si>
  <si>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</si>
  <si>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t>3.52</t>
  </si>
  <si>
    <t>3.53</t>
  </si>
  <si>
    <r>
      <t xml:space="preserve">Мероприятие 2.19. </t>
    </r>
    <r>
      <rPr>
        <b/>
        <sz val="10"/>
        <rFont val="Times New Roman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</si>
  <si>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</si>
  <si>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</si>
  <si>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</si>
  <si>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</si>
  <si>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2.20. </t>
    </r>
    <r>
      <rPr>
        <b/>
        <sz val="10"/>
        <rFont val="Times New Roman"/>
        <family val="1"/>
      </rPr>
      <t>Восстановление воинских захоронений.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</si>
</sst>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right" vertical="top" wrapText="1"/>
    </xf>
    <xf numFmtId="184" fontId="14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184" fontId="1" fillId="0" borderId="11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6" fillId="0" borderId="15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0"/>
  <sheetViews>
    <sheetView tabSelected="1" view="pageLayout" workbookViewId="0" topLeftCell="A76">
      <selection activeCell="B82" sqref="B82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51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53.25" customHeight="1">
      <c r="A2" s="6"/>
      <c r="B2" s="6"/>
      <c r="C2" s="7"/>
      <c r="D2" s="6"/>
      <c r="E2" s="7"/>
      <c r="F2" s="8"/>
      <c r="G2" s="8"/>
      <c r="H2" s="35"/>
      <c r="I2" s="35"/>
      <c r="J2" s="50" t="s">
        <v>170</v>
      </c>
      <c r="K2" s="50"/>
      <c r="L2" s="50"/>
      <c r="M2" s="50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  <c r="O3" s="2"/>
      <c r="P3" s="2"/>
      <c r="Q3" s="2"/>
      <c r="R3" s="3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5"/>
      <c r="O4" s="25"/>
      <c r="P4" s="25"/>
      <c r="Q4" s="25"/>
      <c r="R4" s="41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s="3" customFormat="1" ht="18" customHeight="1">
      <c r="A5" s="45" t="s">
        <v>145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"/>
      <c r="O5" s="2"/>
      <c r="P5" s="2"/>
      <c r="Q5" s="2"/>
      <c r="R5" s="4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49" t="s">
        <v>30</v>
      </c>
      <c r="B6" s="49" t="s">
        <v>4</v>
      </c>
      <c r="C6" s="4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8"/>
      <c r="E6" s="48"/>
      <c r="F6" s="48"/>
      <c r="G6" s="48"/>
      <c r="H6" s="48"/>
      <c r="I6" s="48"/>
      <c r="J6" s="48"/>
      <c r="K6" s="48"/>
      <c r="L6" s="48"/>
      <c r="M6" s="49" t="s">
        <v>0</v>
      </c>
      <c r="N6" s="26"/>
      <c r="O6" s="26"/>
      <c r="P6" s="26"/>
      <c r="Q6" s="26"/>
      <c r="R6" s="41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56.25" customHeight="1">
      <c r="A7" s="49"/>
      <c r="B7" s="49"/>
      <c r="C7" s="9" t="s">
        <v>18</v>
      </c>
      <c r="D7" s="10">
        <v>2016</v>
      </c>
      <c r="E7" s="10">
        <v>2017</v>
      </c>
      <c r="F7" s="10">
        <v>2018</v>
      </c>
      <c r="G7" s="10">
        <v>2019</v>
      </c>
      <c r="H7" s="10">
        <v>2020</v>
      </c>
      <c r="I7" s="10">
        <v>2021</v>
      </c>
      <c r="J7" s="10">
        <v>2022</v>
      </c>
      <c r="K7" s="10">
        <v>2023</v>
      </c>
      <c r="L7" s="10">
        <v>2024</v>
      </c>
      <c r="M7" s="49"/>
      <c r="N7" s="26"/>
      <c r="O7" s="26"/>
      <c r="P7" s="26"/>
      <c r="Q7" s="26"/>
      <c r="R7" s="4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5" customFormat="1" ht="12.75">
      <c r="A8" s="11">
        <v>1</v>
      </c>
      <c r="B8" s="11">
        <v>2</v>
      </c>
      <c r="C8" s="11">
        <v>3</v>
      </c>
      <c r="D8" s="11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  <c r="K8" s="11">
        <v>12</v>
      </c>
      <c r="L8" s="11">
        <v>13</v>
      </c>
      <c r="M8" s="12">
        <v>11</v>
      </c>
      <c r="N8" s="26"/>
      <c r="O8" s="26"/>
      <c r="P8" s="2" t="str">
        <f>IF(P9="False","тыс. руб.","руб.")</f>
        <v>тыс. руб.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s="3" customFormat="1" ht="38.25">
      <c r="A9" s="13" t="s">
        <v>52</v>
      </c>
      <c r="B9" s="14" t="s">
        <v>8</v>
      </c>
      <c r="C9" s="15">
        <f aca="true" t="shared" si="0" ref="C9:C16">SUM(D9:L9)</f>
        <v>893697.21</v>
      </c>
      <c r="D9" s="15">
        <v>102160.9</v>
      </c>
      <c r="E9" s="15">
        <f aca="true" t="shared" si="1" ref="E9:K9">SUM(E10:E12)</f>
        <v>114007.39</v>
      </c>
      <c r="F9" s="15">
        <f t="shared" si="1"/>
        <v>121527.80999999998</v>
      </c>
      <c r="G9" s="15">
        <f t="shared" si="1"/>
        <v>135349.02</v>
      </c>
      <c r="H9" s="15">
        <f t="shared" si="1"/>
        <v>142031.08</v>
      </c>
      <c r="I9" s="15">
        <f t="shared" si="1"/>
        <v>137753.54</v>
      </c>
      <c r="J9" s="15">
        <f t="shared" si="1"/>
        <v>140867.47000000003</v>
      </c>
      <c r="K9" s="15">
        <f t="shared" si="1"/>
        <v>0</v>
      </c>
      <c r="L9" s="15">
        <f>SUM(L10:L12)</f>
        <v>0</v>
      </c>
      <c r="M9" s="14" t="s">
        <v>16</v>
      </c>
      <c r="N9" s="37">
        <v>2015</v>
      </c>
      <c r="O9" s="38">
        <v>2021</v>
      </c>
      <c r="P9" s="38" t="s">
        <v>48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16" t="s">
        <v>53</v>
      </c>
      <c r="B10" s="17" t="s">
        <v>25</v>
      </c>
      <c r="C10" s="18">
        <f t="shared" si="0"/>
        <v>80.8</v>
      </c>
      <c r="D10" s="18">
        <v>80.8</v>
      </c>
      <c r="E10" s="19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7" t="s">
        <v>16</v>
      </c>
      <c r="N10" s="39">
        <v>2015</v>
      </c>
      <c r="O10" s="40">
        <v>2021</v>
      </c>
      <c r="P10" s="40" t="s">
        <v>48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16" t="s">
        <v>54</v>
      </c>
      <c r="B11" s="17" t="s">
        <v>19</v>
      </c>
      <c r="C11" s="18">
        <f>SUM(D11:L11)</f>
        <v>15851.67</v>
      </c>
      <c r="D11" s="18">
        <v>1976.5</v>
      </c>
      <c r="E11" s="18">
        <f aca="true" t="shared" si="2" ref="E11:G12">SUM(E15)</f>
        <v>2322.1</v>
      </c>
      <c r="F11" s="18">
        <f t="shared" si="2"/>
        <v>5684.7</v>
      </c>
      <c r="G11" s="18">
        <f t="shared" si="2"/>
        <v>3613.1</v>
      </c>
      <c r="H11" s="18">
        <f>H15</f>
        <v>2255.27</v>
      </c>
      <c r="I11" s="18">
        <v>0</v>
      </c>
      <c r="J11" s="18">
        <v>0</v>
      </c>
      <c r="K11" s="18">
        <v>0</v>
      </c>
      <c r="L11" s="18">
        <v>0</v>
      </c>
      <c r="M11" s="17" t="s">
        <v>16</v>
      </c>
      <c r="N11" s="39">
        <v>2015</v>
      </c>
      <c r="O11" s="40">
        <v>2021</v>
      </c>
      <c r="P11" s="40" t="s">
        <v>48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16" t="s">
        <v>55</v>
      </c>
      <c r="B12" s="17" t="s">
        <v>6</v>
      </c>
      <c r="C12" s="18">
        <f t="shared" si="0"/>
        <v>877764.74</v>
      </c>
      <c r="D12" s="18">
        <v>100103.6</v>
      </c>
      <c r="E12" s="18">
        <f t="shared" si="2"/>
        <v>111685.29</v>
      </c>
      <c r="F12" s="18">
        <f t="shared" si="2"/>
        <v>115843.10999999999</v>
      </c>
      <c r="G12" s="18">
        <f t="shared" si="2"/>
        <v>131735.91999999998</v>
      </c>
      <c r="H12" s="18">
        <f>SUM(H16)</f>
        <v>139775.81</v>
      </c>
      <c r="I12" s="18">
        <f>SUM(I16)</f>
        <v>137753.54</v>
      </c>
      <c r="J12" s="18">
        <f>SUM(J16)</f>
        <v>140867.47000000003</v>
      </c>
      <c r="K12" s="18">
        <f>SUM(K16)</f>
        <v>0</v>
      </c>
      <c r="L12" s="18">
        <f>SUM(L16)</f>
        <v>0</v>
      </c>
      <c r="M12" s="17" t="s">
        <v>16</v>
      </c>
      <c r="N12" s="39">
        <v>2015</v>
      </c>
      <c r="O12" s="40">
        <v>2021</v>
      </c>
      <c r="P12" s="40" t="s">
        <v>48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13" t="s">
        <v>56</v>
      </c>
      <c r="B13" s="14" t="s">
        <v>1</v>
      </c>
      <c r="C13" s="15">
        <f t="shared" si="0"/>
        <v>893697.21</v>
      </c>
      <c r="D13" s="15">
        <v>102160.9</v>
      </c>
      <c r="E13" s="15">
        <f aca="true" t="shared" si="3" ref="E13:K13">SUM(E14:E16)</f>
        <v>114007.39</v>
      </c>
      <c r="F13" s="15">
        <f t="shared" si="3"/>
        <v>121527.80999999998</v>
      </c>
      <c r="G13" s="15">
        <f t="shared" si="3"/>
        <v>135349.02</v>
      </c>
      <c r="H13" s="15">
        <f t="shared" si="3"/>
        <v>142031.08</v>
      </c>
      <c r="I13" s="15">
        <f t="shared" si="3"/>
        <v>137753.54</v>
      </c>
      <c r="J13" s="15">
        <f t="shared" si="3"/>
        <v>140867.47000000003</v>
      </c>
      <c r="K13" s="15">
        <f t="shared" si="3"/>
        <v>0</v>
      </c>
      <c r="L13" s="15">
        <f>SUM(L14:L16)</f>
        <v>0</v>
      </c>
      <c r="M13" s="14" t="s">
        <v>16</v>
      </c>
      <c r="N13" s="37">
        <v>2015</v>
      </c>
      <c r="O13" s="38">
        <v>2021</v>
      </c>
      <c r="P13" s="38" t="s">
        <v>48</v>
      </c>
      <c r="Q13" s="2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16" t="s">
        <v>57</v>
      </c>
      <c r="B14" s="17" t="s">
        <v>25</v>
      </c>
      <c r="C14" s="18">
        <f t="shared" si="0"/>
        <v>80.8</v>
      </c>
      <c r="D14" s="18">
        <v>80.8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7" t="s">
        <v>16</v>
      </c>
      <c r="N14" s="39">
        <v>2015</v>
      </c>
      <c r="O14" s="40">
        <v>2021</v>
      </c>
      <c r="P14" s="40" t="s">
        <v>48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16" t="s">
        <v>58</v>
      </c>
      <c r="B15" s="17" t="s">
        <v>19</v>
      </c>
      <c r="C15" s="18">
        <f>SUM(D15:L15)</f>
        <v>15851.67</v>
      </c>
      <c r="D15" s="18">
        <v>1976.5</v>
      </c>
      <c r="E15" s="19">
        <f>E35+E86</f>
        <v>2322.1</v>
      </c>
      <c r="F15" s="18">
        <f>F35+F86</f>
        <v>5684.7</v>
      </c>
      <c r="G15" s="18">
        <f>G35+G86</f>
        <v>3613.1</v>
      </c>
      <c r="H15" s="18">
        <f>H30+H86</f>
        <v>2255.27</v>
      </c>
      <c r="I15" s="18">
        <v>0</v>
      </c>
      <c r="J15" s="18">
        <v>0</v>
      </c>
      <c r="K15" s="18">
        <v>0</v>
      </c>
      <c r="L15" s="18">
        <v>0</v>
      </c>
      <c r="M15" s="17" t="s">
        <v>16</v>
      </c>
      <c r="N15" s="39">
        <v>2015</v>
      </c>
      <c r="O15" s="40">
        <v>2021</v>
      </c>
      <c r="P15" s="40" t="s">
        <v>48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16" t="s">
        <v>59</v>
      </c>
      <c r="B16" s="17" t="s">
        <v>6</v>
      </c>
      <c r="C16" s="18">
        <f t="shared" si="0"/>
        <v>877764.74</v>
      </c>
      <c r="D16" s="18">
        <f aca="true" t="shared" si="4" ref="D16:L16">D22+D31+D87+D110</f>
        <v>100103.6</v>
      </c>
      <c r="E16" s="18">
        <f t="shared" si="4"/>
        <v>111685.29</v>
      </c>
      <c r="F16" s="18">
        <f t="shared" si="4"/>
        <v>115843.10999999999</v>
      </c>
      <c r="G16" s="18">
        <f t="shared" si="4"/>
        <v>131735.91999999998</v>
      </c>
      <c r="H16" s="18">
        <f>H22+H31+H87+H110</f>
        <v>139775.81</v>
      </c>
      <c r="I16" s="18">
        <f t="shared" si="4"/>
        <v>137753.54</v>
      </c>
      <c r="J16" s="18">
        <f t="shared" si="4"/>
        <v>140867.47000000003</v>
      </c>
      <c r="K16" s="18">
        <f t="shared" si="4"/>
        <v>0</v>
      </c>
      <c r="L16" s="18">
        <f t="shared" si="4"/>
        <v>0</v>
      </c>
      <c r="M16" s="17" t="s">
        <v>16</v>
      </c>
      <c r="N16" s="39">
        <v>2015</v>
      </c>
      <c r="O16" s="40">
        <v>2021</v>
      </c>
      <c r="P16" s="40" t="s">
        <v>48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13" t="s">
        <v>44</v>
      </c>
      <c r="B17" s="42" t="s">
        <v>155</v>
      </c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14" t="s">
        <v>16</v>
      </c>
      <c r="N17" s="37">
        <v>2015</v>
      </c>
      <c r="O17" s="38">
        <v>2021</v>
      </c>
      <c r="P17" s="38" t="s">
        <v>48</v>
      </c>
      <c r="Q17" s="2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13" t="s">
        <v>60</v>
      </c>
      <c r="B18" s="14" t="s">
        <v>152</v>
      </c>
      <c r="C18" s="15">
        <f>SUM(C19)</f>
        <v>959.98</v>
      </c>
      <c r="D18" s="15">
        <v>211.76</v>
      </c>
      <c r="E18" s="15">
        <v>110</v>
      </c>
      <c r="F18" s="15">
        <v>110</v>
      </c>
      <c r="G18" s="15">
        <f aca="true" t="shared" si="5" ref="G18:L18">SUM(G19)</f>
        <v>114.73</v>
      </c>
      <c r="H18" s="15">
        <f t="shared" si="5"/>
        <v>160.82999999999998</v>
      </c>
      <c r="I18" s="15">
        <f t="shared" si="5"/>
        <v>123.85000000000001</v>
      </c>
      <c r="J18" s="15">
        <f t="shared" si="5"/>
        <v>128.81</v>
      </c>
      <c r="K18" s="15">
        <f t="shared" si="5"/>
        <v>0</v>
      </c>
      <c r="L18" s="15">
        <f t="shared" si="5"/>
        <v>0</v>
      </c>
      <c r="M18" s="14" t="s">
        <v>16</v>
      </c>
      <c r="N18" s="37">
        <v>2015</v>
      </c>
      <c r="O18" s="38">
        <v>2021</v>
      </c>
      <c r="P18" s="38" t="s">
        <v>48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16" t="s">
        <v>61</v>
      </c>
      <c r="B19" s="17" t="s">
        <v>6</v>
      </c>
      <c r="C19" s="18">
        <f>SUM(C22)</f>
        <v>959.98</v>
      </c>
      <c r="D19" s="18">
        <v>211.76</v>
      </c>
      <c r="E19" s="18">
        <v>110</v>
      </c>
      <c r="F19" s="18">
        <v>110</v>
      </c>
      <c r="G19" s="18">
        <f>G22</f>
        <v>114.73</v>
      </c>
      <c r="H19" s="18">
        <f>SUM(H22)</f>
        <v>160.82999999999998</v>
      </c>
      <c r="I19" s="18">
        <f>SUM(I22)</f>
        <v>123.85000000000001</v>
      </c>
      <c r="J19" s="18">
        <f>SUM(J22)</f>
        <v>128.81</v>
      </c>
      <c r="K19" s="18">
        <f>SUM(K22)</f>
        <v>0</v>
      </c>
      <c r="L19" s="18">
        <f>SUM(L22)</f>
        <v>0</v>
      </c>
      <c r="M19" s="17" t="s">
        <v>16</v>
      </c>
      <c r="N19" s="39">
        <v>2015</v>
      </c>
      <c r="O19" s="40">
        <v>2021</v>
      </c>
      <c r="P19" s="40" t="s">
        <v>48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13" t="s">
        <v>62</v>
      </c>
      <c r="B20" s="32" t="s">
        <v>50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14" t="s">
        <v>16</v>
      </c>
      <c r="N20" s="37">
        <v>2015</v>
      </c>
      <c r="O20" s="38">
        <v>2021</v>
      </c>
      <c r="P20" s="38" t="s">
        <v>48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38.25">
      <c r="A21" s="13" t="s">
        <v>63</v>
      </c>
      <c r="B21" s="14" t="s">
        <v>27</v>
      </c>
      <c r="C21" s="15">
        <f>SUM(C22)</f>
        <v>959.98</v>
      </c>
      <c r="D21" s="15">
        <v>211.76</v>
      </c>
      <c r="E21" s="15">
        <v>110</v>
      </c>
      <c r="F21" s="15">
        <v>110</v>
      </c>
      <c r="G21" s="15">
        <f aca="true" t="shared" si="6" ref="G21:L21">SUM(G22)</f>
        <v>114.73</v>
      </c>
      <c r="H21" s="15">
        <f t="shared" si="6"/>
        <v>160.82999999999998</v>
      </c>
      <c r="I21" s="15">
        <f t="shared" si="6"/>
        <v>123.85000000000001</v>
      </c>
      <c r="J21" s="15">
        <f t="shared" si="6"/>
        <v>128.81</v>
      </c>
      <c r="K21" s="15">
        <f t="shared" si="6"/>
        <v>0</v>
      </c>
      <c r="L21" s="15">
        <f t="shared" si="6"/>
        <v>0</v>
      </c>
      <c r="M21" s="14" t="s">
        <v>16</v>
      </c>
      <c r="N21" s="37">
        <v>2015</v>
      </c>
      <c r="O21" s="38">
        <v>2021</v>
      </c>
      <c r="P21" s="38" t="s">
        <v>48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16" t="s">
        <v>64</v>
      </c>
      <c r="B22" s="17" t="s">
        <v>6</v>
      </c>
      <c r="C22" s="18">
        <f>SUM(D22:L22)</f>
        <v>959.98</v>
      </c>
      <c r="D22" s="18">
        <v>211.76</v>
      </c>
      <c r="E22" s="18">
        <v>110</v>
      </c>
      <c r="F22" s="18">
        <v>110</v>
      </c>
      <c r="G22" s="18">
        <f aca="true" t="shared" si="7" ref="G22:L22">G23+G25</f>
        <v>114.73</v>
      </c>
      <c r="H22" s="18">
        <f>H23+H25</f>
        <v>160.82999999999998</v>
      </c>
      <c r="I22" s="18">
        <f t="shared" si="7"/>
        <v>123.85000000000001</v>
      </c>
      <c r="J22" s="18">
        <f t="shared" si="7"/>
        <v>128.81</v>
      </c>
      <c r="K22" s="18">
        <f t="shared" si="7"/>
        <v>0</v>
      </c>
      <c r="L22" s="18">
        <f t="shared" si="7"/>
        <v>0</v>
      </c>
      <c r="M22" s="17" t="s">
        <v>16</v>
      </c>
      <c r="N22" s="39">
        <v>2015</v>
      </c>
      <c r="O22" s="40">
        <v>2021</v>
      </c>
      <c r="P22" s="40" t="s">
        <v>48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13" t="s">
        <v>65</v>
      </c>
      <c r="B23" s="14" t="s">
        <v>153</v>
      </c>
      <c r="C23" s="15">
        <f>SUM(D23:L23)</f>
        <v>629.69</v>
      </c>
      <c r="D23" s="15">
        <v>100</v>
      </c>
      <c r="E23" s="15">
        <v>100</v>
      </c>
      <c r="F23" s="15">
        <v>100</v>
      </c>
      <c r="G23" s="15">
        <f aca="true" t="shared" si="8" ref="G23:L23">SUM(G24)</f>
        <v>100</v>
      </c>
      <c r="H23" s="15">
        <f>SUM(H24)</f>
        <v>0</v>
      </c>
      <c r="I23" s="15">
        <f t="shared" si="8"/>
        <v>112.59</v>
      </c>
      <c r="J23" s="15">
        <f t="shared" si="8"/>
        <v>117.1</v>
      </c>
      <c r="K23" s="15">
        <f t="shared" si="8"/>
        <v>0</v>
      </c>
      <c r="L23" s="15">
        <f t="shared" si="8"/>
        <v>0</v>
      </c>
      <c r="M23" s="14" t="s">
        <v>20</v>
      </c>
      <c r="N23" s="37">
        <v>2015</v>
      </c>
      <c r="O23" s="38">
        <v>2021</v>
      </c>
      <c r="P23" s="38" t="s">
        <v>48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20" t="s">
        <v>66</v>
      </c>
      <c r="B24" s="21" t="s">
        <v>6</v>
      </c>
      <c r="C24" s="22">
        <f>SUM(D24:L24)</f>
        <v>629.69</v>
      </c>
      <c r="D24" s="22">
        <v>100</v>
      </c>
      <c r="E24" s="22">
        <v>100</v>
      </c>
      <c r="F24" s="22">
        <v>100</v>
      </c>
      <c r="G24" s="22">
        <v>100</v>
      </c>
      <c r="H24" s="22">
        <v>0</v>
      </c>
      <c r="I24" s="22">
        <v>112.59</v>
      </c>
      <c r="J24" s="22">
        <v>117.1</v>
      </c>
      <c r="K24" s="22">
        <v>0</v>
      </c>
      <c r="L24" s="22">
        <v>0</v>
      </c>
      <c r="M24" s="24" t="s">
        <v>16</v>
      </c>
      <c r="N24" s="2">
        <v>2015</v>
      </c>
      <c r="O24" s="2">
        <v>2021</v>
      </c>
      <c r="P24" s="2" t="s">
        <v>48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13" t="s">
        <v>67</v>
      </c>
      <c r="B25" s="14" t="s">
        <v>154</v>
      </c>
      <c r="C25" s="15">
        <f>SUM(C26)</f>
        <v>330.2899999999999</v>
      </c>
      <c r="D25" s="15">
        <v>111.76</v>
      </c>
      <c r="E25" s="15">
        <v>10</v>
      </c>
      <c r="F25" s="15">
        <v>10</v>
      </c>
      <c r="G25" s="15">
        <f aca="true" t="shared" si="9" ref="G25:L25">SUM(G26)</f>
        <v>14.73</v>
      </c>
      <c r="H25" s="15">
        <f t="shared" si="9"/>
        <v>160.82999999999998</v>
      </c>
      <c r="I25" s="15">
        <f t="shared" si="9"/>
        <v>11.26</v>
      </c>
      <c r="J25" s="15">
        <f t="shared" si="9"/>
        <v>11.71</v>
      </c>
      <c r="K25" s="15">
        <f t="shared" si="9"/>
        <v>0</v>
      </c>
      <c r="L25" s="15">
        <f t="shared" si="9"/>
        <v>0</v>
      </c>
      <c r="M25" s="14" t="s">
        <v>21</v>
      </c>
      <c r="N25" s="37">
        <v>2015</v>
      </c>
      <c r="O25" s="38">
        <v>2021</v>
      </c>
      <c r="P25" s="38" t="s">
        <v>48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20" t="s">
        <v>68</v>
      </c>
      <c r="B26" s="21" t="s">
        <v>6</v>
      </c>
      <c r="C26" s="22">
        <f>SUM(D26:L26)</f>
        <v>330.2899999999999</v>
      </c>
      <c r="D26" s="22">
        <v>111.76</v>
      </c>
      <c r="E26" s="22">
        <v>10</v>
      </c>
      <c r="F26" s="22">
        <v>10</v>
      </c>
      <c r="G26" s="22">
        <v>14.73</v>
      </c>
      <c r="H26" s="22">
        <f>10.83+100+50</f>
        <v>160.82999999999998</v>
      </c>
      <c r="I26" s="22">
        <v>11.26</v>
      </c>
      <c r="J26" s="22">
        <v>11.71</v>
      </c>
      <c r="K26" s="22">
        <v>0</v>
      </c>
      <c r="L26" s="22">
        <v>0</v>
      </c>
      <c r="M26" s="24" t="s">
        <v>16</v>
      </c>
      <c r="N26" s="2">
        <v>2015</v>
      </c>
      <c r="O26" s="2">
        <v>2021</v>
      </c>
      <c r="P26" s="2" t="s">
        <v>48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13" t="s">
        <v>45</v>
      </c>
      <c r="B27" s="42" t="s">
        <v>171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14" t="s">
        <v>16</v>
      </c>
      <c r="N27" s="37">
        <v>2015</v>
      </c>
      <c r="O27" s="38">
        <v>2021</v>
      </c>
      <c r="P27" s="38" t="s">
        <v>48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13" t="s">
        <v>69</v>
      </c>
      <c r="B28" s="14" t="s">
        <v>156</v>
      </c>
      <c r="C28" s="15">
        <f>SUM(D28:L28)</f>
        <v>465836.25</v>
      </c>
      <c r="D28" s="15">
        <v>53429.17</v>
      </c>
      <c r="E28" s="15">
        <f aca="true" t="shared" si="10" ref="E28:L28">SUM(E29:E31)</f>
        <v>61355.06</v>
      </c>
      <c r="F28" s="15">
        <f t="shared" si="10"/>
        <v>69100.01000000001</v>
      </c>
      <c r="G28" s="15">
        <f t="shared" si="10"/>
        <v>70486.32</v>
      </c>
      <c r="H28" s="15">
        <f t="shared" si="10"/>
        <v>71583.55</v>
      </c>
      <c r="I28" s="15">
        <f t="shared" si="10"/>
        <v>69941.07</v>
      </c>
      <c r="J28" s="15">
        <f t="shared" si="10"/>
        <v>69941.07</v>
      </c>
      <c r="K28" s="15">
        <f t="shared" si="10"/>
        <v>0</v>
      </c>
      <c r="L28" s="15">
        <f t="shared" si="10"/>
        <v>0</v>
      </c>
      <c r="M28" s="14" t="s">
        <v>16</v>
      </c>
      <c r="N28" s="37">
        <v>2015</v>
      </c>
      <c r="O28" s="38">
        <v>2021</v>
      </c>
      <c r="P28" s="38" t="s">
        <v>48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16" t="s">
        <v>70</v>
      </c>
      <c r="B29" s="17" t="s">
        <v>25</v>
      </c>
      <c r="C29" s="18">
        <f>SUM(D29:L29)</f>
        <v>80.8</v>
      </c>
      <c r="D29" s="18">
        <v>80.8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7" t="s">
        <v>16</v>
      </c>
      <c r="N29" s="39">
        <v>2015</v>
      </c>
      <c r="O29" s="40">
        <v>2021</v>
      </c>
      <c r="P29" s="40" t="s">
        <v>48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16" t="s">
        <v>71</v>
      </c>
      <c r="B30" s="17" t="s">
        <v>19</v>
      </c>
      <c r="C30" s="18">
        <f>SUM(D30:L30)</f>
        <v>7222.27</v>
      </c>
      <c r="D30" s="18">
        <v>0</v>
      </c>
      <c r="E30" s="18">
        <f>SUM(E35)</f>
        <v>507</v>
      </c>
      <c r="F30" s="18">
        <f>SUM(F35)</f>
        <v>4484</v>
      </c>
      <c r="G30" s="18">
        <f>G35</f>
        <v>1875.8</v>
      </c>
      <c r="H30" s="18">
        <f>H35</f>
        <v>355.47</v>
      </c>
      <c r="I30" s="18">
        <v>0</v>
      </c>
      <c r="J30" s="18">
        <v>0</v>
      </c>
      <c r="K30" s="18">
        <v>0</v>
      </c>
      <c r="L30" s="18">
        <v>0</v>
      </c>
      <c r="M30" s="17" t="s">
        <v>16</v>
      </c>
      <c r="N30" s="39">
        <v>2015</v>
      </c>
      <c r="O30" s="40">
        <v>2021</v>
      </c>
      <c r="P30" s="40" t="s">
        <v>48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16" t="s">
        <v>72</v>
      </c>
      <c r="B31" s="17" t="s">
        <v>6</v>
      </c>
      <c r="C31" s="18">
        <f>SUM(D31:L31)</f>
        <v>458533.18000000005</v>
      </c>
      <c r="D31" s="18">
        <f>D36</f>
        <v>53348.37</v>
      </c>
      <c r="E31" s="18">
        <f>E36</f>
        <v>60848.06</v>
      </c>
      <c r="F31" s="18">
        <f>F36</f>
        <v>64616.01</v>
      </c>
      <c r="G31" s="18">
        <f>G36</f>
        <v>68610.52</v>
      </c>
      <c r="H31" s="18">
        <f>H36</f>
        <v>71228.08</v>
      </c>
      <c r="I31" s="18">
        <f>SUM(I36)</f>
        <v>69941.07</v>
      </c>
      <c r="J31" s="18">
        <f>SUM(J36)</f>
        <v>69941.07</v>
      </c>
      <c r="K31" s="18">
        <f>SUM(K36)</f>
        <v>0</v>
      </c>
      <c r="L31" s="18">
        <f>SUM(L36)</f>
        <v>0</v>
      </c>
      <c r="M31" s="17" t="s">
        <v>16</v>
      </c>
      <c r="N31" s="39">
        <v>2015</v>
      </c>
      <c r="O31" s="40">
        <v>2021</v>
      </c>
      <c r="P31" s="40" t="s">
        <v>48</v>
      </c>
      <c r="Q31" s="2"/>
      <c r="R31" s="29"/>
      <c r="S31" s="3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13" t="s">
        <v>73</v>
      </c>
      <c r="B32" s="14" t="s">
        <v>3</v>
      </c>
      <c r="C32" s="15" t="s">
        <v>16</v>
      </c>
      <c r="D32" s="15" t="s">
        <v>16</v>
      </c>
      <c r="E32" s="15" t="s">
        <v>16</v>
      </c>
      <c r="F32" s="15" t="s">
        <v>16</v>
      </c>
      <c r="G32" s="15" t="s">
        <v>16</v>
      </c>
      <c r="H32" s="15" t="s">
        <v>16</v>
      </c>
      <c r="I32" s="15" t="s">
        <v>16</v>
      </c>
      <c r="J32" s="15" t="s">
        <v>16</v>
      </c>
      <c r="K32" s="15" t="s">
        <v>16</v>
      </c>
      <c r="L32" s="15" t="s">
        <v>16</v>
      </c>
      <c r="M32" s="14" t="s">
        <v>16</v>
      </c>
      <c r="N32" s="37">
        <v>2015</v>
      </c>
      <c r="O32" s="38">
        <v>2021</v>
      </c>
      <c r="P32" s="38" t="s">
        <v>48</v>
      </c>
      <c r="Q32" s="2"/>
      <c r="R32" s="30"/>
      <c r="S32" s="3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38.25">
      <c r="A33" s="13" t="s">
        <v>74</v>
      </c>
      <c r="B33" s="14" t="s">
        <v>27</v>
      </c>
      <c r="C33" s="15">
        <f>SUM(D33:L33)</f>
        <v>465836.25000000006</v>
      </c>
      <c r="D33" s="15">
        <f aca="true" t="shared" si="11" ref="D33:L33">SUM(D34:D36)</f>
        <v>53429.170000000006</v>
      </c>
      <c r="E33" s="15">
        <f t="shared" si="11"/>
        <v>61355.06</v>
      </c>
      <c r="F33" s="15">
        <f t="shared" si="11"/>
        <v>69100.01000000001</v>
      </c>
      <c r="G33" s="15">
        <f t="shared" si="11"/>
        <v>70486.32</v>
      </c>
      <c r="H33" s="15">
        <f t="shared" si="11"/>
        <v>71583.55</v>
      </c>
      <c r="I33" s="15">
        <f t="shared" si="11"/>
        <v>69941.07</v>
      </c>
      <c r="J33" s="15">
        <f t="shared" si="11"/>
        <v>69941.07</v>
      </c>
      <c r="K33" s="15">
        <f t="shared" si="11"/>
        <v>0</v>
      </c>
      <c r="L33" s="15">
        <f t="shared" si="11"/>
        <v>0</v>
      </c>
      <c r="M33" s="14" t="s">
        <v>16</v>
      </c>
      <c r="N33" s="37">
        <v>2015</v>
      </c>
      <c r="O33" s="38">
        <v>2021</v>
      </c>
      <c r="P33" s="38" t="s">
        <v>48</v>
      </c>
      <c r="Q33" s="2"/>
      <c r="R33" s="30"/>
      <c r="S33" s="3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16" t="s">
        <v>75</v>
      </c>
      <c r="B34" s="17" t="s">
        <v>25</v>
      </c>
      <c r="C34" s="18">
        <f>SUM(D34:L34)</f>
        <v>80.8</v>
      </c>
      <c r="D34" s="18">
        <v>80.8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7" t="s">
        <v>16</v>
      </c>
      <c r="N34" s="39">
        <v>2015</v>
      </c>
      <c r="O34" s="40">
        <v>2021</v>
      </c>
      <c r="P34" s="40" t="s">
        <v>48</v>
      </c>
      <c r="Q34" s="2"/>
      <c r="R34" s="30"/>
      <c r="S34" s="3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16" t="s">
        <v>76</v>
      </c>
      <c r="B35" s="17" t="s">
        <v>19</v>
      </c>
      <c r="C35" s="18">
        <f>SUM(D35:L35)</f>
        <v>7222.27</v>
      </c>
      <c r="D35" s="18">
        <v>0</v>
      </c>
      <c r="E35" s="18">
        <f>E65+E71</f>
        <v>507</v>
      </c>
      <c r="F35" s="18">
        <f>F65+F71+F42+F39</f>
        <v>4484</v>
      </c>
      <c r="G35" s="18">
        <f>G39+G42+G76</f>
        <v>1875.8</v>
      </c>
      <c r="H35" s="18">
        <f>H71+H83</f>
        <v>355.47</v>
      </c>
      <c r="I35" s="18">
        <v>0</v>
      </c>
      <c r="J35" s="18">
        <v>0</v>
      </c>
      <c r="K35" s="18">
        <v>0</v>
      </c>
      <c r="L35" s="18">
        <v>0</v>
      </c>
      <c r="M35" s="17" t="s">
        <v>16</v>
      </c>
      <c r="N35" s="39">
        <v>2015</v>
      </c>
      <c r="O35" s="40">
        <v>2021</v>
      </c>
      <c r="P35" s="40" t="s">
        <v>48</v>
      </c>
      <c r="Q35" s="2"/>
      <c r="R35" s="30"/>
      <c r="S35" s="3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16" t="s">
        <v>77</v>
      </c>
      <c r="B36" s="17" t="s">
        <v>6</v>
      </c>
      <c r="C36" s="18">
        <f>SUM(D36:L36)</f>
        <v>458533.18000000005</v>
      </c>
      <c r="D36" s="18">
        <v>53348.37</v>
      </c>
      <c r="E36" s="18">
        <f aca="true" t="shared" si="12" ref="E36:L36">E38+E41+E44+E48+E46+E50+E52+E54+E56+E58+E62+E66+E68+E72</f>
        <v>60848.06</v>
      </c>
      <c r="F36" s="18">
        <f t="shared" si="12"/>
        <v>64616.01</v>
      </c>
      <c r="G36" s="18">
        <f t="shared" si="12"/>
        <v>68610.52</v>
      </c>
      <c r="H36" s="18">
        <f>H38+H41+H44+H48+H46+H50+H52+H54+H56+H58+H62+H66+H68+H72+H60+H80+H82</f>
        <v>71228.08</v>
      </c>
      <c r="I36" s="18">
        <f>I38+I41+I44+I48+I46+I50+I52+I54+I56+I58+I62+I66+I68+I72+I60+I74+I76+I78</f>
        <v>69941.07</v>
      </c>
      <c r="J36" s="18">
        <f t="shared" si="12"/>
        <v>69941.07</v>
      </c>
      <c r="K36" s="18">
        <f t="shared" si="12"/>
        <v>0</v>
      </c>
      <c r="L36" s="18">
        <f t="shared" si="12"/>
        <v>0</v>
      </c>
      <c r="M36" s="17" t="s">
        <v>16</v>
      </c>
      <c r="N36" s="39">
        <v>2015</v>
      </c>
      <c r="O36" s="40">
        <v>2021</v>
      </c>
      <c r="P36" s="40" t="s">
        <v>48</v>
      </c>
      <c r="Q36" s="2"/>
      <c r="R36" s="29"/>
      <c r="S36" s="3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13" t="s">
        <v>78</v>
      </c>
      <c r="B37" s="14" t="s">
        <v>14</v>
      </c>
      <c r="C37" s="15">
        <f>SUM(C38:C39)</f>
        <v>106519.1</v>
      </c>
      <c r="D37" s="15">
        <v>11567.87</v>
      </c>
      <c r="E37" s="15">
        <f>SUM(E38)</f>
        <v>13118.82</v>
      </c>
      <c r="F37" s="15">
        <f>SUM(F38:F39)</f>
        <v>15297.980000000001</v>
      </c>
      <c r="G37" s="15">
        <f>SUM(G38:G39)</f>
        <v>15853.03</v>
      </c>
      <c r="H37" s="15">
        <f>SUM(H38)</f>
        <v>16893.8</v>
      </c>
      <c r="I37" s="15">
        <f>SUM(I38)</f>
        <v>16893.8</v>
      </c>
      <c r="J37" s="15">
        <f>SUM(J38)</f>
        <v>16893.8</v>
      </c>
      <c r="K37" s="15">
        <f>SUM(K38)</f>
        <v>0</v>
      </c>
      <c r="L37" s="15">
        <f>SUM(L38)</f>
        <v>0</v>
      </c>
      <c r="M37" s="14" t="s">
        <v>32</v>
      </c>
      <c r="N37" s="37">
        <v>2015</v>
      </c>
      <c r="O37" s="38">
        <v>2021</v>
      </c>
      <c r="P37" s="38" t="s">
        <v>48</v>
      </c>
      <c r="Q37" s="2"/>
      <c r="R37" s="30"/>
      <c r="S37" s="30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20" t="s">
        <v>79</v>
      </c>
      <c r="B38" s="21" t="s">
        <v>6</v>
      </c>
      <c r="C38" s="22">
        <f>SUM(D38:L38)</f>
        <v>105464.74</v>
      </c>
      <c r="D38" s="22">
        <v>11567.87</v>
      </c>
      <c r="E38" s="22">
        <v>13118.82</v>
      </c>
      <c r="F38" s="22">
        <v>14243.62</v>
      </c>
      <c r="G38" s="22">
        <v>15853.03</v>
      </c>
      <c r="H38" s="22">
        <v>16893.8</v>
      </c>
      <c r="I38" s="22">
        <v>16893.8</v>
      </c>
      <c r="J38" s="22">
        <v>16893.8</v>
      </c>
      <c r="K38" s="22">
        <v>0</v>
      </c>
      <c r="L38" s="22">
        <v>0</v>
      </c>
      <c r="M38" s="24" t="s">
        <v>16</v>
      </c>
      <c r="N38" s="2">
        <v>2015</v>
      </c>
      <c r="O38" s="2">
        <v>2021</v>
      </c>
      <c r="P38" s="2" t="s">
        <v>48</v>
      </c>
      <c r="Q38" s="2"/>
      <c r="R38" s="30"/>
      <c r="S38" s="3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20" t="s">
        <v>80</v>
      </c>
      <c r="B39" s="21" t="s">
        <v>19</v>
      </c>
      <c r="C39" s="22">
        <f>SUM(D39:L39)</f>
        <v>1054.36</v>
      </c>
      <c r="D39" s="22"/>
      <c r="E39" s="22"/>
      <c r="F39" s="22">
        <v>1054.36</v>
      </c>
      <c r="G39" s="22"/>
      <c r="H39" s="22"/>
      <c r="I39" s="22"/>
      <c r="J39" s="22"/>
      <c r="K39" s="22"/>
      <c r="L39" s="22"/>
      <c r="M39" s="24"/>
      <c r="N39" s="2"/>
      <c r="O39" s="2"/>
      <c r="P39" s="2"/>
      <c r="Q39" s="2"/>
      <c r="R39" s="30"/>
      <c r="S39" s="3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13" t="s">
        <v>81</v>
      </c>
      <c r="B40" s="14" t="s">
        <v>42</v>
      </c>
      <c r="C40" s="15">
        <f>SUM(C41:C42)</f>
        <v>326268.63</v>
      </c>
      <c r="D40" s="15">
        <v>38138.16</v>
      </c>
      <c r="E40" s="15">
        <f>SUM(E41)</f>
        <v>43403.24</v>
      </c>
      <c r="F40" s="15">
        <f>SUM(F41:F42)</f>
        <v>48032.08</v>
      </c>
      <c r="G40" s="15">
        <f>SUM(G41:G42)</f>
        <v>46699.65</v>
      </c>
      <c r="H40" s="15">
        <f>SUM(H41)</f>
        <v>49998.5</v>
      </c>
      <c r="I40" s="15">
        <f>SUM(I41)</f>
        <v>49998.5</v>
      </c>
      <c r="J40" s="15">
        <f>SUM(J41)</f>
        <v>49998.5</v>
      </c>
      <c r="K40" s="15">
        <f>SUM(K41)</f>
        <v>0</v>
      </c>
      <c r="L40" s="15">
        <f>SUM(L41)</f>
        <v>0</v>
      </c>
      <c r="M40" s="14" t="s">
        <v>24</v>
      </c>
      <c r="N40" s="37">
        <v>2015</v>
      </c>
      <c r="O40" s="38">
        <v>2021</v>
      </c>
      <c r="P40" s="38" t="s">
        <v>48</v>
      </c>
      <c r="Q40" s="2"/>
      <c r="R40" s="30"/>
      <c r="S40" s="3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20" t="s">
        <v>82</v>
      </c>
      <c r="B41" s="21" t="s">
        <v>6</v>
      </c>
      <c r="C41" s="22">
        <f>SUM(D41:L41)</f>
        <v>323164.19</v>
      </c>
      <c r="D41" s="22">
        <v>38138.16</v>
      </c>
      <c r="E41" s="22">
        <v>43403.24</v>
      </c>
      <c r="F41" s="22">
        <v>44927.64</v>
      </c>
      <c r="G41" s="22">
        <v>46699.65</v>
      </c>
      <c r="H41" s="22">
        <v>49998.5</v>
      </c>
      <c r="I41" s="22">
        <v>49998.5</v>
      </c>
      <c r="J41" s="22">
        <v>49998.5</v>
      </c>
      <c r="K41" s="22">
        <v>0</v>
      </c>
      <c r="L41" s="22">
        <v>0</v>
      </c>
      <c r="M41" s="24" t="s">
        <v>16</v>
      </c>
      <c r="N41" s="2">
        <v>2015</v>
      </c>
      <c r="O41" s="2">
        <v>2021</v>
      </c>
      <c r="P41" s="2" t="s">
        <v>48</v>
      </c>
      <c r="Q41" s="2"/>
      <c r="R41" s="30"/>
      <c r="S41" s="30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20" t="s">
        <v>83</v>
      </c>
      <c r="B42" s="21" t="s">
        <v>19</v>
      </c>
      <c r="C42" s="22">
        <f>SUM(D42:L42)</f>
        <v>3104.44</v>
      </c>
      <c r="D42" s="22"/>
      <c r="E42" s="22"/>
      <c r="F42" s="22">
        <v>3104.44</v>
      </c>
      <c r="G42" s="22"/>
      <c r="H42" s="22"/>
      <c r="I42" s="22"/>
      <c r="J42" s="22"/>
      <c r="K42" s="22"/>
      <c r="L42" s="22"/>
      <c r="M42" s="24"/>
      <c r="N42" s="2"/>
      <c r="O42" s="2"/>
      <c r="P42" s="2"/>
      <c r="Q42" s="2"/>
      <c r="R42" s="30"/>
      <c r="S42" s="3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13" t="s">
        <v>84</v>
      </c>
      <c r="B43" s="14" t="s">
        <v>38</v>
      </c>
      <c r="C43" s="15">
        <f>SUM(C44)</f>
        <v>345.86</v>
      </c>
      <c r="D43" s="15">
        <v>0</v>
      </c>
      <c r="E43" s="15">
        <v>50</v>
      </c>
      <c r="F43" s="15">
        <v>50</v>
      </c>
      <c r="G43" s="15">
        <f aca="true" t="shared" si="13" ref="G43:L43">SUM(G44)</f>
        <v>132.15</v>
      </c>
      <c r="H43" s="15">
        <f t="shared" si="13"/>
        <v>5.45</v>
      </c>
      <c r="I43" s="15">
        <f t="shared" si="13"/>
        <v>54.13</v>
      </c>
      <c r="J43" s="15">
        <f t="shared" si="13"/>
        <v>54.13</v>
      </c>
      <c r="K43" s="15">
        <f t="shared" si="13"/>
        <v>0</v>
      </c>
      <c r="L43" s="15">
        <f t="shared" si="13"/>
        <v>0</v>
      </c>
      <c r="M43" s="14" t="s">
        <v>7</v>
      </c>
      <c r="N43" s="37">
        <v>2015</v>
      </c>
      <c r="O43" s="38">
        <v>2021</v>
      </c>
      <c r="P43" s="38" t="s">
        <v>48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20" t="s">
        <v>85</v>
      </c>
      <c r="B44" s="21" t="s">
        <v>6</v>
      </c>
      <c r="C44" s="22">
        <f aca="true" t="shared" si="14" ref="C44:C50">SUM(D44:L44)</f>
        <v>345.86</v>
      </c>
      <c r="D44" s="22">
        <v>0</v>
      </c>
      <c r="E44" s="22">
        <v>50</v>
      </c>
      <c r="F44" s="22">
        <v>50</v>
      </c>
      <c r="G44" s="22">
        <v>132.15</v>
      </c>
      <c r="H44" s="22">
        <v>5.45</v>
      </c>
      <c r="I44" s="22">
        <v>54.13</v>
      </c>
      <c r="J44" s="22">
        <v>54.13</v>
      </c>
      <c r="K44" s="22">
        <v>0</v>
      </c>
      <c r="L44" s="22">
        <v>0</v>
      </c>
      <c r="M44" s="24" t="s">
        <v>16</v>
      </c>
      <c r="N44" s="2">
        <v>2015</v>
      </c>
      <c r="O44" s="2">
        <v>2021</v>
      </c>
      <c r="P44" s="2" t="s">
        <v>48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13" t="s">
        <v>86</v>
      </c>
      <c r="B45" s="14" t="s">
        <v>11</v>
      </c>
      <c r="C45" s="15">
        <f t="shared" si="14"/>
        <v>583</v>
      </c>
      <c r="D45" s="15">
        <v>0</v>
      </c>
      <c r="E45" s="15">
        <v>0</v>
      </c>
      <c r="F45" s="15">
        <v>0</v>
      </c>
      <c r="G45" s="15">
        <f>SUM(G46)</f>
        <v>583</v>
      </c>
      <c r="H45" s="15">
        <v>0</v>
      </c>
      <c r="I45" s="15">
        <f>SUM(I46)</f>
        <v>0</v>
      </c>
      <c r="J45" s="15">
        <f>SUM(J46)</f>
        <v>0</v>
      </c>
      <c r="K45" s="15">
        <f>SUM(K46)</f>
        <v>0</v>
      </c>
      <c r="L45" s="15">
        <f>SUM(L46)</f>
        <v>0</v>
      </c>
      <c r="M45" s="14" t="s">
        <v>29</v>
      </c>
      <c r="N45" s="37">
        <v>2015</v>
      </c>
      <c r="O45" s="38">
        <v>2021</v>
      </c>
      <c r="P45" s="38" t="s">
        <v>48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20" t="s">
        <v>87</v>
      </c>
      <c r="B46" s="21" t="s">
        <v>6</v>
      </c>
      <c r="C46" s="22">
        <f t="shared" si="14"/>
        <v>583</v>
      </c>
      <c r="D46" s="22">
        <v>0</v>
      </c>
      <c r="E46" s="22">
        <v>0</v>
      </c>
      <c r="F46" s="22">
        <v>0</v>
      </c>
      <c r="G46" s="22">
        <v>583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4" t="s">
        <v>16</v>
      </c>
      <c r="N46" s="2">
        <v>2015</v>
      </c>
      <c r="O46" s="2">
        <v>2021</v>
      </c>
      <c r="P46" s="2" t="s">
        <v>48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51">
      <c r="A47" s="13" t="s">
        <v>88</v>
      </c>
      <c r="B47" s="14" t="s">
        <v>183</v>
      </c>
      <c r="C47" s="15">
        <f t="shared" si="14"/>
        <v>1982.1000000000004</v>
      </c>
      <c r="D47" s="15">
        <v>116.48</v>
      </c>
      <c r="E47" s="15">
        <v>143.07</v>
      </c>
      <c r="F47" s="15">
        <v>140</v>
      </c>
      <c r="G47" s="15">
        <f aca="true" t="shared" si="15" ref="G47:L47">SUM(G48)</f>
        <v>630.21</v>
      </c>
      <c r="H47" s="15">
        <f t="shared" si="15"/>
        <v>637.08</v>
      </c>
      <c r="I47" s="15">
        <f t="shared" si="15"/>
        <v>157.63</v>
      </c>
      <c r="J47" s="15">
        <f t="shared" si="15"/>
        <v>157.63</v>
      </c>
      <c r="K47" s="15">
        <f t="shared" si="15"/>
        <v>0</v>
      </c>
      <c r="L47" s="15">
        <f t="shared" si="15"/>
        <v>0</v>
      </c>
      <c r="M47" s="14" t="s">
        <v>16</v>
      </c>
      <c r="N47" s="37">
        <v>2015</v>
      </c>
      <c r="O47" s="38">
        <v>2021</v>
      </c>
      <c r="P47" s="38" t="s">
        <v>48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20" t="s">
        <v>89</v>
      </c>
      <c r="B48" s="21" t="s">
        <v>6</v>
      </c>
      <c r="C48" s="22">
        <f>SUM(D48:L48)</f>
        <v>1982.1000000000004</v>
      </c>
      <c r="D48" s="22">
        <v>116.48</v>
      </c>
      <c r="E48" s="22">
        <v>143.07</v>
      </c>
      <c r="F48" s="22">
        <v>140</v>
      </c>
      <c r="G48" s="22">
        <v>630.21</v>
      </c>
      <c r="H48" s="22">
        <v>637.08</v>
      </c>
      <c r="I48" s="22">
        <v>157.63</v>
      </c>
      <c r="J48" s="22">
        <v>157.63</v>
      </c>
      <c r="K48" s="22">
        <v>0</v>
      </c>
      <c r="L48" s="22">
        <v>0</v>
      </c>
      <c r="M48" s="24" t="s">
        <v>16</v>
      </c>
      <c r="N48" s="2">
        <v>2015</v>
      </c>
      <c r="O48" s="2">
        <v>2021</v>
      </c>
      <c r="P48" s="2" t="s">
        <v>48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13" t="s">
        <v>90</v>
      </c>
      <c r="B49" s="14" t="s">
        <v>164</v>
      </c>
      <c r="C49" s="15">
        <f t="shared" si="14"/>
        <v>12653.23</v>
      </c>
      <c r="D49" s="15">
        <v>1881.34</v>
      </c>
      <c r="E49" s="15">
        <v>1796.93</v>
      </c>
      <c r="F49" s="15">
        <v>1800</v>
      </c>
      <c r="G49" s="15">
        <f aca="true" t="shared" si="16" ref="G49:L49">SUM(G50)</f>
        <v>1883.22</v>
      </c>
      <c r="H49" s="15">
        <f t="shared" si="16"/>
        <v>1316.3</v>
      </c>
      <c r="I49" s="15">
        <f t="shared" si="16"/>
        <v>1987.72</v>
      </c>
      <c r="J49" s="15">
        <f t="shared" si="16"/>
        <v>1987.72</v>
      </c>
      <c r="K49" s="15">
        <f t="shared" si="16"/>
        <v>0</v>
      </c>
      <c r="L49" s="15">
        <f t="shared" si="16"/>
        <v>0</v>
      </c>
      <c r="M49" s="14" t="s">
        <v>28</v>
      </c>
      <c r="N49" s="37">
        <v>2015</v>
      </c>
      <c r="O49" s="38">
        <v>2021</v>
      </c>
      <c r="P49" s="38" t="s">
        <v>48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20" t="s">
        <v>91</v>
      </c>
      <c r="B50" s="21" t="s">
        <v>6</v>
      </c>
      <c r="C50" s="22">
        <f t="shared" si="14"/>
        <v>12653.23</v>
      </c>
      <c r="D50" s="22">
        <v>1881.34</v>
      </c>
      <c r="E50" s="22">
        <v>1796.93</v>
      </c>
      <c r="F50" s="22">
        <v>1800</v>
      </c>
      <c r="G50" s="22">
        <v>1883.22</v>
      </c>
      <c r="H50" s="22">
        <v>1316.3</v>
      </c>
      <c r="I50" s="22">
        <v>1987.72</v>
      </c>
      <c r="J50" s="22">
        <v>1987.72</v>
      </c>
      <c r="K50" s="22">
        <v>0</v>
      </c>
      <c r="L50" s="22">
        <v>0</v>
      </c>
      <c r="M50" s="24" t="s">
        <v>16</v>
      </c>
      <c r="N50" s="2">
        <v>2015</v>
      </c>
      <c r="O50" s="2">
        <v>2021</v>
      </c>
      <c r="P50" s="2" t="s">
        <v>48</v>
      </c>
      <c r="Q50" s="30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13" t="s">
        <v>92</v>
      </c>
      <c r="B51" s="14" t="s">
        <v>13</v>
      </c>
      <c r="C51" s="15">
        <f>SUM(C52)</f>
        <v>1640</v>
      </c>
      <c r="D51" s="15">
        <v>231</v>
      </c>
      <c r="E51" s="15">
        <v>231</v>
      </c>
      <c r="F51" s="15">
        <v>231</v>
      </c>
      <c r="G51" s="15">
        <f aca="true" t="shared" si="17" ref="G51:L51">SUM(G52)</f>
        <v>240</v>
      </c>
      <c r="H51" s="15">
        <f t="shared" si="17"/>
        <v>203</v>
      </c>
      <c r="I51" s="15">
        <f t="shared" si="17"/>
        <v>252</v>
      </c>
      <c r="J51" s="15">
        <f t="shared" si="17"/>
        <v>252</v>
      </c>
      <c r="K51" s="15">
        <f t="shared" si="17"/>
        <v>0</v>
      </c>
      <c r="L51" s="15">
        <f t="shared" si="17"/>
        <v>0</v>
      </c>
      <c r="M51" s="14" t="s">
        <v>23</v>
      </c>
      <c r="N51" s="37">
        <v>2015</v>
      </c>
      <c r="O51" s="38">
        <v>2021</v>
      </c>
      <c r="P51" s="38" t="s">
        <v>48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20" t="s">
        <v>93</v>
      </c>
      <c r="B52" s="21" t="s">
        <v>6</v>
      </c>
      <c r="C52" s="22">
        <f>SUM(D52:L52)</f>
        <v>1640</v>
      </c>
      <c r="D52" s="22">
        <v>231</v>
      </c>
      <c r="E52" s="22">
        <v>231</v>
      </c>
      <c r="F52" s="22">
        <v>231</v>
      </c>
      <c r="G52" s="22">
        <v>240</v>
      </c>
      <c r="H52" s="22">
        <v>203</v>
      </c>
      <c r="I52" s="22">
        <v>252</v>
      </c>
      <c r="J52" s="22">
        <v>252</v>
      </c>
      <c r="K52" s="22">
        <v>0</v>
      </c>
      <c r="L52" s="22">
        <v>0</v>
      </c>
      <c r="M52" s="24" t="s">
        <v>16</v>
      </c>
      <c r="N52" s="2">
        <v>2015</v>
      </c>
      <c r="O52" s="2">
        <v>2021</v>
      </c>
      <c r="P52" s="2" t="s">
        <v>48</v>
      </c>
      <c r="Q52" s="3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63.75">
      <c r="A53" s="13" t="s">
        <v>94</v>
      </c>
      <c r="B53" s="14" t="s">
        <v>157</v>
      </c>
      <c r="C53" s="15">
        <f>SUM(C54)</f>
        <v>3722.62</v>
      </c>
      <c r="D53" s="15">
        <v>520</v>
      </c>
      <c r="E53" s="15">
        <v>500</v>
      </c>
      <c r="F53" s="15">
        <v>500</v>
      </c>
      <c r="G53" s="15">
        <f aca="true" t="shared" si="18" ref="G53:L53">SUM(G54)</f>
        <v>604.1</v>
      </c>
      <c r="H53" s="15">
        <f t="shared" si="18"/>
        <v>519</v>
      </c>
      <c r="I53" s="15">
        <f t="shared" si="18"/>
        <v>539.76</v>
      </c>
      <c r="J53" s="15">
        <f t="shared" si="18"/>
        <v>539.76</v>
      </c>
      <c r="K53" s="15">
        <f t="shared" si="18"/>
        <v>0</v>
      </c>
      <c r="L53" s="15">
        <f t="shared" si="18"/>
        <v>0</v>
      </c>
      <c r="M53" s="14" t="s">
        <v>16</v>
      </c>
      <c r="N53" s="37">
        <v>2015</v>
      </c>
      <c r="O53" s="38">
        <v>2021</v>
      </c>
      <c r="P53" s="38" t="s">
        <v>48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20" t="s">
        <v>95</v>
      </c>
      <c r="B54" s="21" t="s">
        <v>6</v>
      </c>
      <c r="C54" s="22">
        <f>SUM(D54:L54)</f>
        <v>3722.62</v>
      </c>
      <c r="D54" s="22">
        <v>520</v>
      </c>
      <c r="E54" s="22">
        <v>500</v>
      </c>
      <c r="F54" s="22">
        <v>500</v>
      </c>
      <c r="G54" s="22">
        <v>604.1</v>
      </c>
      <c r="H54" s="22">
        <v>519</v>
      </c>
      <c r="I54" s="22">
        <v>539.76</v>
      </c>
      <c r="J54" s="22">
        <v>539.76</v>
      </c>
      <c r="K54" s="22">
        <v>0</v>
      </c>
      <c r="L54" s="22">
        <v>0</v>
      </c>
      <c r="M54" s="24" t="s">
        <v>16</v>
      </c>
      <c r="N54" s="2">
        <v>2015</v>
      </c>
      <c r="O54" s="2">
        <v>2021</v>
      </c>
      <c r="P54" s="2" t="s">
        <v>48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63.75">
      <c r="A55" s="13" t="s">
        <v>96</v>
      </c>
      <c r="B55" s="14" t="s">
        <v>33</v>
      </c>
      <c r="C55" s="15">
        <f>SUM(D55:L55)</f>
        <v>51.88000000000001</v>
      </c>
      <c r="D55" s="15">
        <v>20</v>
      </c>
      <c r="E55" s="15">
        <v>5</v>
      </c>
      <c r="F55" s="15">
        <v>5</v>
      </c>
      <c r="G55" s="15">
        <f aca="true" t="shared" si="19" ref="G55:L55">SUM(G56)</f>
        <v>5.21</v>
      </c>
      <c r="H55" s="15">
        <f t="shared" si="19"/>
        <v>5.41</v>
      </c>
      <c r="I55" s="15">
        <f t="shared" si="19"/>
        <v>5.63</v>
      </c>
      <c r="J55" s="15">
        <f t="shared" si="19"/>
        <v>5.63</v>
      </c>
      <c r="K55" s="15">
        <f t="shared" si="19"/>
        <v>0</v>
      </c>
      <c r="L55" s="15">
        <f t="shared" si="19"/>
        <v>0</v>
      </c>
      <c r="M55" s="14" t="s">
        <v>16</v>
      </c>
      <c r="N55" s="37">
        <v>2015</v>
      </c>
      <c r="O55" s="38">
        <v>2021</v>
      </c>
      <c r="P55" s="38" t="s">
        <v>48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20" t="s">
        <v>97</v>
      </c>
      <c r="B56" s="21" t="s">
        <v>6</v>
      </c>
      <c r="C56" s="22">
        <f>SUM(D56:L56)</f>
        <v>51.88000000000001</v>
      </c>
      <c r="D56" s="22">
        <v>20</v>
      </c>
      <c r="E56" s="22">
        <v>5</v>
      </c>
      <c r="F56" s="22">
        <v>5</v>
      </c>
      <c r="G56" s="22">
        <v>5.21</v>
      </c>
      <c r="H56" s="22">
        <v>5.41</v>
      </c>
      <c r="I56" s="22">
        <v>5.63</v>
      </c>
      <c r="J56" s="22">
        <v>5.63</v>
      </c>
      <c r="K56" s="22">
        <v>0</v>
      </c>
      <c r="L56" s="22">
        <v>0</v>
      </c>
      <c r="M56" s="24" t="s">
        <v>16</v>
      </c>
      <c r="N56" s="2">
        <v>2015</v>
      </c>
      <c r="O56" s="2">
        <v>2021</v>
      </c>
      <c r="P56" s="2" t="s">
        <v>48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13" t="s">
        <v>98</v>
      </c>
      <c r="B57" s="14" t="s">
        <v>26</v>
      </c>
      <c r="C57" s="15">
        <f>SUM(C58)</f>
        <v>305.7</v>
      </c>
      <c r="D57" s="15">
        <v>0</v>
      </c>
      <c r="E57" s="15">
        <v>50</v>
      </c>
      <c r="F57" s="15">
        <v>50</v>
      </c>
      <c r="G57" s="15">
        <f aca="true" t="shared" si="20" ref="G57:L57">SUM(G58)</f>
        <v>50</v>
      </c>
      <c r="H57" s="15">
        <f t="shared" si="20"/>
        <v>51.9</v>
      </c>
      <c r="I57" s="15">
        <f t="shared" si="20"/>
        <v>51.9</v>
      </c>
      <c r="J57" s="15">
        <f t="shared" si="20"/>
        <v>51.9</v>
      </c>
      <c r="K57" s="15">
        <f t="shared" si="20"/>
        <v>0</v>
      </c>
      <c r="L57" s="15">
        <f t="shared" si="20"/>
        <v>0</v>
      </c>
      <c r="M57" s="14" t="s">
        <v>40</v>
      </c>
      <c r="N57" s="37">
        <v>2015</v>
      </c>
      <c r="O57" s="38">
        <v>2021</v>
      </c>
      <c r="P57" s="38" t="s">
        <v>48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20" t="s">
        <v>99</v>
      </c>
      <c r="B58" s="21" t="s">
        <v>6</v>
      </c>
      <c r="C58" s="22">
        <f>SUM(D58:L58)</f>
        <v>305.7</v>
      </c>
      <c r="D58" s="22">
        <v>0</v>
      </c>
      <c r="E58" s="22">
        <v>50</v>
      </c>
      <c r="F58" s="22">
        <v>50</v>
      </c>
      <c r="G58" s="22">
        <v>50</v>
      </c>
      <c r="H58" s="22">
        <v>51.9</v>
      </c>
      <c r="I58" s="22">
        <v>51.9</v>
      </c>
      <c r="J58" s="22">
        <v>51.9</v>
      </c>
      <c r="K58" s="22">
        <v>0</v>
      </c>
      <c r="L58" s="22">
        <v>0</v>
      </c>
      <c r="M58" s="24" t="s">
        <v>16</v>
      </c>
      <c r="N58" s="2">
        <v>2015</v>
      </c>
      <c r="O58" s="2">
        <v>2021</v>
      </c>
      <c r="P58" s="2" t="s">
        <v>48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13" t="s">
        <v>100</v>
      </c>
      <c r="B59" s="14" t="s">
        <v>17</v>
      </c>
      <c r="C59" s="15">
        <f>SUM(C60)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4" t="s">
        <v>29</v>
      </c>
      <c r="N59" s="37">
        <v>2015</v>
      </c>
      <c r="O59" s="38">
        <v>2021</v>
      </c>
      <c r="P59" s="38" t="s">
        <v>48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20" t="s">
        <v>101</v>
      </c>
      <c r="B60" s="21" t="s">
        <v>19</v>
      </c>
      <c r="C60" s="22">
        <f>SUM(D60:L60)</f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4" t="s">
        <v>16</v>
      </c>
      <c r="N60" s="2">
        <v>2015</v>
      </c>
      <c r="O60" s="2">
        <v>2021</v>
      </c>
      <c r="P60" s="2" t="s">
        <v>48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13" t="s">
        <v>102</v>
      </c>
      <c r="B61" s="14" t="s">
        <v>160</v>
      </c>
      <c r="C61" s="15">
        <f>SUM(D61:L61)</f>
        <v>7176.85</v>
      </c>
      <c r="D61" s="15">
        <v>500</v>
      </c>
      <c r="E61" s="15">
        <f aca="true" t="shared" si="21" ref="E61:L61">SUM(E62)</f>
        <v>1370</v>
      </c>
      <c r="F61" s="15">
        <f t="shared" si="21"/>
        <v>2488.75</v>
      </c>
      <c r="G61" s="15">
        <f t="shared" si="21"/>
        <v>1773.5</v>
      </c>
      <c r="H61" s="15">
        <f t="shared" si="21"/>
        <v>1044.6</v>
      </c>
      <c r="I61" s="15">
        <f t="shared" si="21"/>
        <v>0</v>
      </c>
      <c r="J61" s="15">
        <f t="shared" si="21"/>
        <v>0</v>
      </c>
      <c r="K61" s="15">
        <f t="shared" si="21"/>
        <v>0</v>
      </c>
      <c r="L61" s="15">
        <f t="shared" si="21"/>
        <v>0</v>
      </c>
      <c r="M61" s="14" t="s">
        <v>29</v>
      </c>
      <c r="N61" s="37">
        <v>2015</v>
      </c>
      <c r="O61" s="38">
        <v>2021</v>
      </c>
      <c r="P61" s="38" t="s">
        <v>48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20" t="s">
        <v>103</v>
      </c>
      <c r="B62" s="21" t="s">
        <v>6</v>
      </c>
      <c r="C62" s="22">
        <f>SUM(D62:L62)</f>
        <v>7176.85</v>
      </c>
      <c r="D62" s="22">
        <v>500</v>
      </c>
      <c r="E62" s="22">
        <v>1370</v>
      </c>
      <c r="F62" s="22">
        <v>2488.75</v>
      </c>
      <c r="G62" s="22">
        <v>1773.5</v>
      </c>
      <c r="H62" s="22">
        <v>1044.6</v>
      </c>
      <c r="I62" s="22">
        <v>0</v>
      </c>
      <c r="J62" s="22">
        <v>0</v>
      </c>
      <c r="K62" s="22">
        <v>0</v>
      </c>
      <c r="L62" s="22">
        <v>0</v>
      </c>
      <c r="M62" s="24" t="s">
        <v>16</v>
      </c>
      <c r="N62" s="2">
        <v>2015</v>
      </c>
      <c r="O62" s="2">
        <v>2021</v>
      </c>
      <c r="P62" s="2" t="s">
        <v>48</v>
      </c>
      <c r="Q62" s="30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13" t="s">
        <v>104</v>
      </c>
      <c r="B63" s="14" t="s">
        <v>43</v>
      </c>
      <c r="C63" s="15">
        <f>SUM(C64:C66)</f>
        <v>1430.45</v>
      </c>
      <c r="D63" s="15">
        <v>380.8</v>
      </c>
      <c r="E63" s="15">
        <f aca="true" t="shared" si="22" ref="E63:L63">SUM(E64:E66)</f>
        <v>377</v>
      </c>
      <c r="F63" s="15">
        <f t="shared" si="22"/>
        <v>300</v>
      </c>
      <c r="G63" s="15">
        <f t="shared" si="22"/>
        <v>156.45</v>
      </c>
      <c r="H63" s="15">
        <f t="shared" si="22"/>
        <v>216.2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5">
        <f t="shared" si="22"/>
        <v>0</v>
      </c>
      <c r="M63" s="14" t="s">
        <v>15</v>
      </c>
      <c r="N63" s="37">
        <v>2015</v>
      </c>
      <c r="O63" s="38">
        <v>2021</v>
      </c>
      <c r="P63" s="38" t="s">
        <v>48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20" t="s">
        <v>105</v>
      </c>
      <c r="B64" s="21" t="s">
        <v>25</v>
      </c>
      <c r="C64" s="22">
        <f>SUM(D64:L64)</f>
        <v>30.8</v>
      </c>
      <c r="D64" s="22">
        <v>30.8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4" t="s">
        <v>16</v>
      </c>
      <c r="N64" s="2">
        <v>2015</v>
      </c>
      <c r="O64" s="2">
        <v>2021</v>
      </c>
      <c r="P64" s="2" t="s">
        <v>48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20" t="s">
        <v>106</v>
      </c>
      <c r="B65" s="21" t="s">
        <v>19</v>
      </c>
      <c r="C65" s="22">
        <f>SUM(D65:L65)</f>
        <v>377</v>
      </c>
      <c r="D65" s="23">
        <v>0</v>
      </c>
      <c r="E65" s="22">
        <v>227</v>
      </c>
      <c r="F65" s="22">
        <v>150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20" t="s">
        <v>107</v>
      </c>
      <c r="B66" s="21" t="s">
        <v>6</v>
      </c>
      <c r="C66" s="22">
        <f>SUM(D66:L66)</f>
        <v>1022.6500000000001</v>
      </c>
      <c r="D66" s="22">
        <v>350</v>
      </c>
      <c r="E66" s="22">
        <v>150</v>
      </c>
      <c r="F66" s="22">
        <v>150</v>
      </c>
      <c r="G66" s="22">
        <v>156.45</v>
      </c>
      <c r="H66" s="22">
        <v>216.2</v>
      </c>
      <c r="I66" s="22">
        <v>0</v>
      </c>
      <c r="J66" s="22">
        <v>0</v>
      </c>
      <c r="K66" s="22">
        <v>0</v>
      </c>
      <c r="L66" s="22">
        <v>0</v>
      </c>
      <c r="M66" s="24" t="s">
        <v>16</v>
      </c>
      <c r="N66" s="2">
        <v>2015</v>
      </c>
      <c r="O66" s="2">
        <v>2021</v>
      </c>
      <c r="P66" s="2" t="s">
        <v>48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13" t="s">
        <v>108</v>
      </c>
      <c r="B67" s="14" t="s">
        <v>146</v>
      </c>
      <c r="C67" s="15">
        <v>23.52</v>
      </c>
      <c r="D67" s="15">
        <v>23.52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3" t="s">
        <v>113</v>
      </c>
      <c r="N67" s="37">
        <v>2015</v>
      </c>
      <c r="O67" s="38">
        <v>2021</v>
      </c>
      <c r="P67" s="38" t="s">
        <v>48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20" t="s">
        <v>109</v>
      </c>
      <c r="B68" s="21" t="s">
        <v>6</v>
      </c>
      <c r="C68" s="22">
        <f>SUM(D68:L68)</f>
        <v>23.52</v>
      </c>
      <c r="D68" s="22">
        <v>23.52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4" t="s">
        <v>16</v>
      </c>
      <c r="N68" s="2">
        <v>2015</v>
      </c>
      <c r="O68" s="2">
        <v>2021</v>
      </c>
      <c r="P68" s="2" t="s">
        <v>48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13" t="s">
        <v>110</v>
      </c>
      <c r="B69" s="14" t="s">
        <v>173</v>
      </c>
      <c r="C69" s="15">
        <f>SUM(C70:C72)</f>
        <v>835.4</v>
      </c>
      <c r="D69" s="15">
        <v>50</v>
      </c>
      <c r="E69" s="15">
        <f>SUM(E70:E72)</f>
        <v>310</v>
      </c>
      <c r="F69" s="15">
        <f>SUM(F70:F72)</f>
        <v>205.2</v>
      </c>
      <c r="G69" s="15">
        <v>0</v>
      </c>
      <c r="H69" s="15">
        <f>SUM(H70:H72)</f>
        <v>270.2</v>
      </c>
      <c r="I69" s="15">
        <v>0</v>
      </c>
      <c r="J69" s="15">
        <v>0</v>
      </c>
      <c r="K69" s="15">
        <v>0</v>
      </c>
      <c r="L69" s="15">
        <v>0</v>
      </c>
      <c r="M69" s="13" t="s">
        <v>114</v>
      </c>
      <c r="N69" s="37">
        <v>2015</v>
      </c>
      <c r="O69" s="38">
        <v>2021</v>
      </c>
      <c r="P69" s="38" t="s">
        <v>48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20" t="s">
        <v>111</v>
      </c>
      <c r="B70" s="21" t="s">
        <v>25</v>
      </c>
      <c r="C70" s="22">
        <f>SUM(D70:L70)</f>
        <v>50</v>
      </c>
      <c r="D70" s="22">
        <v>50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4" t="s">
        <v>16</v>
      </c>
      <c r="N70" s="2">
        <v>2015</v>
      </c>
      <c r="O70" s="2">
        <v>2021</v>
      </c>
      <c r="P70" s="2" t="s">
        <v>48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20" t="s">
        <v>112</v>
      </c>
      <c r="B71" s="21" t="s">
        <v>19</v>
      </c>
      <c r="C71" s="22">
        <f>SUM(D71:L71)</f>
        <v>680.37</v>
      </c>
      <c r="D71" s="22">
        <v>0</v>
      </c>
      <c r="E71" s="22">
        <v>280</v>
      </c>
      <c r="F71" s="22">
        <v>175.2</v>
      </c>
      <c r="G71" s="22">
        <v>0</v>
      </c>
      <c r="H71" s="22">
        <v>225.17</v>
      </c>
      <c r="I71" s="22">
        <v>0</v>
      </c>
      <c r="J71" s="22">
        <v>0</v>
      </c>
      <c r="K71" s="22">
        <v>0</v>
      </c>
      <c r="L71" s="22">
        <v>0</v>
      </c>
      <c r="M71" s="24" t="s">
        <v>16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20" t="s">
        <v>162</v>
      </c>
      <c r="B72" s="21" t="s">
        <v>6</v>
      </c>
      <c r="C72" s="22">
        <f>SUM(D72:L72)</f>
        <v>105.03</v>
      </c>
      <c r="D72" s="22">
        <v>0</v>
      </c>
      <c r="E72" s="22">
        <v>30</v>
      </c>
      <c r="F72" s="22">
        <v>30</v>
      </c>
      <c r="G72" s="22">
        <v>0</v>
      </c>
      <c r="H72" s="22">
        <v>45.03</v>
      </c>
      <c r="I72" s="22">
        <v>0</v>
      </c>
      <c r="J72" s="22">
        <v>0</v>
      </c>
      <c r="K72" s="22">
        <v>0</v>
      </c>
      <c r="L72" s="22">
        <v>0</v>
      </c>
      <c r="M72" s="2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13" t="s">
        <v>163</v>
      </c>
      <c r="B73" s="14" t="s">
        <v>161</v>
      </c>
      <c r="C73" s="15">
        <f>SUM(C74)</f>
        <v>0</v>
      </c>
      <c r="D73" s="15">
        <f>SUM(D74)</f>
        <v>0</v>
      </c>
      <c r="E73" s="15">
        <f>SUM(E74)</f>
        <v>0</v>
      </c>
      <c r="F73" s="15">
        <f>SUM(F74)</f>
        <v>0</v>
      </c>
      <c r="G73" s="15">
        <f aca="true" t="shared" si="23" ref="G73:L79">SUM(G74)</f>
        <v>0</v>
      </c>
      <c r="H73" s="15">
        <f t="shared" si="23"/>
        <v>0</v>
      </c>
      <c r="I73" s="15">
        <f t="shared" si="23"/>
        <v>0</v>
      </c>
      <c r="J73" s="15">
        <f t="shared" si="23"/>
        <v>0</v>
      </c>
      <c r="K73" s="15">
        <f t="shared" si="23"/>
        <v>0</v>
      </c>
      <c r="L73" s="15">
        <f t="shared" si="23"/>
        <v>0</v>
      </c>
      <c r="M73" s="14" t="s">
        <v>28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20" t="s">
        <v>166</v>
      </c>
      <c r="B74" s="21" t="s">
        <v>6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4" t="s">
        <v>16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53">
      <c r="A75" s="13" t="s">
        <v>167</v>
      </c>
      <c r="B75" s="14" t="s">
        <v>169</v>
      </c>
      <c r="C75" s="15">
        <f>SUM(C76)</f>
        <v>1875.8</v>
      </c>
      <c r="D75" s="15">
        <f>SUM(D76)</f>
        <v>0</v>
      </c>
      <c r="E75" s="15">
        <f>SUM(E76)</f>
        <v>0</v>
      </c>
      <c r="F75" s="15">
        <f>SUM(F76)</f>
        <v>0</v>
      </c>
      <c r="G75" s="15">
        <f t="shared" si="23"/>
        <v>1875.8</v>
      </c>
      <c r="H75" s="15">
        <f t="shared" si="23"/>
        <v>0</v>
      </c>
      <c r="I75" s="15">
        <f t="shared" si="23"/>
        <v>0</v>
      </c>
      <c r="J75" s="15">
        <f t="shared" si="23"/>
        <v>0</v>
      </c>
      <c r="K75" s="15">
        <f t="shared" si="23"/>
        <v>0</v>
      </c>
      <c r="L75" s="15">
        <f t="shared" si="23"/>
        <v>0</v>
      </c>
      <c r="M75" s="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20" t="s">
        <v>168</v>
      </c>
      <c r="B76" s="21" t="s">
        <v>19</v>
      </c>
      <c r="C76" s="22">
        <f>SUM(D76:L76)</f>
        <v>1875.8</v>
      </c>
      <c r="D76" s="22">
        <v>0</v>
      </c>
      <c r="E76" s="22">
        <v>0</v>
      </c>
      <c r="F76" s="22">
        <v>0</v>
      </c>
      <c r="G76" s="22">
        <v>1875.8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4" t="s">
        <v>16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114.75">
      <c r="A77" s="13" t="s">
        <v>174</v>
      </c>
      <c r="B77" s="14" t="s">
        <v>176</v>
      </c>
      <c r="C77" s="15">
        <f>SUM(C78)</f>
        <v>0</v>
      </c>
      <c r="D77" s="15">
        <f>SUM(D78)</f>
        <v>0</v>
      </c>
      <c r="E77" s="15">
        <f>SUM(E78)</f>
        <v>0</v>
      </c>
      <c r="F77" s="15">
        <f>SUM(F78)</f>
        <v>0</v>
      </c>
      <c r="G77" s="15">
        <f t="shared" si="23"/>
        <v>0</v>
      </c>
      <c r="H77" s="15">
        <f t="shared" si="23"/>
        <v>0</v>
      </c>
      <c r="I77" s="15">
        <f t="shared" si="23"/>
        <v>0</v>
      </c>
      <c r="J77" s="15">
        <f t="shared" si="23"/>
        <v>0</v>
      </c>
      <c r="K77" s="15">
        <f t="shared" si="23"/>
        <v>0</v>
      </c>
      <c r="L77" s="15">
        <f t="shared" si="23"/>
        <v>0</v>
      </c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20" t="s">
        <v>175</v>
      </c>
      <c r="B78" s="21" t="s">
        <v>19</v>
      </c>
      <c r="C78" s="22">
        <f>SUM(D78:L78)</f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4" t="s">
        <v>16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65.75">
      <c r="A79" s="13" t="s">
        <v>177</v>
      </c>
      <c r="B79" s="14" t="s">
        <v>179</v>
      </c>
      <c r="C79" s="15">
        <f>SUM(C80)</f>
        <v>284.95</v>
      </c>
      <c r="D79" s="15">
        <f>SUM(D80)</f>
        <v>0</v>
      </c>
      <c r="E79" s="15">
        <f>SUM(E80)</f>
        <v>0</v>
      </c>
      <c r="F79" s="15">
        <f>SUM(F80)</f>
        <v>0</v>
      </c>
      <c r="G79" s="15">
        <f t="shared" si="23"/>
        <v>0</v>
      </c>
      <c r="H79" s="15">
        <f t="shared" si="23"/>
        <v>284.95</v>
      </c>
      <c r="I79" s="15">
        <f t="shared" si="23"/>
        <v>0</v>
      </c>
      <c r="J79" s="15">
        <f t="shared" si="23"/>
        <v>0</v>
      </c>
      <c r="K79" s="15">
        <f t="shared" si="23"/>
        <v>0</v>
      </c>
      <c r="L79" s="15">
        <f t="shared" si="23"/>
        <v>0</v>
      </c>
      <c r="M79" s="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20" t="s">
        <v>178</v>
      </c>
      <c r="B80" s="21" t="s">
        <v>6</v>
      </c>
      <c r="C80" s="22">
        <f>SUM(D80:L80)</f>
        <v>284.95</v>
      </c>
      <c r="D80" s="22">
        <v>0</v>
      </c>
      <c r="E80" s="22">
        <v>0</v>
      </c>
      <c r="F80" s="22">
        <v>0</v>
      </c>
      <c r="G80" s="22">
        <v>0</v>
      </c>
      <c r="H80" s="22">
        <v>284.95</v>
      </c>
      <c r="I80" s="22">
        <v>0</v>
      </c>
      <c r="J80" s="22">
        <v>0</v>
      </c>
      <c r="K80" s="22">
        <v>0</v>
      </c>
      <c r="L80" s="22">
        <v>0</v>
      </c>
      <c r="M80" s="24" t="s">
        <v>16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52.5" customHeight="1">
      <c r="A81" s="13" t="s">
        <v>180</v>
      </c>
      <c r="B81" s="14" t="s">
        <v>184</v>
      </c>
      <c r="C81" s="15">
        <f>SUM(E81:K81)</f>
        <v>137.16000000000003</v>
      </c>
      <c r="D81" s="15">
        <f aca="true" t="shared" si="24" ref="D81:L81">SUM(D83)</f>
        <v>0</v>
      </c>
      <c r="E81" s="15">
        <f t="shared" si="24"/>
        <v>0</v>
      </c>
      <c r="F81" s="15">
        <f t="shared" si="24"/>
        <v>0</v>
      </c>
      <c r="G81" s="15">
        <f t="shared" si="24"/>
        <v>0</v>
      </c>
      <c r="H81" s="15">
        <f>SUM(H82:H83)</f>
        <v>137.16000000000003</v>
      </c>
      <c r="I81" s="15">
        <f t="shared" si="24"/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 customHeight="1">
      <c r="A82" s="20" t="s">
        <v>181</v>
      </c>
      <c r="B82" s="21" t="s">
        <v>6</v>
      </c>
      <c r="C82" s="22">
        <f>SUM(D82:L82)</f>
        <v>6.86</v>
      </c>
      <c r="D82" s="22">
        <v>0</v>
      </c>
      <c r="E82" s="22">
        <v>0</v>
      </c>
      <c r="F82" s="22">
        <v>0</v>
      </c>
      <c r="G82" s="22">
        <v>0</v>
      </c>
      <c r="H82" s="22">
        <v>6.86</v>
      </c>
      <c r="I82" s="22">
        <v>0</v>
      </c>
      <c r="J82" s="22">
        <v>0</v>
      </c>
      <c r="K82" s="22">
        <v>0</v>
      </c>
      <c r="L82" s="22">
        <v>0</v>
      </c>
      <c r="M82" s="24" t="s">
        <v>16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20" t="s">
        <v>182</v>
      </c>
      <c r="B83" s="21" t="s">
        <v>19</v>
      </c>
      <c r="C83" s="22">
        <f>SUM(D83:L83)</f>
        <v>130.3</v>
      </c>
      <c r="D83" s="22">
        <v>0</v>
      </c>
      <c r="E83" s="22">
        <v>0</v>
      </c>
      <c r="F83" s="22">
        <v>0</v>
      </c>
      <c r="G83" s="22">
        <v>0</v>
      </c>
      <c r="H83" s="22">
        <v>130.3</v>
      </c>
      <c r="I83" s="22">
        <v>0</v>
      </c>
      <c r="J83" s="22">
        <v>0</v>
      </c>
      <c r="K83" s="22">
        <v>0</v>
      </c>
      <c r="L83" s="22">
        <v>0</v>
      </c>
      <c r="M83" s="24" t="s">
        <v>16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20.25" customHeight="1">
      <c r="A84" s="13" t="s">
        <v>46</v>
      </c>
      <c r="B84" s="42" t="s">
        <v>5</v>
      </c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14" t="s">
        <v>16</v>
      </c>
      <c r="N84" s="37">
        <v>2015</v>
      </c>
      <c r="O84" s="38">
        <v>2021</v>
      </c>
      <c r="P84" s="38" t="s">
        <v>48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78.75" customHeight="1">
      <c r="A85" s="13" t="s">
        <v>115</v>
      </c>
      <c r="B85" s="14" t="s">
        <v>49</v>
      </c>
      <c r="C85" s="15">
        <f>SUM(D85:L85)</f>
        <v>290504.20999999996</v>
      </c>
      <c r="D85" s="15">
        <v>35870.41</v>
      </c>
      <c r="E85" s="15">
        <f aca="true" t="shared" si="25" ref="E85:L85">SUM(E86:E87)</f>
        <v>39409.18</v>
      </c>
      <c r="F85" s="15">
        <f t="shared" si="25"/>
        <v>38336.649999999994</v>
      </c>
      <c r="G85" s="15">
        <f t="shared" si="25"/>
        <v>42392.86</v>
      </c>
      <c r="H85" s="15">
        <f t="shared" si="25"/>
        <v>46069.75</v>
      </c>
      <c r="I85" s="15">
        <f t="shared" si="25"/>
        <v>43131.6</v>
      </c>
      <c r="J85" s="15">
        <f t="shared" si="25"/>
        <v>45293.76</v>
      </c>
      <c r="K85" s="15">
        <f t="shared" si="25"/>
        <v>0</v>
      </c>
      <c r="L85" s="15">
        <f t="shared" si="25"/>
        <v>0</v>
      </c>
      <c r="M85" s="14" t="s">
        <v>16</v>
      </c>
      <c r="N85" s="37">
        <v>2015</v>
      </c>
      <c r="O85" s="38">
        <v>2021</v>
      </c>
      <c r="P85" s="38" t="s">
        <v>48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16" t="s">
        <v>116</v>
      </c>
      <c r="B86" s="17" t="s">
        <v>19</v>
      </c>
      <c r="C86" s="18">
        <f>SUM(D86:L86)</f>
        <v>8629.4</v>
      </c>
      <c r="D86" s="18">
        <v>1976.5</v>
      </c>
      <c r="E86" s="18">
        <v>1815.1</v>
      </c>
      <c r="F86" s="18">
        <f>SUM(F90)</f>
        <v>1200.7</v>
      </c>
      <c r="G86" s="18">
        <f>G90</f>
        <v>1737.3</v>
      </c>
      <c r="H86" s="18">
        <f>+H90</f>
        <v>1899.8</v>
      </c>
      <c r="I86" s="18">
        <v>0</v>
      </c>
      <c r="J86" s="18">
        <v>0</v>
      </c>
      <c r="K86" s="18">
        <v>0</v>
      </c>
      <c r="L86" s="18">
        <v>0</v>
      </c>
      <c r="M86" s="17" t="s">
        <v>16</v>
      </c>
      <c r="N86" s="39">
        <v>2015</v>
      </c>
      <c r="O86" s="40">
        <v>2021</v>
      </c>
      <c r="P86" s="40" t="s">
        <v>48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2.75">
      <c r="A87" s="16" t="s">
        <v>117</v>
      </c>
      <c r="B87" s="17" t="s">
        <v>6</v>
      </c>
      <c r="C87" s="18">
        <f>SUM(D87:L87)</f>
        <v>281874.81</v>
      </c>
      <c r="D87" s="18">
        <v>33893.91</v>
      </c>
      <c r="E87" s="18">
        <f>SUM(E91)</f>
        <v>37594.08</v>
      </c>
      <c r="F87" s="18">
        <f>SUM(F91)</f>
        <v>37135.95</v>
      </c>
      <c r="G87" s="18">
        <f aca="true" t="shared" si="26" ref="G87:L87">SUM(G91)</f>
        <v>40655.56</v>
      </c>
      <c r="H87" s="18">
        <f t="shared" si="26"/>
        <v>44169.95</v>
      </c>
      <c r="I87" s="18">
        <f t="shared" si="26"/>
        <v>43131.6</v>
      </c>
      <c r="J87" s="18">
        <f t="shared" si="26"/>
        <v>45293.76</v>
      </c>
      <c r="K87" s="18">
        <f t="shared" si="26"/>
        <v>0</v>
      </c>
      <c r="L87" s="18">
        <f t="shared" si="26"/>
        <v>0</v>
      </c>
      <c r="M87" s="17" t="s">
        <v>16</v>
      </c>
      <c r="N87" s="39">
        <v>2015</v>
      </c>
      <c r="O87" s="40">
        <v>2021</v>
      </c>
      <c r="P87" s="40" t="s">
        <v>48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13" t="s">
        <v>118</v>
      </c>
      <c r="B88" s="14" t="s">
        <v>3</v>
      </c>
      <c r="C88" s="15" t="s">
        <v>16</v>
      </c>
      <c r="D88" s="15" t="s">
        <v>16</v>
      </c>
      <c r="E88" s="15" t="s">
        <v>16</v>
      </c>
      <c r="F88" s="15" t="s">
        <v>16</v>
      </c>
      <c r="G88" s="15" t="s">
        <v>16</v>
      </c>
      <c r="H88" s="15" t="s">
        <v>16</v>
      </c>
      <c r="I88" s="15" t="s">
        <v>16</v>
      </c>
      <c r="J88" s="15" t="s">
        <v>16</v>
      </c>
      <c r="K88" s="15" t="s">
        <v>16</v>
      </c>
      <c r="L88" s="15" t="s">
        <v>16</v>
      </c>
      <c r="M88" s="14" t="s">
        <v>16</v>
      </c>
      <c r="N88" s="37">
        <v>2015</v>
      </c>
      <c r="O88" s="38">
        <v>2021</v>
      </c>
      <c r="P88" s="38" t="s">
        <v>48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38.25">
      <c r="A89" s="13" t="s">
        <v>119</v>
      </c>
      <c r="B89" s="14" t="s">
        <v>27</v>
      </c>
      <c r="C89" s="15">
        <f>SUM(D89:L89)</f>
        <v>290504.20999999996</v>
      </c>
      <c r="D89" s="15">
        <v>35870.41</v>
      </c>
      <c r="E89" s="15">
        <f aca="true" t="shared" si="27" ref="E89:L89">SUM(E90:E91)</f>
        <v>39409.18</v>
      </c>
      <c r="F89" s="15">
        <f t="shared" si="27"/>
        <v>38336.649999999994</v>
      </c>
      <c r="G89" s="15">
        <f t="shared" si="27"/>
        <v>42392.86</v>
      </c>
      <c r="H89" s="15">
        <f>SUM(H90:H91)</f>
        <v>46069.75</v>
      </c>
      <c r="I89" s="15">
        <f t="shared" si="27"/>
        <v>43131.6</v>
      </c>
      <c r="J89" s="15">
        <f t="shared" si="27"/>
        <v>45293.76</v>
      </c>
      <c r="K89" s="15">
        <f t="shared" si="27"/>
        <v>0</v>
      </c>
      <c r="L89" s="15">
        <f t="shared" si="27"/>
        <v>0</v>
      </c>
      <c r="M89" s="14" t="s">
        <v>16</v>
      </c>
      <c r="N89" s="37">
        <v>2015</v>
      </c>
      <c r="O89" s="38">
        <v>2021</v>
      </c>
      <c r="P89" s="38" t="s">
        <v>48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16" t="s">
        <v>120</v>
      </c>
      <c r="B90" s="17" t="s">
        <v>19</v>
      </c>
      <c r="C90" s="18">
        <f>SUM(D90:L90)</f>
        <v>8629.4</v>
      </c>
      <c r="D90" s="18">
        <v>1976.5</v>
      </c>
      <c r="E90" s="18">
        <v>1815.1</v>
      </c>
      <c r="F90" s="18">
        <f>F93+F98</f>
        <v>1200.7</v>
      </c>
      <c r="G90" s="18">
        <f>G93+G98</f>
        <v>1737.3</v>
      </c>
      <c r="H90" s="18">
        <f>+H92</f>
        <v>1899.8</v>
      </c>
      <c r="I90" s="18">
        <v>0</v>
      </c>
      <c r="J90" s="18">
        <v>0</v>
      </c>
      <c r="K90" s="18">
        <v>0</v>
      </c>
      <c r="L90" s="18">
        <v>0</v>
      </c>
      <c r="M90" s="17" t="s">
        <v>16</v>
      </c>
      <c r="N90" s="39">
        <v>2015</v>
      </c>
      <c r="O90" s="40">
        <v>2021</v>
      </c>
      <c r="P90" s="40" t="s">
        <v>48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12.75">
      <c r="A91" s="16" t="s">
        <v>121</v>
      </c>
      <c r="B91" s="17" t="s">
        <v>6</v>
      </c>
      <c r="C91" s="18">
        <f>SUM(D91:L91)</f>
        <v>281874.81</v>
      </c>
      <c r="D91" s="18">
        <v>33893.91</v>
      </c>
      <c r="E91" s="18">
        <f>E97+E101</f>
        <v>37594.08</v>
      </c>
      <c r="F91" s="18">
        <f aca="true" t="shared" si="28" ref="F91:L91">F95+F97+F101+F105+F107</f>
        <v>37135.95</v>
      </c>
      <c r="G91" s="18">
        <f t="shared" si="28"/>
        <v>40655.56</v>
      </c>
      <c r="H91" s="18">
        <f>H95+H97+H101+H105+H107+H103</f>
        <v>44169.95</v>
      </c>
      <c r="I91" s="18">
        <f t="shared" si="28"/>
        <v>43131.6</v>
      </c>
      <c r="J91" s="18">
        <f t="shared" si="28"/>
        <v>45293.76</v>
      </c>
      <c r="K91" s="18">
        <f t="shared" si="28"/>
        <v>0</v>
      </c>
      <c r="L91" s="18">
        <f t="shared" si="28"/>
        <v>0</v>
      </c>
      <c r="M91" s="17" t="s">
        <v>16</v>
      </c>
      <c r="N91" s="39">
        <v>2015</v>
      </c>
      <c r="O91" s="40">
        <v>2021</v>
      </c>
      <c r="P91" s="40" t="s">
        <v>48</v>
      </c>
      <c r="Q91" s="3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222.75" customHeight="1">
      <c r="A92" s="13" t="s">
        <v>122</v>
      </c>
      <c r="B92" s="14" t="s">
        <v>165</v>
      </c>
      <c r="C92" s="15">
        <f>SUM(D92:L92)</f>
        <v>8629.4</v>
      </c>
      <c r="D92" s="15">
        <v>1976.5</v>
      </c>
      <c r="E92" s="15">
        <v>1815.1</v>
      </c>
      <c r="F92" s="15">
        <f>SUM(F93)</f>
        <v>1200.7</v>
      </c>
      <c r="G92" s="15">
        <f>SUM(G93)</f>
        <v>1737.3</v>
      </c>
      <c r="H92" s="15">
        <f>+H93</f>
        <v>1899.8</v>
      </c>
      <c r="I92" s="15">
        <v>0</v>
      </c>
      <c r="J92" s="15">
        <v>0</v>
      </c>
      <c r="K92" s="15">
        <v>0</v>
      </c>
      <c r="L92" s="15">
        <v>0</v>
      </c>
      <c r="M92" s="14" t="s">
        <v>12</v>
      </c>
      <c r="N92" s="37">
        <v>2015</v>
      </c>
      <c r="O92" s="38">
        <v>2021</v>
      </c>
      <c r="P92" s="38" t="s">
        <v>48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20" t="s">
        <v>123</v>
      </c>
      <c r="B93" s="21" t="s">
        <v>19</v>
      </c>
      <c r="C93" s="22">
        <f>SUM(D93:L93)</f>
        <v>8629.4</v>
      </c>
      <c r="D93" s="22">
        <v>1976.5</v>
      </c>
      <c r="E93" s="22">
        <v>1815.1</v>
      </c>
      <c r="F93" s="22">
        <v>1200.7</v>
      </c>
      <c r="G93" s="22">
        <v>1737.3</v>
      </c>
      <c r="H93" s="22">
        <v>1899.8</v>
      </c>
      <c r="I93" s="22">
        <v>0</v>
      </c>
      <c r="J93" s="22">
        <v>0</v>
      </c>
      <c r="K93" s="22">
        <v>0</v>
      </c>
      <c r="L93" s="22">
        <v>0</v>
      </c>
      <c r="M93" s="24" t="s">
        <v>16</v>
      </c>
      <c r="N93" s="2">
        <v>2015</v>
      </c>
      <c r="O93" s="2">
        <v>2021</v>
      </c>
      <c r="P93" s="2" t="s">
        <v>48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09.5" customHeight="1">
      <c r="A94" s="13" t="s">
        <v>124</v>
      </c>
      <c r="B94" s="14" t="s">
        <v>31</v>
      </c>
      <c r="C94" s="15">
        <f>SUM(C95)</f>
        <v>154</v>
      </c>
      <c r="D94" s="15">
        <v>0</v>
      </c>
      <c r="E94" s="15">
        <v>0</v>
      </c>
      <c r="F94" s="15">
        <v>0</v>
      </c>
      <c r="G94" s="15">
        <f>SUM(G95)</f>
        <v>154</v>
      </c>
      <c r="H94" s="15">
        <v>0</v>
      </c>
      <c r="I94" s="15">
        <f>SUM(I95)</f>
        <v>0</v>
      </c>
      <c r="J94" s="15">
        <f>SUM(J95)</f>
        <v>0</v>
      </c>
      <c r="K94" s="15">
        <f>SUM(K95)</f>
        <v>0</v>
      </c>
      <c r="L94" s="15">
        <f>SUM(L95)</f>
        <v>0</v>
      </c>
      <c r="M94" s="14" t="s">
        <v>2</v>
      </c>
      <c r="N94" s="37">
        <v>2015</v>
      </c>
      <c r="O94" s="38">
        <v>2021</v>
      </c>
      <c r="P94" s="38" t="s">
        <v>48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20" t="s">
        <v>125</v>
      </c>
      <c r="B95" s="21" t="s">
        <v>6</v>
      </c>
      <c r="C95" s="22">
        <f aca="true" t="shared" si="29" ref="C95:C107">SUM(D95:L95)</f>
        <v>154</v>
      </c>
      <c r="D95" s="22">
        <v>0</v>
      </c>
      <c r="E95" s="22">
        <v>0</v>
      </c>
      <c r="F95" s="22">
        <v>0</v>
      </c>
      <c r="G95" s="22">
        <v>154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4" t="s">
        <v>16</v>
      </c>
      <c r="N95" s="2">
        <v>2015</v>
      </c>
      <c r="O95" s="2">
        <v>2021</v>
      </c>
      <c r="P95" s="2" t="s">
        <v>48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95.25" customHeight="1">
      <c r="A96" s="13" t="s">
        <v>126</v>
      </c>
      <c r="B96" s="14" t="s">
        <v>37</v>
      </c>
      <c r="C96" s="15">
        <f t="shared" si="29"/>
        <v>278531.93</v>
      </c>
      <c r="D96" s="15">
        <v>32793.91</v>
      </c>
      <c r="E96" s="15">
        <f>SUM(E97)</f>
        <v>37294.08</v>
      </c>
      <c r="F96" s="15">
        <f>SUM(F97:F98)</f>
        <v>36685.95</v>
      </c>
      <c r="G96" s="15">
        <f aca="true" t="shared" si="30" ref="G96:L96">SUM(G97)</f>
        <v>40201.03</v>
      </c>
      <c r="H96" s="15">
        <f t="shared" si="30"/>
        <v>43131.6</v>
      </c>
      <c r="I96" s="15">
        <f t="shared" si="30"/>
        <v>43131.6</v>
      </c>
      <c r="J96" s="15">
        <f t="shared" si="30"/>
        <v>45293.76</v>
      </c>
      <c r="K96" s="15">
        <f t="shared" si="30"/>
        <v>0</v>
      </c>
      <c r="L96" s="15">
        <f t="shared" si="30"/>
        <v>0</v>
      </c>
      <c r="M96" s="14" t="s">
        <v>39</v>
      </c>
      <c r="N96" s="37">
        <v>2015</v>
      </c>
      <c r="O96" s="38">
        <v>2021</v>
      </c>
      <c r="P96" s="38" t="s">
        <v>48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2.75">
      <c r="A97" s="20" t="s">
        <v>127</v>
      </c>
      <c r="B97" s="21" t="s">
        <v>6</v>
      </c>
      <c r="C97" s="22">
        <f t="shared" si="29"/>
        <v>278531.93</v>
      </c>
      <c r="D97" s="22">
        <v>32793.91</v>
      </c>
      <c r="E97" s="22">
        <v>37294.08</v>
      </c>
      <c r="F97" s="22">
        <v>36685.95</v>
      </c>
      <c r="G97" s="22">
        <v>40201.03</v>
      </c>
      <c r="H97" s="22">
        <v>43131.6</v>
      </c>
      <c r="I97" s="22">
        <v>43131.6</v>
      </c>
      <c r="J97" s="22">
        <v>45293.76</v>
      </c>
      <c r="K97" s="22">
        <v>0</v>
      </c>
      <c r="L97" s="22">
        <v>0</v>
      </c>
      <c r="M97" s="24" t="s">
        <v>16</v>
      </c>
      <c r="N97" s="2">
        <v>2015</v>
      </c>
      <c r="O97" s="2">
        <v>2021</v>
      </c>
      <c r="P97" s="2" t="s">
        <v>48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20" t="s">
        <v>128</v>
      </c>
      <c r="B98" s="21" t="s">
        <v>19</v>
      </c>
      <c r="C98" s="22">
        <f t="shared" si="29"/>
        <v>0</v>
      </c>
      <c r="D98" s="22"/>
      <c r="E98" s="22"/>
      <c r="F98" s="22">
        <v>0</v>
      </c>
      <c r="G98" s="22"/>
      <c r="H98" s="22"/>
      <c r="I98" s="22"/>
      <c r="J98" s="22"/>
      <c r="K98" s="22"/>
      <c r="L98" s="22"/>
      <c r="M98" s="2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85.25" customHeight="1">
      <c r="A99" s="13" t="s">
        <v>129</v>
      </c>
      <c r="B99" s="14" t="s">
        <v>147</v>
      </c>
      <c r="C99" s="15">
        <f t="shared" si="29"/>
        <v>2080.5299999999997</v>
      </c>
      <c r="D99" s="15">
        <v>1100</v>
      </c>
      <c r="E99" s="15">
        <v>300</v>
      </c>
      <c r="F99" s="15">
        <f aca="true" t="shared" si="31" ref="F99:L99">SUM(F100:F101)</f>
        <v>380</v>
      </c>
      <c r="G99" s="15">
        <f t="shared" si="31"/>
        <v>300.53</v>
      </c>
      <c r="H99" s="15">
        <f t="shared" si="31"/>
        <v>0</v>
      </c>
      <c r="I99" s="15">
        <f t="shared" si="31"/>
        <v>0</v>
      </c>
      <c r="J99" s="15">
        <f t="shared" si="31"/>
        <v>0</v>
      </c>
      <c r="K99" s="15">
        <f t="shared" si="31"/>
        <v>0</v>
      </c>
      <c r="L99" s="15">
        <f t="shared" si="31"/>
        <v>0</v>
      </c>
      <c r="M99" s="14" t="s">
        <v>2</v>
      </c>
      <c r="N99" s="37">
        <v>2015</v>
      </c>
      <c r="O99" s="38">
        <v>2021</v>
      </c>
      <c r="P99" s="38" t="s">
        <v>48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20" t="s">
        <v>130</v>
      </c>
      <c r="B100" s="21" t="s">
        <v>19</v>
      </c>
      <c r="C100" s="22">
        <f t="shared" si="29"/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4" t="s">
        <v>16</v>
      </c>
      <c r="N100" s="2">
        <v>2015</v>
      </c>
      <c r="O100" s="2">
        <v>2021</v>
      </c>
      <c r="P100" s="2" t="s">
        <v>48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2.75">
      <c r="A101" s="20" t="s">
        <v>131</v>
      </c>
      <c r="B101" s="21" t="s">
        <v>6</v>
      </c>
      <c r="C101" s="22">
        <f t="shared" si="29"/>
        <v>2080.5299999999997</v>
      </c>
      <c r="D101" s="22">
        <v>1100</v>
      </c>
      <c r="E101" s="22">
        <v>300</v>
      </c>
      <c r="F101" s="22">
        <v>380</v>
      </c>
      <c r="G101" s="22">
        <v>300.53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4" t="s">
        <v>16</v>
      </c>
      <c r="N101" s="2">
        <v>2015</v>
      </c>
      <c r="O101" s="2">
        <v>2021</v>
      </c>
      <c r="P101" s="2" t="s">
        <v>48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80.75" customHeight="1">
      <c r="A102" s="13" t="s">
        <v>132</v>
      </c>
      <c r="B102" s="14" t="s">
        <v>158</v>
      </c>
      <c r="C102" s="15">
        <f>SUM(D102:L102)</f>
        <v>1038.35</v>
      </c>
      <c r="D102" s="15">
        <v>0</v>
      </c>
      <c r="E102" s="15">
        <v>0</v>
      </c>
      <c r="F102" s="15">
        <v>0</v>
      </c>
      <c r="G102" s="15">
        <v>0</v>
      </c>
      <c r="H102" s="15">
        <f>SUM(H103)</f>
        <v>1038.35</v>
      </c>
      <c r="I102" s="15">
        <v>0</v>
      </c>
      <c r="J102" s="15">
        <v>0</v>
      </c>
      <c r="K102" s="15">
        <v>0</v>
      </c>
      <c r="L102" s="15">
        <v>0</v>
      </c>
      <c r="M102" s="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12.75">
      <c r="A103" s="20" t="s">
        <v>133</v>
      </c>
      <c r="B103" s="21" t="s">
        <v>6</v>
      </c>
      <c r="C103" s="22">
        <f>SUM(D103:L103)</f>
        <v>1038.35</v>
      </c>
      <c r="D103" s="22">
        <v>0</v>
      </c>
      <c r="E103" s="22">
        <v>0</v>
      </c>
      <c r="F103" s="22">
        <v>0</v>
      </c>
      <c r="G103" s="22">
        <v>0</v>
      </c>
      <c r="H103" s="22">
        <v>1038.35</v>
      </c>
      <c r="I103" s="22">
        <v>0</v>
      </c>
      <c r="J103" s="22">
        <v>0</v>
      </c>
      <c r="K103" s="22">
        <v>0</v>
      </c>
      <c r="L103" s="22">
        <v>0</v>
      </c>
      <c r="M103" s="24" t="s">
        <v>16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11" customHeight="1">
      <c r="A104" s="13" t="s">
        <v>134</v>
      </c>
      <c r="B104" s="14" t="s">
        <v>148</v>
      </c>
      <c r="C104" s="15">
        <f t="shared" si="29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4" t="s">
        <v>2</v>
      </c>
      <c r="N104" s="37">
        <v>2015</v>
      </c>
      <c r="O104" s="38">
        <v>2021</v>
      </c>
      <c r="P104" s="38" t="s">
        <v>48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12.75">
      <c r="A105" s="20" t="s">
        <v>135</v>
      </c>
      <c r="B105" s="21" t="s">
        <v>6</v>
      </c>
      <c r="C105" s="22">
        <f t="shared" si="29"/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4" t="s">
        <v>16</v>
      </c>
      <c r="N105" s="2">
        <v>2015</v>
      </c>
      <c r="O105" s="2">
        <v>2021</v>
      </c>
      <c r="P105" s="2" t="s">
        <v>48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69.75" customHeight="1">
      <c r="A106" s="13" t="s">
        <v>150</v>
      </c>
      <c r="B106" s="14" t="s">
        <v>149</v>
      </c>
      <c r="C106" s="15">
        <f t="shared" si="29"/>
        <v>70</v>
      </c>
      <c r="D106" s="15">
        <v>0</v>
      </c>
      <c r="E106" s="15">
        <v>0</v>
      </c>
      <c r="F106" s="15">
        <f>SUM(F107)</f>
        <v>70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12.75">
      <c r="A107" s="20" t="s">
        <v>151</v>
      </c>
      <c r="B107" s="21" t="s">
        <v>6</v>
      </c>
      <c r="C107" s="22">
        <f t="shared" si="29"/>
        <v>70</v>
      </c>
      <c r="D107" s="22">
        <v>0</v>
      </c>
      <c r="E107" s="22">
        <v>0</v>
      </c>
      <c r="F107" s="22">
        <v>70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4" t="s">
        <v>16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31.5" customHeight="1">
      <c r="A108" s="13" t="s">
        <v>47</v>
      </c>
      <c r="B108" s="42" t="s">
        <v>172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14" t="s">
        <v>16</v>
      </c>
      <c r="N108" s="37">
        <v>2015</v>
      </c>
      <c r="O108" s="38">
        <v>2021</v>
      </c>
      <c r="P108" s="38" t="s">
        <v>48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117" customHeight="1">
      <c r="A109" s="13" t="s">
        <v>136</v>
      </c>
      <c r="B109" s="14" t="s">
        <v>159</v>
      </c>
      <c r="C109" s="15">
        <f>SUM(D109:L109)</f>
        <v>136396.77000000002</v>
      </c>
      <c r="D109" s="15">
        <v>12649.56</v>
      </c>
      <c r="E109" s="15">
        <f>SUM(E110)</f>
        <v>13133.15</v>
      </c>
      <c r="F109" s="15">
        <f>SUM(F110:F110)</f>
        <v>13981.15</v>
      </c>
      <c r="G109" s="15">
        <f aca="true" t="shared" si="32" ref="G109:L109">SUM(G110)</f>
        <v>22355.11</v>
      </c>
      <c r="H109" s="15">
        <f t="shared" si="32"/>
        <v>24216.95</v>
      </c>
      <c r="I109" s="15">
        <f t="shared" si="32"/>
        <v>24557.02</v>
      </c>
      <c r="J109" s="15">
        <f t="shared" si="32"/>
        <v>25503.83</v>
      </c>
      <c r="K109" s="15">
        <f t="shared" si="32"/>
        <v>0</v>
      </c>
      <c r="L109" s="15">
        <f t="shared" si="32"/>
        <v>0</v>
      </c>
      <c r="M109" s="14" t="s">
        <v>16</v>
      </c>
      <c r="N109" s="37">
        <v>2015</v>
      </c>
      <c r="O109" s="38">
        <v>2021</v>
      </c>
      <c r="P109" s="38" t="s">
        <v>48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16" t="s">
        <v>137</v>
      </c>
      <c r="B110" s="17" t="s">
        <v>6</v>
      </c>
      <c r="C110" s="18">
        <f>SUM(D110:L110)</f>
        <v>136396.77000000002</v>
      </c>
      <c r="D110" s="18">
        <v>12649.56</v>
      </c>
      <c r="E110" s="18">
        <f aca="true" t="shared" si="33" ref="E110:L110">SUM(E113)</f>
        <v>13133.15</v>
      </c>
      <c r="F110" s="18">
        <f t="shared" si="33"/>
        <v>13981.15</v>
      </c>
      <c r="G110" s="18">
        <f t="shared" si="33"/>
        <v>22355.11</v>
      </c>
      <c r="H110" s="18">
        <f t="shared" si="33"/>
        <v>24216.95</v>
      </c>
      <c r="I110" s="18">
        <f t="shared" si="33"/>
        <v>24557.02</v>
      </c>
      <c r="J110" s="18">
        <f t="shared" si="33"/>
        <v>25503.83</v>
      </c>
      <c r="K110" s="18">
        <f t="shared" si="33"/>
        <v>0</v>
      </c>
      <c r="L110" s="18">
        <f t="shared" si="33"/>
        <v>0</v>
      </c>
      <c r="M110" s="17" t="s">
        <v>16</v>
      </c>
      <c r="N110" s="39">
        <v>2015</v>
      </c>
      <c r="O110" s="40">
        <v>2021</v>
      </c>
      <c r="P110" s="40" t="s">
        <v>48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12.75">
      <c r="A111" s="13" t="s">
        <v>138</v>
      </c>
      <c r="B111" s="14" t="s">
        <v>3</v>
      </c>
      <c r="C111" s="15" t="s">
        <v>16</v>
      </c>
      <c r="D111" s="15" t="s">
        <v>16</v>
      </c>
      <c r="E111" s="15" t="s">
        <v>16</v>
      </c>
      <c r="F111" s="15" t="s">
        <v>16</v>
      </c>
      <c r="G111" s="15" t="s">
        <v>16</v>
      </c>
      <c r="H111" s="15" t="s">
        <v>16</v>
      </c>
      <c r="I111" s="15" t="s">
        <v>16</v>
      </c>
      <c r="J111" s="15" t="s">
        <v>16</v>
      </c>
      <c r="K111" s="15" t="s">
        <v>16</v>
      </c>
      <c r="L111" s="15" t="s">
        <v>16</v>
      </c>
      <c r="M111" s="14" t="s">
        <v>16</v>
      </c>
      <c r="N111" s="37">
        <v>2015</v>
      </c>
      <c r="O111" s="38">
        <v>2021</v>
      </c>
      <c r="P111" s="38" t="s">
        <v>48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40.5" customHeight="1">
      <c r="A112" s="13" t="s">
        <v>139</v>
      </c>
      <c r="B112" s="14" t="s">
        <v>27</v>
      </c>
      <c r="C112" s="15">
        <f>SUM(D112:L112)</f>
        <v>136396.77000000002</v>
      </c>
      <c r="D112" s="15">
        <v>12649.56</v>
      </c>
      <c r="E112" s="15">
        <f>SUM(E113)</f>
        <v>13133.15</v>
      </c>
      <c r="F112" s="15">
        <f>SUM(F113:F113)</f>
        <v>13981.15</v>
      </c>
      <c r="G112" s="15">
        <f aca="true" t="shared" si="34" ref="G112:L112">SUM(G113)</f>
        <v>22355.11</v>
      </c>
      <c r="H112" s="15">
        <f t="shared" si="34"/>
        <v>24216.95</v>
      </c>
      <c r="I112" s="15">
        <f t="shared" si="34"/>
        <v>24557.02</v>
      </c>
      <c r="J112" s="15">
        <f t="shared" si="34"/>
        <v>25503.83</v>
      </c>
      <c r="K112" s="15">
        <f t="shared" si="34"/>
        <v>0</v>
      </c>
      <c r="L112" s="15">
        <f t="shared" si="34"/>
        <v>0</v>
      </c>
      <c r="M112" s="14" t="s">
        <v>16</v>
      </c>
      <c r="N112" s="37">
        <v>2015</v>
      </c>
      <c r="O112" s="38">
        <v>2021</v>
      </c>
      <c r="P112" s="38" t="s">
        <v>48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12.75">
      <c r="A113" s="16" t="s">
        <v>140</v>
      </c>
      <c r="B113" s="17" t="s">
        <v>6</v>
      </c>
      <c r="C113" s="18">
        <f>SUM(D113:L113)</f>
        <v>136396.77000000002</v>
      </c>
      <c r="D113" s="18">
        <v>12649.56</v>
      </c>
      <c r="E113" s="18">
        <f>E115+E117</f>
        <v>13133.15</v>
      </c>
      <c r="F113" s="18">
        <f>SUM(F117)</f>
        <v>13981.15</v>
      </c>
      <c r="G113" s="18">
        <f>SUM(G117)</f>
        <v>22355.11</v>
      </c>
      <c r="H113" s="18">
        <f>SUM(H117)</f>
        <v>24216.95</v>
      </c>
      <c r="I113" s="18">
        <f>I115+I117</f>
        <v>24557.02</v>
      </c>
      <c r="J113" s="18">
        <f>J115+J117</f>
        <v>25503.83</v>
      </c>
      <c r="K113" s="18">
        <f>K115+K117</f>
        <v>0</v>
      </c>
      <c r="L113" s="18">
        <f>L115+L117</f>
        <v>0</v>
      </c>
      <c r="M113" s="17" t="s">
        <v>16</v>
      </c>
      <c r="N113" s="39">
        <v>2015</v>
      </c>
      <c r="O113" s="40">
        <v>2021</v>
      </c>
      <c r="P113" s="40" t="s">
        <v>48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63.75">
      <c r="A114" s="13" t="s">
        <v>141</v>
      </c>
      <c r="B114" s="14" t="s">
        <v>22</v>
      </c>
      <c r="C114" s="15">
        <f>SUM(C115)</f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f>SUM(I115)</f>
        <v>0</v>
      </c>
      <c r="J114" s="15">
        <f>SUM(J115)</f>
        <v>0</v>
      </c>
      <c r="K114" s="15">
        <f>SUM(K115)</f>
        <v>0</v>
      </c>
      <c r="L114" s="15">
        <f>SUM(L115)</f>
        <v>0</v>
      </c>
      <c r="M114" s="14" t="s">
        <v>9</v>
      </c>
      <c r="N114" s="37">
        <v>2015</v>
      </c>
      <c r="O114" s="38">
        <v>2021</v>
      </c>
      <c r="P114" s="38" t="s">
        <v>48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3" customFormat="1" ht="12.75">
      <c r="A115" s="20" t="s">
        <v>142</v>
      </c>
      <c r="B115" s="21" t="s">
        <v>6</v>
      </c>
      <c r="C115" s="22">
        <f>SUM(D115:L115)</f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4" t="s">
        <v>16</v>
      </c>
      <c r="N115" s="2">
        <v>2015</v>
      </c>
      <c r="O115" s="2">
        <v>2021</v>
      </c>
      <c r="P115" s="2" t="s">
        <v>48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3" customFormat="1" ht="44.25" customHeight="1">
      <c r="A116" s="13" t="s">
        <v>143</v>
      </c>
      <c r="B116" s="14" t="s">
        <v>35</v>
      </c>
      <c r="C116" s="15">
        <f>SUM(D116:L116)</f>
        <v>136396.77000000002</v>
      </c>
      <c r="D116" s="15">
        <v>12649.56</v>
      </c>
      <c r="E116" s="15">
        <f>SUM(E117)</f>
        <v>13133.15</v>
      </c>
      <c r="F116" s="15">
        <f>SUM(F117:F117)</f>
        <v>13981.15</v>
      </c>
      <c r="G116" s="15">
        <f aca="true" t="shared" si="35" ref="G116:L116">SUM(G117)</f>
        <v>22355.11</v>
      </c>
      <c r="H116" s="15">
        <f t="shared" si="35"/>
        <v>24216.95</v>
      </c>
      <c r="I116" s="15">
        <f t="shared" si="35"/>
        <v>24557.02</v>
      </c>
      <c r="J116" s="15">
        <f t="shared" si="35"/>
        <v>25503.83</v>
      </c>
      <c r="K116" s="15">
        <f t="shared" si="35"/>
        <v>0</v>
      </c>
      <c r="L116" s="15">
        <f t="shared" si="35"/>
        <v>0</v>
      </c>
      <c r="M116" s="14" t="s">
        <v>34</v>
      </c>
      <c r="N116" s="37">
        <v>2015</v>
      </c>
      <c r="O116" s="38">
        <v>2021</v>
      </c>
      <c r="P116" s="38" t="s">
        <v>48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3" customFormat="1" ht="12.75">
      <c r="A117" s="20" t="s">
        <v>144</v>
      </c>
      <c r="B117" s="21" t="s">
        <v>6</v>
      </c>
      <c r="C117" s="22">
        <f>SUM(D117:L117)</f>
        <v>136396.77000000002</v>
      </c>
      <c r="D117" s="22">
        <v>12649.56</v>
      </c>
      <c r="E117" s="22">
        <v>13133.15</v>
      </c>
      <c r="F117" s="22">
        <v>13981.15</v>
      </c>
      <c r="G117" s="22">
        <v>22355.11</v>
      </c>
      <c r="H117" s="22">
        <v>24216.95</v>
      </c>
      <c r="I117" s="22">
        <v>24557.02</v>
      </c>
      <c r="J117" s="22">
        <v>25503.83</v>
      </c>
      <c r="K117" s="22">
        <v>0</v>
      </c>
      <c r="L117" s="22">
        <v>0</v>
      </c>
      <c r="M117" s="24" t="s">
        <v>16</v>
      </c>
      <c r="N117" s="2">
        <v>2015</v>
      </c>
      <c r="O117" s="2">
        <v>2021</v>
      </c>
      <c r="P117" s="2" t="s">
        <v>48</v>
      </c>
      <c r="Q117" s="30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12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13">
    <mergeCell ref="A3:M3"/>
    <mergeCell ref="A6:A7"/>
    <mergeCell ref="B6:B7"/>
    <mergeCell ref="M6:M7"/>
    <mergeCell ref="B84:L84"/>
    <mergeCell ref="J2:M2"/>
    <mergeCell ref="R4:R7"/>
    <mergeCell ref="B108:L108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4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UsheninaEA</cp:lastModifiedBy>
  <cp:lastPrinted>2020-10-01T05:56:12Z</cp:lastPrinted>
  <dcterms:created xsi:type="dcterms:W3CDTF">2017-04-19T06:32:02Z</dcterms:created>
  <dcterms:modified xsi:type="dcterms:W3CDTF">2020-10-05T03:57:16Z</dcterms:modified>
  <cp:category/>
  <cp:version/>
  <cp:contentType/>
  <cp:contentStatus/>
</cp:coreProperties>
</file>