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bookViews>
  <sheets>
    <sheet name="доходы" sheetId="2" r:id="rId1"/>
    <sheet name="расходы" sheetId="3" r:id="rId2"/>
  </sheets>
  <calcPr calcId="124519"/>
</workbook>
</file>

<file path=xl/calcChain.xml><?xml version="1.0" encoding="utf-8"?>
<calcChain xmlns="http://schemas.openxmlformats.org/spreadsheetml/2006/main">
  <c r="E5" i="3"/>
  <c r="E14"/>
  <c r="G14" s="1"/>
  <c r="E19"/>
  <c r="E26"/>
  <c r="E31"/>
  <c r="G31" s="1"/>
  <c r="E35"/>
  <c r="G35" s="1"/>
  <c r="E40"/>
  <c r="E43"/>
  <c r="E45"/>
  <c r="E50"/>
  <c r="G50" s="1"/>
  <c r="E52"/>
  <c r="E55"/>
  <c r="E57"/>
  <c r="C5"/>
  <c r="C14"/>
  <c r="C19"/>
  <c r="C26"/>
  <c r="G26" s="1"/>
  <c r="C31"/>
  <c r="C35"/>
  <c r="C40"/>
  <c r="C43"/>
  <c r="G43" s="1"/>
  <c r="C45"/>
  <c r="C50"/>
  <c r="C52"/>
  <c r="C55"/>
  <c r="G55" s="1"/>
  <c r="D31"/>
  <c r="D57"/>
  <c r="G56"/>
  <c r="G54"/>
  <c r="G53"/>
  <c r="G52"/>
  <c r="G51"/>
  <c r="G49"/>
  <c r="G48"/>
  <c r="G47"/>
  <c r="G46"/>
  <c r="G45"/>
  <c r="G44"/>
  <c r="G42"/>
  <c r="G41"/>
  <c r="G40"/>
  <c r="G39"/>
  <c r="G38"/>
  <c r="G37"/>
  <c r="G36"/>
  <c r="G34"/>
  <c r="G33"/>
  <c r="G32"/>
  <c r="G30"/>
  <c r="G29"/>
  <c r="G28"/>
  <c r="G27"/>
  <c r="G25"/>
  <c r="G24"/>
  <c r="G23"/>
  <c r="G22"/>
  <c r="G21"/>
  <c r="G20"/>
  <c r="G19"/>
  <c r="G18"/>
  <c r="G17"/>
  <c r="G16"/>
  <c r="G13"/>
  <c r="G10"/>
  <c r="G8"/>
  <c r="G7"/>
  <c r="G6"/>
  <c r="G5"/>
  <c r="F27" i="2"/>
  <c r="F144"/>
  <c r="F143"/>
  <c r="F142"/>
  <c r="F140"/>
  <c r="F139"/>
  <c r="F138"/>
  <c r="F136"/>
  <c r="F135"/>
  <c r="F133"/>
  <c r="F132"/>
  <c r="F131"/>
  <c r="F130"/>
  <c r="F129"/>
  <c r="F128"/>
  <c r="F127"/>
  <c r="F125"/>
  <c r="F124"/>
  <c r="F123"/>
  <c r="F121"/>
  <c r="F120"/>
  <c r="F119"/>
  <c r="F117"/>
  <c r="F116"/>
  <c r="F114"/>
  <c r="F110"/>
  <c r="F109"/>
  <c r="F108"/>
  <c r="F107"/>
  <c r="F104"/>
  <c r="F103"/>
  <c r="F102"/>
  <c r="F101"/>
  <c r="F100"/>
  <c r="F99"/>
  <c r="F98"/>
  <c r="F97"/>
  <c r="F96"/>
  <c r="F95"/>
  <c r="F93"/>
  <c r="F92"/>
  <c r="F91"/>
  <c r="F89"/>
  <c r="F88"/>
  <c r="F87"/>
  <c r="F86"/>
  <c r="F85"/>
  <c r="F84"/>
  <c r="F82"/>
  <c r="F80"/>
  <c r="F79"/>
  <c r="F78"/>
  <c r="F77"/>
  <c r="F75"/>
  <c r="F73"/>
  <c r="F72"/>
  <c r="F70"/>
  <c r="F69"/>
  <c r="F66"/>
  <c r="F65"/>
  <c r="F63"/>
  <c r="F61"/>
  <c r="F60"/>
  <c r="F56"/>
  <c r="F55"/>
  <c r="F54"/>
  <c r="F53"/>
  <c r="F50"/>
  <c r="F49"/>
  <c r="F48"/>
  <c r="F47"/>
  <c r="F45"/>
  <c r="F44"/>
  <c r="F40"/>
  <c r="F38"/>
  <c r="F37"/>
  <c r="F35"/>
  <c r="F34"/>
  <c r="F32"/>
  <c r="F29"/>
  <c r="F26"/>
  <c r="F24"/>
  <c r="F23"/>
  <c r="F21"/>
  <c r="F20"/>
  <c r="F19"/>
  <c r="F16"/>
  <c r="F15"/>
  <c r="F14"/>
  <c r="F13"/>
  <c r="F10"/>
  <c r="F9"/>
  <c r="F8"/>
  <c r="F7"/>
  <c r="D141"/>
  <c r="F141" s="1"/>
  <c r="C141"/>
  <c r="D137"/>
  <c r="C137"/>
  <c r="E136"/>
  <c r="E135"/>
  <c r="D134"/>
  <c r="C134"/>
  <c r="E133"/>
  <c r="E132"/>
  <c r="E131"/>
  <c r="E130"/>
  <c r="E129"/>
  <c r="E128"/>
  <c r="E127"/>
  <c r="D126"/>
  <c r="C126"/>
  <c r="F126" s="1"/>
  <c r="E125"/>
  <c r="E124"/>
  <c r="E123"/>
  <c r="E121"/>
  <c r="E120"/>
  <c r="E119"/>
  <c r="D118"/>
  <c r="D115"/>
  <c r="E115" s="1"/>
  <c r="C118"/>
  <c r="C115" s="1"/>
  <c r="E117"/>
  <c r="E116"/>
  <c r="E114"/>
  <c r="D113"/>
  <c r="C113"/>
  <c r="D106"/>
  <c r="F106" s="1"/>
  <c r="C106"/>
  <c r="C105" s="1"/>
  <c r="E103"/>
  <c r="E102"/>
  <c r="E101"/>
  <c r="E100"/>
  <c r="E99"/>
  <c r="E98"/>
  <c r="E97"/>
  <c r="D94"/>
  <c r="C94"/>
  <c r="E93"/>
  <c r="E91"/>
  <c r="D90"/>
  <c r="C90"/>
  <c r="F90" s="1"/>
  <c r="E89"/>
  <c r="E88"/>
  <c r="E86"/>
  <c r="E85"/>
  <c r="E84"/>
  <c r="D83"/>
  <c r="C83"/>
  <c r="D81"/>
  <c r="D76" s="1"/>
  <c r="C81"/>
  <c r="C76" s="1"/>
  <c r="E80"/>
  <c r="E79"/>
  <c r="E78"/>
  <c r="E77"/>
  <c r="E75"/>
  <c r="D74"/>
  <c r="C74"/>
  <c r="E73"/>
  <c r="E72"/>
  <c r="D71"/>
  <c r="C71"/>
  <c r="F71" s="1"/>
  <c r="E70"/>
  <c r="E69"/>
  <c r="D68"/>
  <c r="D67"/>
  <c r="C68"/>
  <c r="C67" s="1"/>
  <c r="D64"/>
  <c r="D62" s="1"/>
  <c r="C64"/>
  <c r="F64" s="1"/>
  <c r="C62"/>
  <c r="E63"/>
  <c r="E60"/>
  <c r="D59"/>
  <c r="F59" s="1"/>
  <c r="C59"/>
  <c r="C58" s="1"/>
  <c r="E56"/>
  <c r="E55"/>
  <c r="E53"/>
  <c r="D52"/>
  <c r="C52"/>
  <c r="C51"/>
  <c r="E50"/>
  <c r="E49"/>
  <c r="E48"/>
  <c r="E47"/>
  <c r="D46"/>
  <c r="F46" s="1"/>
  <c r="C46"/>
  <c r="E45"/>
  <c r="E44"/>
  <c r="D43"/>
  <c r="D42" s="1"/>
  <c r="C43"/>
  <c r="C42"/>
  <c r="C41"/>
  <c r="D39"/>
  <c r="C39"/>
  <c r="E38"/>
  <c r="E37"/>
  <c r="D36"/>
  <c r="C36"/>
  <c r="E35"/>
  <c r="E34"/>
  <c r="D33"/>
  <c r="C33"/>
  <c r="E32"/>
  <c r="D31"/>
  <c r="E31" s="1"/>
  <c r="C31"/>
  <c r="E29"/>
  <c r="D28"/>
  <c r="F28" s="1"/>
  <c r="C28"/>
  <c r="E26"/>
  <c r="D25"/>
  <c r="C25"/>
  <c r="F25" s="1"/>
  <c r="E23"/>
  <c r="D22"/>
  <c r="C22"/>
  <c r="E21"/>
  <c r="E20"/>
  <c r="E19"/>
  <c r="D18"/>
  <c r="C18"/>
  <c r="E16"/>
  <c r="E15"/>
  <c r="E14"/>
  <c r="E13"/>
  <c r="D12"/>
  <c r="C12"/>
  <c r="E10"/>
  <c r="E9"/>
  <c r="E8"/>
  <c r="E7"/>
  <c r="D6"/>
  <c r="C6"/>
  <c r="C5"/>
  <c r="F12"/>
  <c r="F52"/>
  <c r="E36"/>
  <c r="F83"/>
  <c r="F134"/>
  <c r="F137"/>
  <c r="E71"/>
  <c r="F22"/>
  <c r="F33"/>
  <c r="F36"/>
  <c r="F39"/>
  <c r="F94"/>
  <c r="F113"/>
  <c r="F6"/>
  <c r="E18"/>
  <c r="F81"/>
  <c r="E74"/>
  <c r="C30"/>
  <c r="F18"/>
  <c r="F43"/>
  <c r="F74"/>
  <c r="F118"/>
  <c r="E12"/>
  <c r="E113"/>
  <c r="E134"/>
  <c r="D11"/>
  <c r="E11" s="1"/>
  <c r="C11"/>
  <c r="D51"/>
  <c r="F51"/>
  <c r="D30"/>
  <c r="E30" s="1"/>
  <c r="E33"/>
  <c r="D5"/>
  <c r="F5"/>
  <c r="E46"/>
  <c r="D58"/>
  <c r="F58" s="1"/>
  <c r="D105"/>
  <c r="F105" s="1"/>
  <c r="E118"/>
  <c r="D122"/>
  <c r="E6"/>
  <c r="E22"/>
  <c r="E52"/>
  <c r="E83"/>
  <c r="E90"/>
  <c r="E94"/>
  <c r="D112"/>
  <c r="F30"/>
  <c r="E51"/>
  <c r="D111"/>
  <c r="F62" l="1"/>
  <c r="E62"/>
  <c r="D57"/>
  <c r="F67"/>
  <c r="E67"/>
  <c r="F42"/>
  <c r="E42"/>
  <c r="D41"/>
  <c r="E58"/>
  <c r="C57"/>
  <c r="C4" s="1"/>
  <c r="E76"/>
  <c r="F76"/>
  <c r="D4"/>
  <c r="F122"/>
  <c r="C112"/>
  <c r="C111" s="1"/>
  <c r="E111" s="1"/>
  <c r="E112"/>
  <c r="E68"/>
  <c r="E43"/>
  <c r="F68"/>
  <c r="E59"/>
  <c r="C57" i="3"/>
  <c r="G57" s="1"/>
  <c r="E5" i="2"/>
  <c r="D17"/>
  <c r="E28"/>
  <c r="E25"/>
  <c r="C17"/>
  <c r="C122"/>
  <c r="E122" s="1"/>
  <c r="F31"/>
  <c r="F115"/>
  <c r="F111"/>
  <c r="F11"/>
  <c r="E126"/>
  <c r="E4" l="1"/>
  <c r="F4"/>
  <c r="F41"/>
  <c r="E41"/>
  <c r="C145"/>
  <c r="E17"/>
  <c r="F17"/>
  <c r="F57"/>
  <c r="E57"/>
  <c r="D145"/>
  <c r="F112"/>
  <c r="E145" l="1"/>
  <c r="F145"/>
</calcChain>
</file>

<file path=xl/sharedStrings.xml><?xml version="1.0" encoding="utf-8"?>
<sst xmlns="http://schemas.openxmlformats.org/spreadsheetml/2006/main" count="342" uniqueCount="321">
  <si>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</si>
  <si>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</si>
  <si>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</si>
  <si>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</si>
  <si>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</si>
  <si>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</si>
  <si>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</si>
  <si>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</si>
  <si>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</si>
  <si>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</si>
  <si>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</si>
  <si>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</si>
  <si>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</si>
  <si>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</si>
  <si>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</si>
  <si>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</si>
  <si>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</si>
  <si>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</si>
  <si>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</si>
  <si>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</si>
  <si>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</si>
  <si>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</si>
  <si>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</si>
  <si>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</si>
  <si>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</si>
  <si>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</si>
  <si>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</si>
  <si>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</si>
  <si>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</si>
  <si>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</si>
  <si>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</si>
  <si>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</si>
  <si>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</si>
  <si>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</si>
  <si>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</si>
  <si>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</si>
  <si>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</si>
  <si>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</si>
  <si>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</si>
  <si>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</si>
  <si>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</si>
  <si>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</si>
  <si>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</si>
  <si>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</si>
  <si>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</si>
  <si>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</si>
  <si>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</si>
  <si>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</si>
  <si>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</si>
  <si>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</si>
  <si>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</si>
  <si>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</si>
  <si>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</si>
  <si>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</si>
  <si>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</si>
  <si>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</si>
  <si>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</si>
  <si>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</si>
  <si>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</si>
  <si>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</si>
  <si>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</si>
  <si>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</si>
  <si>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</si>
  <si>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</si>
  <si>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</si>
  <si>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</si>
  <si>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</si>
  <si>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</si>
  <si>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</si>
  <si>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</si>
  <si>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</si>
  <si>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</si>
  <si>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</si>
  <si>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</si>
  <si>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</si>
  <si>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</si>
  <si>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</si>
  <si>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</si>
  <si>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</si>
  <si>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</si>
  <si>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</si>
  <si>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</si>
  <si>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</si>
  <si>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</si>
  <si>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</si>
  <si>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</si>
  <si>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</si>
  <si>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</si>
  <si>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908  1  13  01994  04  0004  130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</si>
  <si>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</si>
  <si>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</si>
  <si>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</si>
  <si>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</si>
  <si>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</si>
  <si>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</si>
  <si>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</si>
  <si>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</si>
  <si>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</si>
  <si>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</si>
  <si>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</si>
  <si>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</si>
  <si>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</si>
  <si>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</si>
  <si>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</si>
  <si>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</si>
  <si>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</si>
  <si>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</si>
  <si>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</si>
  <si>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</si>
  <si>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</si>
  <si>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</si>
  <si>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</si>
  <si>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</si>
  <si>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</si>
  <si>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</si>
  <si>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</si>
  <si>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</si>
  <si>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</si>
  <si>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</si>
  <si>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</si>
  <si>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</si>
  <si>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</si>
  <si>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</si>
  <si>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</si>
  <si>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</si>
  <si>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</si>
  <si>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</si>
  <si>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</si>
  <si>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</si>
  <si>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</si>
  <si>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</si>
  <si>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</si>
  <si>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</si>
  <si>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</si>
  <si>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</si>
  <si>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</si>
  <si>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</si>
  <si>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</si>
  <si>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</si>
  <si>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</si>
  <si>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</si>
  <si>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</si>
  <si>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</si>
  <si>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</si>
  <si>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</si>
  <si>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</si>
  <si>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</si>
  <si>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</si>
  <si>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</si>
  <si>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</si>
  <si>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</si>
  <si>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</si>
  <si>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</si>
  <si>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</si>
  <si>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</si>
  <si>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</si>
  <si>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</si>
  <si>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</si>
  <si>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</si>
  <si>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</si>
  <si>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</si>
  <si>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</si>
  <si>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</si>
  <si>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</si>
  <si>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</si>
  <si>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</si>
  <si>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</si>
  <si>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</si>
  <si>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</si>
  <si>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</si>
  <si>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</si>
  <si>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</si>
  <si>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</si>
  <si>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</si>
  <si>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</si>
  <si>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</si>
  <si>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</si>
  <si>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</si>
  <si>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</si>
  <si>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</si>
  <si>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</si>
  <si>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</si>
  <si>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</si>
  <si>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</si>
  <si>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</si>
  <si>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</si>
  <si>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</si>
  <si>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</si>
  <si>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</si>
  <si>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</si>
  <si>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</si>
  <si>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</si>
  <si>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</si>
  <si>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</si>
  <si>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</si>
  <si>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</si>
  <si>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</si>
  <si>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</si>
  <si>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</si>
  <si>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</si>
  <si>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</si>
  <si>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</si>
  <si>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</si>
  <si>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</si>
  <si>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</si>
  <si>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</si>
  <si>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</si>
  <si>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</si>
  <si>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</si>
  <si>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</si>
  <si>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</si>
  <si>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</si>
  <si>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</si>
  <si>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</si>
  <si>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</si>
  <si>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</si>
  <si>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</si>
  <si>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</si>
  <si>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</si>
  <si>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</si>
  <si>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</si>
  <si>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</si>
  <si>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</si>
  <si>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</si>
  <si>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</si>
  <si>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</si>
  <si>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</si>
  <si>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</si>
  <si>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</si>
  <si>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</si>
  <si>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</si>
  <si>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</si>
  <si>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</si>
  <si>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</si>
  <si>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</si>
  <si>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</si>
  <si>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</si>
  <si>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Исполнение бюджета Невьянского городского округа по состоянию на 01.02.2016 г.</t>
  </si>
  <si>
    <t>Рост, снижение (+, -) в тыс. руб.</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</si>
  <si>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</si>
  <si>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</si>
  <si>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</si>
  <si>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</si>
  <si>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</si>
  <si>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</si>
  <si>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</si>
  <si>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</si>
  <si>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</si>
  <si>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321  1  16 4 3000  01  6000  140</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</si>
  <si>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</si>
  <si>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</si>
  <si>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</si>
  <si>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</si>
  <si>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</si>
  <si>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</si>
  <si>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</si>
  <si>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</si>
  <si>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</si>
  <si>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</si>
  <si>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</si>
  <si>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 исполнения к  годовым  назначениям</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</si>
  <si>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</si>
  <si>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</si>
  <si>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</si>
  <si>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</si>
  <si>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</si>
  <si>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</si>
  <si>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</si>
  <si>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</si>
  <si>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</si>
  <si>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</si>
  <si>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</si>
  <si>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</si>
  <si>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</si>
  <si>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</si>
  <si>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</si>
  <si>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</si>
  <si>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</si>
  <si>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</si>
  <si>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</si>
  <si>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</si>
  <si>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</si>
  <si>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</si>
  <si>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</si>
  <si>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</si>
  <si>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</si>
  <si>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</si>
  <si>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</si>
  <si>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</si>
  <si>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</si>
  <si>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</si>
  <si>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</si>
  <si>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</si>
  <si>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</si>
  <si>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</si>
  <si>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</si>
  <si>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</si>
  <si>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</si>
  <si>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</si>
  <si>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</si>
  <si>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</si>
  <si>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</si>
  <si>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</si>
  <si>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</si>
  <si>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</si>
  <si>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</si>
  <si>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</si>
  <si>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</si>
  <si>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</si>
  <si>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</si>
  <si>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</si>
  <si>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</si>
  <si>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</si>
  <si>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</si>
  <si>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 xml:space="preserve"> по состоянию на 01.02.2016 года</t>
  </si>
  <si>
    <t>Объем средств по решению о бюджете на 2016 год, тыс. руб.</t>
  </si>
  <si>
    <t>Исполнено    на 01.02.2016г, в тыс. руб.</t>
  </si>
  <si>
    <t>Мунципальный долг по состоянию на 01.02.2015 года составил  14 159,7 тыс. руб.</t>
  </si>
  <si>
    <r>
      <t xml:space="preserve">    </t>
    </r>
    <r>
      <rPr>
        <vertAlign val="superscript"/>
        <sz val="10"/>
        <color indexed="8"/>
        <rFont val="Times New Roman"/>
        <family val="1"/>
        <charset val="204"/>
      </rPr>
      <t>1*</t>
    </r>
    <r>
      <rPr>
        <sz val="10"/>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0,00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</si>
  <si>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бюджетных назначений на 2016 год (в тыс.руб.)</t>
  </si>
  <si>
    <t>Сумма фактического поступления на 01.02.2016 г. (в тыс.руб.)</t>
  </si>
</sst>
</file>

<file path=xl/styles.xml><?xml version="1.0" encoding="utf-8"?>
<styleSheet xmlns="http://schemas.openxmlformats.org/spreadsheetml/2006/main">
  <numFmts count="4">
    <numFmt numFmtId="164" formatCode="#,##0.00000"/>
    <numFmt numFmtId="165" formatCode="0.000"/>
    <numFmt numFmtId="166" formatCode="0.0"/>
    <numFmt numFmtId="167" formatCode="0000"/>
  </numFmts>
  <fonts count="27">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indexed="8"/>
      <name val="Times New Roman"/>
      <family val="1"/>
      <charset val="204"/>
    </font>
    <font>
      <b/>
      <sz val="10"/>
      <color indexed="8"/>
      <name val="Times New Roman"/>
      <family val="1"/>
      <charset val="204"/>
    </font>
    <font>
      <b/>
      <i/>
      <sz val="10"/>
      <name val="Times New Roman"/>
      <family val="1"/>
      <charset val="204"/>
    </font>
    <font>
      <sz val="10"/>
      <color indexed="12"/>
      <name val="Times New Roman"/>
      <family val="1"/>
      <charset val="204"/>
    </font>
    <font>
      <sz val="10"/>
      <name val="Arial"/>
      <family val="2"/>
      <charset val="204"/>
    </font>
    <font>
      <b/>
      <sz val="10"/>
      <color indexed="8"/>
      <name val="Times New Roman"/>
      <family val="1"/>
      <charset val="204"/>
    </font>
    <font>
      <sz val="9"/>
      <name val="Times New Roman"/>
      <family val="1"/>
      <charset val="204"/>
    </font>
    <font>
      <sz val="10"/>
      <color indexed="8"/>
      <name val="Times New Roman"/>
      <family val="1"/>
      <charset val="204"/>
    </font>
    <font>
      <sz val="10"/>
      <color indexed="8"/>
      <name val="Arial Cyr"/>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vertAlign val="superscript"/>
      <sz val="10"/>
      <color indexed="8"/>
      <name val="Times New Roman"/>
      <family val="1"/>
      <charset val="204"/>
    </font>
    <font>
      <sz val="8"/>
      <name val="Calibri"/>
      <family val="2"/>
      <charset val="20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149">
    <xf numFmtId="0" fontId="0" fillId="0" borderId="0" xfId="0"/>
    <xf numFmtId="0" fontId="4" fillId="0" borderId="1" xfId="1" applyFont="1" applyBorder="1" applyAlignment="1">
      <alignment horizontal="center" vertical="top"/>
    </xf>
    <xf numFmtId="0" fontId="4" fillId="0" borderId="1" xfId="1" applyFont="1" applyBorder="1" applyAlignment="1">
      <alignment horizontal="center" vertical="top" wrapText="1"/>
    </xf>
    <xf numFmtId="0" fontId="4" fillId="0" borderId="1" xfId="1" applyNumberFormat="1" applyFont="1" applyBorder="1" applyAlignment="1">
      <alignment horizontal="center"/>
    </xf>
    <xf numFmtId="0" fontId="4" fillId="0" borderId="1" xfId="1" applyFont="1" applyBorder="1" applyAlignment="1">
      <alignment horizontal="center"/>
    </xf>
    <xf numFmtId="4" fontId="3" fillId="0" borderId="1" xfId="2" applyNumberFormat="1" applyFont="1" applyBorder="1" applyAlignment="1">
      <alignment horizontal="center"/>
    </xf>
    <xf numFmtId="2" fontId="3" fillId="0" borderId="2" xfId="2" applyNumberFormat="1" applyFont="1" applyBorder="1" applyAlignment="1">
      <alignment horizontal="center"/>
    </xf>
    <xf numFmtId="0" fontId="5" fillId="0" borderId="1" xfId="0" applyFont="1" applyBorder="1" applyAlignment="1">
      <alignment horizontal="center"/>
    </xf>
    <xf numFmtId="4" fontId="4" fillId="0" borderId="1" xfId="2" applyNumberFormat="1" applyFont="1" applyBorder="1" applyAlignment="1">
      <alignment horizontal="center"/>
    </xf>
    <xf numFmtId="2" fontId="4" fillId="0" borderId="1" xfId="2" applyNumberFormat="1" applyFont="1" applyBorder="1" applyAlignment="1">
      <alignment horizontal="center"/>
    </xf>
    <xf numFmtId="2" fontId="4" fillId="0" borderId="1" xfId="2" applyNumberFormat="1" applyFont="1" applyBorder="1" applyAlignment="1">
      <alignment horizontal="center" wrapText="1"/>
    </xf>
    <xf numFmtId="2" fontId="3" fillId="0" borderId="1" xfId="2" applyNumberFormat="1" applyFont="1" applyBorder="1" applyAlignment="1">
      <alignment horizontal="center"/>
    </xf>
    <xf numFmtId="2" fontId="3" fillId="0" borderId="1" xfId="2" applyNumberFormat="1" applyFont="1" applyBorder="1" applyAlignment="1">
      <alignment horizontal="center" wrapText="1"/>
    </xf>
    <xf numFmtId="2" fontId="4" fillId="0" borderId="2" xfId="2" applyNumberFormat="1" applyFont="1" applyBorder="1" applyAlignment="1">
      <alignment horizontal="center" wrapText="1"/>
    </xf>
    <xf numFmtId="2" fontId="7" fillId="0" borderId="1" xfId="2" applyNumberFormat="1" applyFont="1" applyBorder="1" applyAlignment="1">
      <alignment horizontal="center" wrapText="1"/>
    </xf>
    <xf numFmtId="0" fontId="11" fillId="0" borderId="1" xfId="1" applyFont="1" applyBorder="1" applyAlignment="1">
      <alignment vertical="top" wrapText="1"/>
    </xf>
    <xf numFmtId="0" fontId="11" fillId="0" borderId="1" xfId="1" applyFont="1" applyBorder="1" applyAlignment="1">
      <alignment vertical="top"/>
    </xf>
    <xf numFmtId="164" fontId="11" fillId="0" borderId="1" xfId="1" applyNumberFormat="1" applyFont="1" applyFill="1" applyBorder="1" applyAlignment="1">
      <alignment vertical="top" wrapText="1"/>
    </xf>
    <xf numFmtId="0" fontId="11" fillId="0" borderId="1" xfId="1" applyFont="1" applyFill="1" applyBorder="1" applyAlignment="1">
      <alignment vertical="top" wrapText="1"/>
    </xf>
    <xf numFmtId="2" fontId="10" fillId="0" borderId="1" xfId="0" applyNumberFormat="1" applyFont="1" applyBorder="1" applyAlignment="1">
      <alignment horizontal="center"/>
    </xf>
    <xf numFmtId="166" fontId="3" fillId="0" borderId="1" xfId="2" applyNumberFormat="1" applyFont="1" applyBorder="1" applyAlignment="1">
      <alignment horizontal="center" wrapText="1"/>
    </xf>
    <xf numFmtId="2" fontId="3" fillId="2" borderId="1" xfId="2" applyNumberFormat="1" applyFont="1" applyFill="1" applyBorder="1" applyAlignment="1">
      <alignment horizontal="center"/>
    </xf>
    <xf numFmtId="2" fontId="4" fillId="2" borderId="1" xfId="2" applyNumberFormat="1" applyFont="1" applyFill="1" applyBorder="1" applyAlignment="1">
      <alignment horizontal="center"/>
    </xf>
    <xf numFmtId="2" fontId="5"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11" fillId="0" borderId="1" xfId="1" applyFont="1" applyBorder="1" applyAlignment="1">
      <alignment horizontal="center" vertical="top" wrapText="1"/>
    </xf>
    <xf numFmtId="0" fontId="4" fillId="0" borderId="1" xfId="2" applyFont="1" applyBorder="1" applyAlignment="1">
      <alignment horizontal="center"/>
    </xf>
    <xf numFmtId="0" fontId="4" fillId="0" borderId="1" xfId="2" applyFont="1" applyBorder="1" applyAlignment="1">
      <alignment horizontal="center" wrapText="1"/>
    </xf>
    <xf numFmtId="0" fontId="3" fillId="0" borderId="1" xfId="2" applyFont="1" applyBorder="1" applyAlignment="1">
      <alignment horizontal="center"/>
    </xf>
    <xf numFmtId="0" fontId="3" fillId="0" borderId="1" xfId="2" applyFont="1" applyBorder="1" applyAlignment="1">
      <alignment horizontal="center" wrapText="1"/>
    </xf>
    <xf numFmtId="4" fontId="12" fillId="2" borderId="1" xfId="0" applyNumberFormat="1" applyFont="1" applyFill="1" applyBorder="1" applyAlignment="1">
      <alignment horizontal="center" shrinkToFit="1"/>
    </xf>
    <xf numFmtId="0" fontId="3" fillId="0" borderId="1" xfId="1" applyFont="1" applyBorder="1" applyAlignment="1">
      <alignment horizontal="center"/>
    </xf>
    <xf numFmtId="0" fontId="5" fillId="0" borderId="1" xfId="0" applyFont="1" applyBorder="1" applyAlignment="1">
      <alignment horizontal="center" wrapText="1"/>
    </xf>
    <xf numFmtId="2" fontId="4" fillId="2" borderId="1" xfId="2" applyNumberFormat="1" applyFont="1" applyFill="1" applyBorder="1" applyAlignment="1">
      <alignment horizontal="center" wrapText="1"/>
    </xf>
    <xf numFmtId="0" fontId="5" fillId="2" borderId="1" xfId="0" applyFont="1" applyFill="1" applyBorder="1" applyAlignment="1">
      <alignment horizontal="center"/>
    </xf>
    <xf numFmtId="2" fontId="10" fillId="2" borderId="1" xfId="0" applyNumberFormat="1" applyFont="1" applyFill="1" applyBorder="1" applyAlignment="1">
      <alignment horizontal="center"/>
    </xf>
    <xf numFmtId="4" fontId="13" fillId="2" borderId="1" xfId="0" applyNumberFormat="1" applyFont="1" applyFill="1" applyBorder="1" applyAlignment="1">
      <alignment horizontal="center" shrinkToFit="1"/>
    </xf>
    <xf numFmtId="4" fontId="4" fillId="2" borderId="1" xfId="2" applyNumberFormat="1" applyFont="1" applyFill="1" applyBorder="1" applyAlignment="1">
      <alignment horizontal="center"/>
    </xf>
    <xf numFmtId="4" fontId="3" fillId="2" borderId="1" xfId="2" applyNumberFormat="1" applyFont="1" applyFill="1" applyBorder="1" applyAlignment="1">
      <alignment horizontal="center"/>
    </xf>
    <xf numFmtId="0" fontId="3" fillId="0" borderId="2" xfId="2" applyFont="1" applyBorder="1" applyAlignment="1">
      <alignment horizontal="center" wrapText="1"/>
    </xf>
    <xf numFmtId="0" fontId="4" fillId="0" borderId="2" xfId="2" applyFont="1" applyBorder="1" applyAlignment="1">
      <alignment horizontal="center"/>
    </xf>
    <xf numFmtId="2" fontId="4" fillId="2" borderId="2" xfId="2" applyNumberFormat="1" applyFont="1" applyFill="1" applyBorder="1" applyAlignment="1">
      <alignment horizontal="center" wrapText="1"/>
    </xf>
    <xf numFmtId="0" fontId="3" fillId="2" borderId="1" xfId="3" applyFont="1" applyFill="1" applyBorder="1" applyAlignment="1">
      <alignment horizontal="center"/>
    </xf>
    <xf numFmtId="165" fontId="3" fillId="2" borderId="1" xfId="0" applyNumberFormat="1" applyFont="1" applyFill="1" applyBorder="1" applyAlignment="1">
      <alignment horizontal="center"/>
    </xf>
    <xf numFmtId="0" fontId="3" fillId="2" borderId="1" xfId="2" applyFont="1" applyFill="1" applyBorder="1" applyAlignment="1">
      <alignment horizontal="center"/>
    </xf>
    <xf numFmtId="0" fontId="0" fillId="0" borderId="0" xfId="0" applyAlignment="1">
      <alignment horizontal="center"/>
    </xf>
    <xf numFmtId="0" fontId="4" fillId="0" borderId="1" xfId="2" applyFont="1" applyBorder="1" applyAlignment="1">
      <alignment horizontal="left" wrapText="1"/>
    </xf>
    <xf numFmtId="0" fontId="3" fillId="0" borderId="1" xfId="2" applyFont="1" applyBorder="1" applyAlignment="1">
      <alignment horizontal="left" wrapText="1"/>
    </xf>
    <xf numFmtId="0" fontId="6" fillId="0" borderId="1" xfId="0" applyFont="1" applyBorder="1" applyAlignment="1">
      <alignment horizontal="left" wrapText="1"/>
    </xf>
    <xf numFmtId="0" fontId="3" fillId="2" borderId="1" xfId="0" applyNumberFormat="1" applyFont="1" applyFill="1" applyBorder="1" applyAlignment="1">
      <alignment horizontal="left" wrapText="1"/>
    </xf>
    <xf numFmtId="0" fontId="6" fillId="0" borderId="0" xfId="0" applyFont="1" applyAlignment="1">
      <alignment horizontal="left" wrapText="1"/>
    </xf>
    <xf numFmtId="49" fontId="3" fillId="2" borderId="1" xfId="0" applyNumberFormat="1" applyFont="1" applyFill="1" applyBorder="1" applyAlignment="1">
      <alignment horizontal="left" wrapText="1"/>
    </xf>
    <xf numFmtId="0" fontId="3" fillId="0" borderId="1" xfId="2" applyNumberFormat="1" applyFont="1" applyBorder="1" applyAlignment="1">
      <alignment horizontal="left" wrapText="1"/>
    </xf>
    <xf numFmtId="0" fontId="4" fillId="0"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4" fillId="0" borderId="1" xfId="2" applyNumberFormat="1" applyFont="1" applyBorder="1" applyAlignment="1">
      <alignment horizontal="left" wrapText="1"/>
    </xf>
    <xf numFmtId="0" fontId="3" fillId="0" borderId="1" xfId="2" applyFont="1" applyBorder="1" applyAlignment="1">
      <alignment horizontal="left"/>
    </xf>
    <xf numFmtId="0" fontId="3" fillId="0" borderId="2" xfId="2" applyFont="1" applyBorder="1" applyAlignment="1">
      <alignment horizontal="left" wrapText="1"/>
    </xf>
    <xf numFmtId="0" fontId="4" fillId="0" borderId="2" xfId="2" applyFont="1" applyBorder="1" applyAlignment="1">
      <alignment horizontal="left" wrapText="1"/>
    </xf>
    <xf numFmtId="0" fontId="4" fillId="0" borderId="1" xfId="2" applyFont="1" applyBorder="1" applyAlignment="1">
      <alignment horizontal="left"/>
    </xf>
    <xf numFmtId="0" fontId="3" fillId="2" borderId="3" xfId="7" applyFont="1" applyFill="1" applyBorder="1" applyAlignment="1">
      <alignment horizontal="left" wrapText="1"/>
    </xf>
    <xf numFmtId="0" fontId="7" fillId="0" borderId="1" xfId="2" applyFont="1" applyBorder="1" applyAlignment="1">
      <alignment horizontal="left" wrapText="1"/>
    </xf>
    <xf numFmtId="0" fontId="5" fillId="2" borderId="1" xfId="0" applyNumberFormat="1" applyFont="1" applyFill="1" applyBorder="1" applyAlignment="1">
      <alignment horizontal="left" wrapText="1"/>
    </xf>
    <xf numFmtId="0" fontId="3" fillId="0" borderId="1" xfId="1" applyFont="1" applyBorder="1" applyAlignment="1">
      <alignment horizontal="left" wrapText="1"/>
    </xf>
    <xf numFmtId="0" fontId="3" fillId="0" borderId="0" xfId="0" applyFont="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xf numFmtId="167" fontId="16" fillId="0" borderId="1" xfId="0" applyNumberFormat="1" applyFont="1" applyBorder="1" applyAlignment="1">
      <alignment horizontal="center" vertical="center"/>
    </xf>
    <xf numFmtId="0" fontId="16" fillId="0" borderId="1" xfId="0" applyFont="1" applyBorder="1" applyAlignment="1">
      <alignment vertical="justify"/>
    </xf>
    <xf numFmtId="166" fontId="16" fillId="0" borderId="1" xfId="0" applyNumberFormat="1" applyFont="1" applyFill="1" applyBorder="1"/>
    <xf numFmtId="0" fontId="16" fillId="0" borderId="1" xfId="0" applyFont="1" applyBorder="1"/>
    <xf numFmtId="166" fontId="16" fillId="0" borderId="1" xfId="0" applyNumberFormat="1" applyFont="1" applyBorder="1"/>
    <xf numFmtId="167" fontId="19" fillId="0" borderId="1" xfId="0" applyNumberFormat="1" applyFont="1" applyBorder="1" applyAlignment="1">
      <alignment horizontal="center" wrapText="1"/>
    </xf>
    <xf numFmtId="0" fontId="19" fillId="0" borderId="1" xfId="0" applyFont="1" applyBorder="1" applyAlignment="1">
      <alignment vertical="justify" wrapText="1"/>
    </xf>
    <xf numFmtId="0" fontId="19" fillId="0" borderId="1" xfId="0" applyFont="1" applyBorder="1" applyAlignment="1">
      <alignment wrapText="1"/>
    </xf>
    <xf numFmtId="166" fontId="19" fillId="0" borderId="1" xfId="0" applyNumberFormat="1" applyFont="1" applyBorder="1"/>
    <xf numFmtId="0" fontId="0" fillId="0" borderId="0" xfId="0" applyAlignment="1">
      <alignment wrapText="1"/>
    </xf>
    <xf numFmtId="167" fontId="19" fillId="0" borderId="1" xfId="0" applyNumberFormat="1" applyFont="1" applyBorder="1" applyAlignment="1">
      <alignment horizontal="center"/>
    </xf>
    <xf numFmtId="166" fontId="19" fillId="0" borderId="1" xfId="0" applyNumberFormat="1" applyFont="1" applyFill="1" applyBorder="1"/>
    <xf numFmtId="0" fontId="19" fillId="0" borderId="1" xfId="0" applyFont="1" applyBorder="1"/>
    <xf numFmtId="0" fontId="16"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Border="1"/>
    <xf numFmtId="167" fontId="16" fillId="0" borderId="0" xfId="0" applyNumberFormat="1" applyFont="1" applyBorder="1" applyAlignment="1">
      <alignment horizontal="center" vertical="center"/>
    </xf>
    <xf numFmtId="0" fontId="16" fillId="0" borderId="0" xfId="0" applyFont="1" applyBorder="1" applyAlignment="1">
      <alignment vertical="justify"/>
    </xf>
    <xf numFmtId="166" fontId="16" fillId="0" borderId="0" xfId="0" applyNumberFormat="1" applyFont="1" applyFill="1" applyBorder="1"/>
    <xf numFmtId="0" fontId="16" fillId="0" borderId="0" xfId="0" applyFont="1" applyBorder="1"/>
    <xf numFmtId="166" fontId="16" fillId="0" borderId="0" xfId="0" applyNumberFormat="1" applyFont="1" applyBorder="1"/>
    <xf numFmtId="167" fontId="19" fillId="0" borderId="0" xfId="0" applyNumberFormat="1" applyFont="1" applyBorder="1" applyAlignment="1">
      <alignment horizontal="center" wrapText="1"/>
    </xf>
    <xf numFmtId="0" fontId="19" fillId="0" borderId="0" xfId="0" applyFont="1" applyBorder="1" applyAlignment="1">
      <alignment vertical="justify" wrapText="1"/>
    </xf>
    <xf numFmtId="0" fontId="19" fillId="0" borderId="0" xfId="0" applyFont="1" applyFill="1" applyBorder="1" applyAlignment="1">
      <alignment wrapText="1"/>
    </xf>
    <xf numFmtId="0" fontId="19" fillId="0" borderId="0" xfId="0" applyFont="1" applyBorder="1" applyAlignment="1">
      <alignment wrapText="1"/>
    </xf>
    <xf numFmtId="166" fontId="19" fillId="0" borderId="0" xfId="0" applyNumberFormat="1" applyFont="1" applyBorder="1"/>
    <xf numFmtId="167" fontId="19" fillId="0" borderId="0" xfId="0" applyNumberFormat="1" applyFont="1" applyBorder="1" applyAlignment="1">
      <alignment horizontal="center"/>
    </xf>
    <xf numFmtId="166" fontId="19" fillId="0" borderId="0" xfId="0" applyNumberFormat="1" applyFont="1" applyFill="1" applyBorder="1"/>
    <xf numFmtId="0" fontId="19" fillId="0" borderId="0" xfId="0" applyFont="1" applyBorder="1"/>
    <xf numFmtId="0" fontId="19" fillId="0" borderId="1" xfId="0" applyFont="1" applyFill="1" applyBorder="1"/>
    <xf numFmtId="0" fontId="19" fillId="2" borderId="1" xfId="0" applyFont="1" applyFill="1" applyBorder="1"/>
    <xf numFmtId="167" fontId="16" fillId="0" borderId="1" xfId="0" applyNumberFormat="1" applyFont="1" applyBorder="1" applyAlignment="1">
      <alignment horizontal="center" vertical="top"/>
    </xf>
    <xf numFmtId="0" fontId="16" fillId="0" borderId="1" xfId="0" applyFont="1" applyBorder="1" applyAlignment="1">
      <alignment vertical="justify" wrapText="1"/>
    </xf>
    <xf numFmtId="0" fontId="16" fillId="0" borderId="1" xfId="0" applyFont="1" applyBorder="1" applyAlignment="1">
      <alignment vertical="top"/>
    </xf>
    <xf numFmtId="166" fontId="19" fillId="0" borderId="1" xfId="0" applyNumberFormat="1" applyFont="1" applyBorder="1" applyAlignment="1">
      <alignment vertical="justify"/>
    </xf>
    <xf numFmtId="167" fontId="16" fillId="0" borderId="0" xfId="0" applyNumberFormat="1" applyFont="1" applyBorder="1" applyAlignment="1">
      <alignment horizontal="center" vertical="top"/>
    </xf>
    <xf numFmtId="0" fontId="16" fillId="0" borderId="0" xfId="0" applyFont="1" applyBorder="1" applyAlignment="1">
      <alignment vertical="justify" wrapText="1"/>
    </xf>
    <xf numFmtId="0" fontId="16" fillId="0" borderId="0" xfId="0" applyFont="1" applyFill="1" applyBorder="1" applyAlignment="1">
      <alignment vertical="top"/>
    </xf>
    <xf numFmtId="0" fontId="16" fillId="0" borderId="0" xfId="0" applyFont="1" applyBorder="1" applyAlignment="1">
      <alignment vertical="top"/>
    </xf>
    <xf numFmtId="0" fontId="19" fillId="0" borderId="0" xfId="0" applyFont="1" applyFill="1" applyBorder="1"/>
    <xf numFmtId="167" fontId="16" fillId="0" borderId="1" xfId="0" applyNumberFormat="1" applyFont="1" applyBorder="1" applyAlignment="1">
      <alignment horizontal="center"/>
    </xf>
    <xf numFmtId="0" fontId="16" fillId="0" borderId="1" xfId="0" applyFont="1" applyFill="1" applyBorder="1"/>
    <xf numFmtId="0" fontId="19" fillId="0" borderId="1" xfId="0" applyFont="1" applyBorder="1" applyAlignment="1">
      <alignment vertical="justify"/>
    </xf>
    <xf numFmtId="167" fontId="16" fillId="0" borderId="0" xfId="0" applyNumberFormat="1" applyFont="1" applyBorder="1" applyAlignment="1">
      <alignment horizontal="center"/>
    </xf>
    <xf numFmtId="0" fontId="16" fillId="0" borderId="0" xfId="0" applyFont="1" applyFill="1" applyBorder="1"/>
    <xf numFmtId="0" fontId="19" fillId="0" borderId="1" xfId="0" applyFont="1" applyFill="1" applyBorder="1" applyAlignment="1">
      <alignment vertical="justify" wrapText="1"/>
    </xf>
    <xf numFmtId="0" fontId="19" fillId="0" borderId="0" xfId="0" applyFont="1" applyBorder="1" applyAlignment="1">
      <alignment vertical="justify"/>
    </xf>
    <xf numFmtId="0" fontId="21" fillId="0" borderId="0" xfId="0" applyFont="1"/>
    <xf numFmtId="0" fontId="19" fillId="0" borderId="0" xfId="0" applyFont="1" applyFill="1" applyBorder="1" applyAlignment="1">
      <alignment vertical="justify" wrapText="1"/>
    </xf>
    <xf numFmtId="0" fontId="21" fillId="0" borderId="0" xfId="0" applyFont="1" applyBorder="1"/>
    <xf numFmtId="167" fontId="19" fillId="0" borderId="1" xfId="0" applyNumberFormat="1" applyFont="1" applyBorder="1" applyAlignment="1">
      <alignment horizontal="center" vertical="center"/>
    </xf>
    <xf numFmtId="167" fontId="19" fillId="0" borderId="1" xfId="0" applyNumberFormat="1" applyFont="1" applyFill="1" applyBorder="1" applyAlignment="1">
      <alignment horizontal="center"/>
    </xf>
    <xf numFmtId="167" fontId="19" fillId="0" borderId="0" xfId="0" applyNumberFormat="1" applyFont="1" applyBorder="1" applyAlignment="1">
      <alignment horizontal="center" vertical="center"/>
    </xf>
    <xf numFmtId="167" fontId="19" fillId="0" borderId="0" xfId="0" applyNumberFormat="1" applyFont="1" applyFill="1" applyBorder="1" applyAlignment="1">
      <alignment horizontal="center"/>
    </xf>
    <xf numFmtId="167" fontId="16" fillId="0" borderId="1" xfId="0" applyNumberFormat="1" applyFont="1" applyFill="1" applyBorder="1" applyAlignment="1">
      <alignment horizontal="center"/>
    </xf>
    <xf numFmtId="0" fontId="16" fillId="0" borderId="1" xfId="0" applyFont="1" applyBorder="1" applyAlignment="1">
      <alignment horizontal="center"/>
    </xf>
    <xf numFmtId="0" fontId="19" fillId="0" borderId="1" xfId="0" applyFont="1" applyBorder="1" applyAlignment="1">
      <alignment horizontal="center"/>
    </xf>
    <xf numFmtId="167" fontId="16" fillId="0" borderId="0" xfId="0" applyNumberFormat="1" applyFont="1" applyFill="1" applyBorder="1" applyAlignment="1">
      <alignment horizontal="center"/>
    </xf>
    <xf numFmtId="0" fontId="22" fillId="0" borderId="0" xfId="0" applyFont="1"/>
    <xf numFmtId="0" fontId="16" fillId="0" borderId="0" xfId="0" applyFont="1" applyBorder="1" applyAlignment="1">
      <alignment horizontal="center"/>
    </xf>
    <xf numFmtId="0" fontId="22" fillId="0" borderId="0" xfId="0" applyFont="1" applyBorder="1"/>
    <xf numFmtId="0" fontId="19" fillId="0" borderId="0" xfId="0" applyFont="1" applyBorder="1" applyAlignment="1">
      <alignment horizontal="center"/>
    </xf>
    <xf numFmtId="0" fontId="23" fillId="0" borderId="1" xfId="0" applyFont="1" applyFill="1" applyBorder="1" applyAlignment="1">
      <alignment vertical="justify"/>
    </xf>
    <xf numFmtId="0" fontId="3" fillId="0" borderId="0" xfId="0" applyFont="1" applyFill="1"/>
    <xf numFmtId="0" fontId="23" fillId="0" borderId="0" xfId="0" applyFont="1" applyFill="1" applyBorder="1" applyAlignment="1">
      <alignment vertical="justify"/>
    </xf>
    <xf numFmtId="0" fontId="0" fillId="0" borderId="0" xfId="0" applyFill="1"/>
    <xf numFmtId="0" fontId="3" fillId="0" borderId="0" xfId="0" applyFont="1" applyBorder="1"/>
    <xf numFmtId="0" fontId="16" fillId="0" borderId="0" xfId="0" applyFont="1" applyFill="1" applyBorder="1" applyAlignment="1"/>
    <xf numFmtId="0" fontId="24" fillId="0" borderId="0" xfId="1" applyNumberFormat="1" applyFont="1" applyFill="1" applyBorder="1" applyAlignment="1">
      <alignment vertical="top" wrapText="1"/>
    </xf>
    <xf numFmtId="2" fontId="19" fillId="0" borderId="1" xfId="0" applyNumberFormat="1" applyFont="1" applyFill="1" applyBorder="1"/>
    <xf numFmtId="2" fontId="16" fillId="0" borderId="1" xfId="0" applyNumberFormat="1" applyFont="1" applyFill="1" applyBorder="1"/>
    <xf numFmtId="2" fontId="19" fillId="0" borderId="1" xfId="0" applyNumberFormat="1" applyFont="1" applyFill="1" applyBorder="1" applyAlignment="1">
      <alignment wrapText="1"/>
    </xf>
    <xf numFmtId="2" fontId="19" fillId="2" borderId="1" xfId="0" applyNumberFormat="1" applyFont="1" applyFill="1" applyBorder="1"/>
    <xf numFmtId="2" fontId="16" fillId="0" borderId="1" xfId="0" applyNumberFormat="1" applyFont="1" applyFill="1" applyBorder="1" applyAlignment="1">
      <alignment vertical="top"/>
    </xf>
    <xf numFmtId="0" fontId="2" fillId="0" borderId="0" xfId="1" applyFont="1" applyAlignment="1">
      <alignment horizontal="center" wrapText="1"/>
    </xf>
    <xf numFmtId="0" fontId="24" fillId="0" borderId="0" xfId="1" applyNumberFormat="1" applyFont="1" applyFill="1" applyBorder="1" applyAlignment="1">
      <alignment horizontal="left" vertical="top" wrapText="1"/>
    </xf>
    <xf numFmtId="0" fontId="14" fillId="0" borderId="0" xfId="0" applyFont="1" applyAlignment="1">
      <alignment horizontal="center"/>
    </xf>
    <xf numFmtId="0" fontId="15" fillId="0" borderId="0" xfId="0" applyFont="1" applyBorder="1" applyAlignment="1">
      <alignment horizontal="center"/>
    </xf>
    <xf numFmtId="0" fontId="16" fillId="0" borderId="0" xfId="0" applyFont="1" applyFill="1" applyAlignment="1">
      <alignment horizontal="center"/>
    </xf>
  </cellXfs>
  <cellStyles count="8">
    <cellStyle name="Обычный" xfId="0" builtinId="0"/>
    <cellStyle name="Обычный 2" xfId="1"/>
    <cellStyle name="Обычный 2 2" xfId="2"/>
    <cellStyle name="Обычный 2 2 2" xfId="3"/>
    <cellStyle name="Обычный 2 2 3" xfId="4"/>
    <cellStyle name="Обычный 2 2 5" xfId="5"/>
    <cellStyle name="Обычный 2 3" xfId="6"/>
    <cellStyle name="Обычный 4"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47"/>
  <sheetViews>
    <sheetView tabSelected="1" topLeftCell="A128" workbookViewId="0">
      <selection activeCell="A132" sqref="A132"/>
    </sheetView>
  </sheetViews>
  <sheetFormatPr defaultRowHeight="15"/>
  <cols>
    <col min="1" max="1" width="27.28515625" bestFit="1" customWidth="1"/>
    <col min="2" max="2" width="34" customWidth="1"/>
    <col min="3" max="3" width="10.28515625" customWidth="1"/>
    <col min="4" max="4" width="12.28515625" customWidth="1"/>
    <col min="5" max="5" width="11.42578125" customWidth="1"/>
    <col min="6" max="6" width="12.140625" customWidth="1"/>
  </cols>
  <sheetData>
    <row r="1" spans="1:6" ht="18">
      <c r="A1" s="144" t="s">
        <v>237</v>
      </c>
      <c r="B1" s="144"/>
      <c r="C1" s="144"/>
      <c r="D1" s="144"/>
      <c r="E1" s="144"/>
      <c r="F1" s="144"/>
    </row>
    <row r="2" spans="1:6" ht="60">
      <c r="A2" s="15" t="s">
        <v>0</v>
      </c>
      <c r="B2" s="16" t="s">
        <v>1</v>
      </c>
      <c r="C2" s="15" t="s">
        <v>319</v>
      </c>
      <c r="D2" s="17" t="s">
        <v>320</v>
      </c>
      <c r="E2" s="18" t="s">
        <v>2</v>
      </c>
      <c r="F2" s="26" t="s">
        <v>238</v>
      </c>
    </row>
    <row r="3" spans="1:6">
      <c r="A3" s="1">
        <v>1</v>
      </c>
      <c r="B3" s="1">
        <v>2</v>
      </c>
      <c r="C3" s="2">
        <v>3</v>
      </c>
      <c r="D3" s="3">
        <v>5</v>
      </c>
      <c r="E3" s="4">
        <v>7</v>
      </c>
      <c r="F3" s="4">
        <v>9</v>
      </c>
    </row>
    <row r="4" spans="1:6" ht="26.25">
      <c r="A4" s="27" t="s">
        <v>3</v>
      </c>
      <c r="B4" s="47" t="s">
        <v>4</v>
      </c>
      <c r="C4" s="9">
        <f>SUM(C5+C11+C17+C30+C36+C39+C41+C51+C57+C67+C76+C105)</f>
        <v>556123.5</v>
      </c>
      <c r="D4" s="22">
        <f>SUM(D5+D11+D17+D30+D36+D39+D41+D51+D57+D67+D76+D105)</f>
        <v>27857.9</v>
      </c>
      <c r="E4" s="9">
        <f>SUM(D4*100/C4)</f>
        <v>5.0093009915962909</v>
      </c>
      <c r="F4" s="19">
        <f>D4-C4</f>
        <v>-528265.6</v>
      </c>
    </row>
    <row r="5" spans="1:6">
      <c r="A5" s="27" t="s">
        <v>5</v>
      </c>
      <c r="B5" s="47" t="s">
        <v>6</v>
      </c>
      <c r="C5" s="9">
        <f>SUM(C6)</f>
        <v>396148</v>
      </c>
      <c r="D5" s="22">
        <f>SUM(D6)</f>
        <v>17597.770000000004</v>
      </c>
      <c r="E5" s="9">
        <f>SUM(D5*100/C5)</f>
        <v>4.4422210890879175</v>
      </c>
      <c r="F5" s="19">
        <f t="shared" ref="F5:F68" si="0">D5-C5</f>
        <v>-378550.23</v>
      </c>
    </row>
    <row r="6" spans="1:6">
      <c r="A6" s="27" t="s">
        <v>7</v>
      </c>
      <c r="B6" s="47" t="s">
        <v>8</v>
      </c>
      <c r="C6" s="9">
        <f>SUM(C7:C10)</f>
        <v>396148</v>
      </c>
      <c r="D6" s="22">
        <f>SUM(D7:D10)</f>
        <v>17597.770000000004</v>
      </c>
      <c r="E6" s="9">
        <f>SUM(D6*100/C6)</f>
        <v>4.4422210890879175</v>
      </c>
      <c r="F6" s="19">
        <f t="shared" si="0"/>
        <v>-378550.23</v>
      </c>
    </row>
    <row r="7" spans="1:6" ht="102.75">
      <c r="A7" s="29" t="s">
        <v>9</v>
      </c>
      <c r="B7" s="48" t="s">
        <v>10</v>
      </c>
      <c r="C7" s="11">
        <v>388570</v>
      </c>
      <c r="D7" s="31">
        <v>17212.080000000002</v>
      </c>
      <c r="E7" s="11">
        <f t="shared" ref="E7:E68" si="1">SUM(D7*100/C7)</f>
        <v>4.4295956970430046</v>
      </c>
      <c r="F7" s="19">
        <f t="shared" si="0"/>
        <v>-371357.92</v>
      </c>
    </row>
    <row r="8" spans="1:6" ht="141">
      <c r="A8" s="29" t="s">
        <v>11</v>
      </c>
      <c r="B8" s="48" t="s">
        <v>12</v>
      </c>
      <c r="C8" s="11">
        <v>547</v>
      </c>
      <c r="D8" s="31">
        <v>156.59</v>
      </c>
      <c r="E8" s="11">
        <f t="shared" si="1"/>
        <v>28.627056672760514</v>
      </c>
      <c r="F8" s="19">
        <f t="shared" si="0"/>
        <v>-390.40999999999997</v>
      </c>
    </row>
    <row r="9" spans="1:6" ht="64.5">
      <c r="A9" s="29" t="s">
        <v>13</v>
      </c>
      <c r="B9" s="48" t="s">
        <v>14</v>
      </c>
      <c r="C9" s="11">
        <v>1846</v>
      </c>
      <c r="D9" s="31">
        <v>71.33</v>
      </c>
      <c r="E9" s="11">
        <f t="shared" si="1"/>
        <v>3.8640303358613219</v>
      </c>
      <c r="F9" s="19">
        <f t="shared" si="0"/>
        <v>-1774.67</v>
      </c>
    </row>
    <row r="10" spans="1:6" ht="120" customHeight="1">
      <c r="A10" s="29" t="s">
        <v>15</v>
      </c>
      <c r="B10" s="48" t="s">
        <v>16</v>
      </c>
      <c r="C10" s="11">
        <v>5185</v>
      </c>
      <c r="D10" s="31">
        <v>157.77000000000001</v>
      </c>
      <c r="E10" s="11">
        <f t="shared" si="1"/>
        <v>3.0428158148505307</v>
      </c>
      <c r="F10" s="19">
        <f t="shared" si="0"/>
        <v>-5027.2299999999996</v>
      </c>
    </row>
    <row r="11" spans="1:6" ht="51.75">
      <c r="A11" s="27" t="s">
        <v>17</v>
      </c>
      <c r="B11" s="47" t="s">
        <v>18</v>
      </c>
      <c r="C11" s="9">
        <f>SUM(C12)</f>
        <v>13275.5</v>
      </c>
      <c r="D11" s="22">
        <f>SUM(D12)</f>
        <v>966.92000000000007</v>
      </c>
      <c r="E11" s="9">
        <f t="shared" si="1"/>
        <v>7.2834921471884302</v>
      </c>
      <c r="F11" s="19">
        <f t="shared" si="0"/>
        <v>-12308.58</v>
      </c>
    </row>
    <row r="12" spans="1:6" ht="39">
      <c r="A12" s="27" t="s">
        <v>19</v>
      </c>
      <c r="B12" s="47" t="s">
        <v>20</v>
      </c>
      <c r="C12" s="9">
        <f>SUM(C13:C16)</f>
        <v>13275.5</v>
      </c>
      <c r="D12" s="22">
        <f>SUM(D13:D16)</f>
        <v>966.92000000000007</v>
      </c>
      <c r="E12" s="9">
        <f t="shared" si="1"/>
        <v>7.2834921471884302</v>
      </c>
      <c r="F12" s="19">
        <f t="shared" si="0"/>
        <v>-12308.58</v>
      </c>
    </row>
    <row r="13" spans="1:6" ht="90">
      <c r="A13" s="32" t="s">
        <v>21</v>
      </c>
      <c r="B13" s="64" t="s">
        <v>22</v>
      </c>
      <c r="C13" s="11">
        <v>4710.5</v>
      </c>
      <c r="D13" s="31">
        <v>367.2</v>
      </c>
      <c r="E13" s="11">
        <f t="shared" si="1"/>
        <v>7.7953508120157098</v>
      </c>
      <c r="F13" s="19">
        <f t="shared" si="0"/>
        <v>-4343.3</v>
      </c>
    </row>
    <row r="14" spans="1:6" ht="128.25">
      <c r="A14" s="32" t="s">
        <v>23</v>
      </c>
      <c r="B14" s="64" t="s">
        <v>24</v>
      </c>
      <c r="C14" s="11">
        <v>72</v>
      </c>
      <c r="D14" s="31">
        <v>5.95</v>
      </c>
      <c r="E14" s="11">
        <f t="shared" si="1"/>
        <v>8.2638888888888893</v>
      </c>
      <c r="F14" s="19">
        <f t="shared" si="0"/>
        <v>-66.05</v>
      </c>
    </row>
    <row r="15" spans="1:6" ht="102.75">
      <c r="A15" s="33" t="s">
        <v>25</v>
      </c>
      <c r="B15" s="64" t="s">
        <v>26</v>
      </c>
      <c r="C15" s="11">
        <v>10281</v>
      </c>
      <c r="D15" s="31">
        <v>641.32000000000005</v>
      </c>
      <c r="E15" s="11">
        <f t="shared" si="1"/>
        <v>6.237914599747107</v>
      </c>
      <c r="F15" s="19">
        <f t="shared" si="0"/>
        <v>-9639.68</v>
      </c>
    </row>
    <row r="16" spans="1:6" ht="102.75">
      <c r="A16" s="32" t="s">
        <v>27</v>
      </c>
      <c r="B16" s="64" t="s">
        <v>28</v>
      </c>
      <c r="C16" s="11">
        <v>-1788</v>
      </c>
      <c r="D16" s="31">
        <v>-47.55</v>
      </c>
      <c r="E16" s="11">
        <f t="shared" si="1"/>
        <v>2.6593959731543624</v>
      </c>
      <c r="F16" s="19">
        <f t="shared" si="0"/>
        <v>1740.45</v>
      </c>
    </row>
    <row r="17" spans="1:6" ht="26.25">
      <c r="A17" s="27" t="s">
        <v>218</v>
      </c>
      <c r="B17" s="47" t="s">
        <v>219</v>
      </c>
      <c r="C17" s="9">
        <f>SUM(C22+C25+C28+C18)</f>
        <v>23089.5</v>
      </c>
      <c r="D17" s="22">
        <f>SUM(D22+D25+D28+D18)</f>
        <v>4082.69</v>
      </c>
      <c r="E17" s="9">
        <f t="shared" si="1"/>
        <v>17.682019965785315</v>
      </c>
      <c r="F17" s="19">
        <f t="shared" si="0"/>
        <v>-19006.810000000001</v>
      </c>
    </row>
    <row r="18" spans="1:6" ht="39">
      <c r="A18" s="27" t="s">
        <v>239</v>
      </c>
      <c r="B18" s="47" t="s">
        <v>240</v>
      </c>
      <c r="C18" s="9">
        <f>SUM(C19:C21)</f>
        <v>3690</v>
      </c>
      <c r="D18" s="22">
        <f>SUM(D19:D21)</f>
        <v>101.49</v>
      </c>
      <c r="E18" s="11">
        <f t="shared" si="1"/>
        <v>2.7504065040650407</v>
      </c>
      <c r="F18" s="19">
        <f t="shared" si="0"/>
        <v>-3588.51</v>
      </c>
    </row>
    <row r="19" spans="1:6" ht="51.75">
      <c r="A19" s="29" t="s">
        <v>241</v>
      </c>
      <c r="B19" s="48" t="s">
        <v>242</v>
      </c>
      <c r="C19" s="11">
        <v>1618</v>
      </c>
      <c r="D19" s="31">
        <v>41.63</v>
      </c>
      <c r="E19" s="11">
        <f t="shared" si="1"/>
        <v>2.572929542645241</v>
      </c>
      <c r="F19" s="19">
        <f t="shared" si="0"/>
        <v>-1576.37</v>
      </c>
    </row>
    <row r="20" spans="1:6" ht="64.5">
      <c r="A20" s="29" t="s">
        <v>243</v>
      </c>
      <c r="B20" s="48" t="s">
        <v>244</v>
      </c>
      <c r="C20" s="11">
        <v>1006</v>
      </c>
      <c r="D20" s="31">
        <v>53.73</v>
      </c>
      <c r="E20" s="11">
        <f t="shared" si="1"/>
        <v>5.3409542743538765</v>
      </c>
      <c r="F20" s="19">
        <f t="shared" si="0"/>
        <v>-952.27</v>
      </c>
    </row>
    <row r="21" spans="1:6" ht="39">
      <c r="A21" s="29" t="s">
        <v>245</v>
      </c>
      <c r="B21" s="48" t="s">
        <v>246</v>
      </c>
      <c r="C21" s="11">
        <v>1066</v>
      </c>
      <c r="D21" s="31">
        <v>6.13</v>
      </c>
      <c r="E21" s="11">
        <f t="shared" si="1"/>
        <v>0.575046904315197</v>
      </c>
      <c r="F21" s="19">
        <f t="shared" si="0"/>
        <v>-1059.8699999999999</v>
      </c>
    </row>
    <row r="22" spans="1:6" ht="26.25">
      <c r="A22" s="27" t="s">
        <v>29</v>
      </c>
      <c r="B22" s="47" t="s">
        <v>31</v>
      </c>
      <c r="C22" s="10">
        <f>SUM(C23:C24)</f>
        <v>16931</v>
      </c>
      <c r="D22" s="34">
        <f>SUM(D23:D24)</f>
        <v>3872.79</v>
      </c>
      <c r="E22" s="9">
        <f t="shared" si="1"/>
        <v>22.873959010099817</v>
      </c>
      <c r="F22" s="19">
        <f t="shared" si="0"/>
        <v>-13058.21</v>
      </c>
    </row>
    <row r="23" spans="1:6" ht="26.25">
      <c r="A23" s="29" t="s">
        <v>30</v>
      </c>
      <c r="B23" s="48" t="s">
        <v>31</v>
      </c>
      <c r="C23" s="11">
        <v>16931</v>
      </c>
      <c r="D23" s="31">
        <v>3872.79</v>
      </c>
      <c r="E23" s="11">
        <f t="shared" si="1"/>
        <v>22.873959010099817</v>
      </c>
      <c r="F23" s="19">
        <f t="shared" si="0"/>
        <v>-13058.21</v>
      </c>
    </row>
    <row r="24" spans="1:6" ht="51.75">
      <c r="A24" s="29" t="s">
        <v>32</v>
      </c>
      <c r="B24" s="48" t="s">
        <v>33</v>
      </c>
      <c r="C24" s="11">
        <v>0</v>
      </c>
      <c r="D24" s="35">
        <v>0</v>
      </c>
      <c r="E24" s="11"/>
      <c r="F24" s="19">
        <f t="shared" si="0"/>
        <v>0</v>
      </c>
    </row>
    <row r="25" spans="1:6">
      <c r="A25" s="27" t="s">
        <v>34</v>
      </c>
      <c r="B25" s="47" t="s">
        <v>35</v>
      </c>
      <c r="C25" s="10">
        <f>SUM(C26:C27)</f>
        <v>18.5</v>
      </c>
      <c r="D25" s="34">
        <f>SUM(D26:D27)</f>
        <v>10.130000000000001</v>
      </c>
      <c r="E25" s="9">
        <f t="shared" si="1"/>
        <v>54.756756756756765</v>
      </c>
      <c r="F25" s="19">
        <f t="shared" si="0"/>
        <v>-8.3699999999999992</v>
      </c>
    </row>
    <row r="26" spans="1:6">
      <c r="A26" s="29" t="s">
        <v>36</v>
      </c>
      <c r="B26" s="48" t="s">
        <v>35</v>
      </c>
      <c r="C26" s="11">
        <v>18.5</v>
      </c>
      <c r="D26" s="31">
        <v>10.130000000000001</v>
      </c>
      <c r="E26" s="11">
        <f t="shared" si="1"/>
        <v>54.756756756756765</v>
      </c>
      <c r="F26" s="19">
        <f t="shared" si="0"/>
        <v>-8.3699999999999992</v>
      </c>
    </row>
    <row r="27" spans="1:6" ht="39">
      <c r="A27" s="29" t="s">
        <v>37</v>
      </c>
      <c r="B27" s="48" t="s">
        <v>38</v>
      </c>
      <c r="C27" s="11"/>
      <c r="D27" s="23"/>
      <c r="E27" s="11"/>
      <c r="F27" s="19">
        <f t="shared" si="0"/>
        <v>0</v>
      </c>
    </row>
    <row r="28" spans="1:6" ht="39">
      <c r="A28" s="27" t="s">
        <v>39</v>
      </c>
      <c r="B28" s="47" t="s">
        <v>40</v>
      </c>
      <c r="C28" s="9">
        <f>SUM(C29)</f>
        <v>2450</v>
      </c>
      <c r="D28" s="22">
        <f>SUM(D29)</f>
        <v>98.28</v>
      </c>
      <c r="E28" s="9">
        <f t="shared" si="1"/>
        <v>4.0114285714285716</v>
      </c>
      <c r="F28" s="19">
        <f t="shared" si="0"/>
        <v>-2351.7199999999998</v>
      </c>
    </row>
    <row r="29" spans="1:6" ht="51.75">
      <c r="A29" s="29" t="s">
        <v>41</v>
      </c>
      <c r="B29" s="48" t="s">
        <v>42</v>
      </c>
      <c r="C29" s="11">
        <v>2450</v>
      </c>
      <c r="D29" s="31">
        <v>98.28</v>
      </c>
      <c r="E29" s="11">
        <f t="shared" si="1"/>
        <v>4.0114285714285716</v>
      </c>
      <c r="F29" s="19">
        <f t="shared" si="0"/>
        <v>-2351.7199999999998</v>
      </c>
    </row>
    <row r="30" spans="1:6">
      <c r="A30" s="27" t="s">
        <v>43</v>
      </c>
      <c r="B30" s="47" t="s">
        <v>44</v>
      </c>
      <c r="C30" s="9">
        <f>SUM(C31+C33)</f>
        <v>81503</v>
      </c>
      <c r="D30" s="22">
        <f>SUM(D31+D33)</f>
        <v>2623.04</v>
      </c>
      <c r="E30" s="9">
        <f t="shared" si="1"/>
        <v>3.2183355213918508</v>
      </c>
      <c r="F30" s="19">
        <f t="shared" si="0"/>
        <v>-78879.960000000006</v>
      </c>
    </row>
    <row r="31" spans="1:6">
      <c r="A31" s="27" t="s">
        <v>45</v>
      </c>
      <c r="B31" s="47" t="s">
        <v>46</v>
      </c>
      <c r="C31" s="9">
        <f>SUM(C32)</f>
        <v>12988</v>
      </c>
      <c r="D31" s="22">
        <f>SUM(D32)</f>
        <v>163.91</v>
      </c>
      <c r="E31" s="9">
        <f t="shared" si="1"/>
        <v>1.262011087157376</v>
      </c>
      <c r="F31" s="19">
        <f t="shared" si="0"/>
        <v>-12824.09</v>
      </c>
    </row>
    <row r="32" spans="1:6" ht="64.5">
      <c r="A32" s="29" t="s">
        <v>47</v>
      </c>
      <c r="B32" s="48" t="s">
        <v>48</v>
      </c>
      <c r="C32" s="11">
        <v>12988</v>
      </c>
      <c r="D32" s="31">
        <v>163.91</v>
      </c>
      <c r="E32" s="11">
        <f t="shared" si="1"/>
        <v>1.262011087157376</v>
      </c>
      <c r="F32" s="19">
        <f t="shared" si="0"/>
        <v>-12824.09</v>
      </c>
    </row>
    <row r="33" spans="1:6">
      <c r="A33" s="27" t="s">
        <v>49</v>
      </c>
      <c r="B33" s="47" t="s">
        <v>50</v>
      </c>
      <c r="C33" s="10">
        <f>SUM(C34:C35)</f>
        <v>68515</v>
      </c>
      <c r="D33" s="34">
        <f>SUM(D34:D35)</f>
        <v>2459.13</v>
      </c>
      <c r="E33" s="9">
        <f t="shared" si="1"/>
        <v>3.5891848500328396</v>
      </c>
      <c r="F33" s="19">
        <f t="shared" si="0"/>
        <v>-66055.87</v>
      </c>
    </row>
    <row r="34" spans="1:6" ht="51.75">
      <c r="A34" s="29" t="s">
        <v>186</v>
      </c>
      <c r="B34" s="48" t="s">
        <v>187</v>
      </c>
      <c r="C34" s="11">
        <v>61431</v>
      </c>
      <c r="D34" s="31">
        <v>2275.4</v>
      </c>
      <c r="E34" s="11">
        <f t="shared" si="1"/>
        <v>3.7039930979472904</v>
      </c>
      <c r="F34" s="19">
        <f t="shared" si="0"/>
        <v>-59155.6</v>
      </c>
    </row>
    <row r="35" spans="1:6" ht="51.75">
      <c r="A35" s="29" t="s">
        <v>189</v>
      </c>
      <c r="B35" s="48" t="s">
        <v>188</v>
      </c>
      <c r="C35" s="11">
        <v>7084</v>
      </c>
      <c r="D35" s="31">
        <v>183.73</v>
      </c>
      <c r="E35" s="11">
        <f t="shared" si="1"/>
        <v>2.5935911914172785</v>
      </c>
      <c r="F35" s="19">
        <f t="shared" si="0"/>
        <v>-6900.27</v>
      </c>
    </row>
    <row r="36" spans="1:6" ht="26.25">
      <c r="A36" s="27" t="s">
        <v>51</v>
      </c>
      <c r="B36" s="47" t="s">
        <v>52</v>
      </c>
      <c r="C36" s="9">
        <f>SUM(C37:C38)</f>
        <v>5741</v>
      </c>
      <c r="D36" s="22">
        <f>SUM(D37:D38)</f>
        <v>274.74</v>
      </c>
      <c r="E36" s="9">
        <f t="shared" si="1"/>
        <v>4.7855774255356209</v>
      </c>
      <c r="F36" s="19">
        <f t="shared" si="0"/>
        <v>-5466.26</v>
      </c>
    </row>
    <row r="37" spans="1:6" ht="64.5">
      <c r="A37" s="29" t="s">
        <v>53</v>
      </c>
      <c r="B37" s="48" t="s">
        <v>54</v>
      </c>
      <c r="C37" s="11">
        <v>5691</v>
      </c>
      <c r="D37" s="31">
        <v>274.74</v>
      </c>
      <c r="E37" s="11">
        <f t="shared" si="1"/>
        <v>4.8276225619399051</v>
      </c>
      <c r="F37" s="19">
        <f t="shared" si="0"/>
        <v>-5416.26</v>
      </c>
    </row>
    <row r="38" spans="1:6" ht="39">
      <c r="A38" s="29" t="s">
        <v>202</v>
      </c>
      <c r="B38" s="48" t="s">
        <v>203</v>
      </c>
      <c r="C38" s="11">
        <v>50</v>
      </c>
      <c r="D38" s="23">
        <v>0</v>
      </c>
      <c r="E38" s="11">
        <f t="shared" si="1"/>
        <v>0</v>
      </c>
      <c r="F38" s="19">
        <f t="shared" si="0"/>
        <v>-50</v>
      </c>
    </row>
    <row r="39" spans="1:6" ht="51.75">
      <c r="A39" s="28" t="s">
        <v>55</v>
      </c>
      <c r="B39" s="47" t="s">
        <v>223</v>
      </c>
      <c r="C39" s="9">
        <f>SUM(C40)</f>
        <v>0</v>
      </c>
      <c r="D39" s="22">
        <f>SUM(D40)</f>
        <v>0</v>
      </c>
      <c r="E39" s="11"/>
      <c r="F39" s="19">
        <f t="shared" si="0"/>
        <v>0</v>
      </c>
    </row>
    <row r="40" spans="1:6" ht="51.75">
      <c r="A40" s="30" t="s">
        <v>56</v>
      </c>
      <c r="B40" s="48" t="s">
        <v>57</v>
      </c>
      <c r="C40" s="11">
        <v>0</v>
      </c>
      <c r="D40" s="35">
        <v>0</v>
      </c>
      <c r="E40" s="11"/>
      <c r="F40" s="19">
        <f t="shared" si="0"/>
        <v>0</v>
      </c>
    </row>
    <row r="41" spans="1:6" ht="64.5">
      <c r="A41" s="27" t="s">
        <v>58</v>
      </c>
      <c r="B41" s="47" t="s">
        <v>59</v>
      </c>
      <c r="C41" s="9">
        <f>SUM(C42+C50)</f>
        <v>27595</v>
      </c>
      <c r="D41" s="22">
        <f>SUM(D42+D50)</f>
        <v>1642.7299999999998</v>
      </c>
      <c r="E41" s="9">
        <f t="shared" si="1"/>
        <v>5.9529987316542838</v>
      </c>
      <c r="F41" s="19">
        <f t="shared" si="0"/>
        <v>-25952.27</v>
      </c>
    </row>
    <row r="42" spans="1:6" ht="112.5" customHeight="1">
      <c r="A42" s="27" t="s">
        <v>60</v>
      </c>
      <c r="B42" s="49" t="s">
        <v>61</v>
      </c>
      <c r="C42" s="9">
        <f>SUM(C43+C46)</f>
        <v>27566</v>
      </c>
      <c r="D42" s="9">
        <f>SUM(D43+D46)</f>
        <v>1637.87</v>
      </c>
      <c r="E42" s="9">
        <f t="shared" si="1"/>
        <v>5.9416309947036208</v>
      </c>
      <c r="F42" s="19">
        <f t="shared" si="0"/>
        <v>-25928.13</v>
      </c>
    </row>
    <row r="43" spans="1:6" ht="102.75">
      <c r="A43" s="27" t="s">
        <v>62</v>
      </c>
      <c r="B43" s="47" t="s">
        <v>63</v>
      </c>
      <c r="C43" s="19">
        <f>SUM(C44:C45)</f>
        <v>18648</v>
      </c>
      <c r="D43" s="36">
        <f>SUM(D44:D45)</f>
        <v>1293.6600000000001</v>
      </c>
      <c r="E43" s="9">
        <f t="shared" si="1"/>
        <v>6.9372586872586881</v>
      </c>
      <c r="F43" s="19">
        <f t="shared" si="0"/>
        <v>-17354.34</v>
      </c>
    </row>
    <row r="44" spans="1:6" ht="128.25">
      <c r="A44" s="29" t="s">
        <v>179</v>
      </c>
      <c r="B44" s="50" t="s">
        <v>183</v>
      </c>
      <c r="C44" s="11">
        <v>17648</v>
      </c>
      <c r="D44" s="31">
        <v>1185.6400000000001</v>
      </c>
      <c r="E44" s="11">
        <f t="shared" si="1"/>
        <v>6.7182683590208532</v>
      </c>
      <c r="F44" s="19">
        <f t="shared" si="0"/>
        <v>-16462.36</v>
      </c>
    </row>
    <row r="45" spans="1:6" ht="141">
      <c r="A45" s="29" t="s">
        <v>180</v>
      </c>
      <c r="B45" s="50" t="s">
        <v>184</v>
      </c>
      <c r="C45" s="11">
        <v>1000</v>
      </c>
      <c r="D45" s="23">
        <v>108.02</v>
      </c>
      <c r="E45" s="11">
        <f t="shared" si="1"/>
        <v>10.802</v>
      </c>
      <c r="F45" s="19">
        <f t="shared" si="0"/>
        <v>-891.98</v>
      </c>
    </row>
    <row r="46" spans="1:6" ht="51.75">
      <c r="A46" s="27" t="s">
        <v>64</v>
      </c>
      <c r="B46" s="51" t="s">
        <v>65</v>
      </c>
      <c r="C46" s="9">
        <f>SUM(C47:C49)</f>
        <v>8918</v>
      </c>
      <c r="D46" s="22">
        <f>SUM(D47:D49)</f>
        <v>344.20999999999992</v>
      </c>
      <c r="E46" s="9">
        <f t="shared" si="1"/>
        <v>3.859721910742318</v>
      </c>
      <c r="F46" s="19">
        <f t="shared" si="0"/>
        <v>-8573.7900000000009</v>
      </c>
    </row>
    <row r="47" spans="1:6" ht="115.5">
      <c r="A47" s="29" t="s">
        <v>66</v>
      </c>
      <c r="B47" s="50" t="s">
        <v>190</v>
      </c>
      <c r="C47" s="11">
        <v>5300</v>
      </c>
      <c r="D47" s="37">
        <v>259.77999999999997</v>
      </c>
      <c r="E47" s="11">
        <f t="shared" si="1"/>
        <v>4.9015094339622634</v>
      </c>
      <c r="F47" s="19">
        <f t="shared" si="0"/>
        <v>-5040.22</v>
      </c>
    </row>
    <row r="48" spans="1:6" ht="102.75">
      <c r="A48" s="29" t="s">
        <v>67</v>
      </c>
      <c r="B48" s="50" t="s">
        <v>191</v>
      </c>
      <c r="C48" s="11">
        <v>2995</v>
      </c>
      <c r="D48" s="35">
        <v>45.91</v>
      </c>
      <c r="E48" s="11">
        <f t="shared" si="1"/>
        <v>1.5328881469115192</v>
      </c>
      <c r="F48" s="19">
        <f t="shared" si="0"/>
        <v>-2949.09</v>
      </c>
    </row>
    <row r="49" spans="1:6" ht="77.25">
      <c r="A49" s="29" t="s">
        <v>68</v>
      </c>
      <c r="B49" s="50" t="s">
        <v>192</v>
      </c>
      <c r="C49" s="11">
        <v>623</v>
      </c>
      <c r="D49" s="35">
        <v>38.520000000000003</v>
      </c>
      <c r="E49" s="11">
        <f t="shared" si="1"/>
        <v>6.1829855537720713</v>
      </c>
      <c r="F49" s="19">
        <f t="shared" si="0"/>
        <v>-584.48</v>
      </c>
    </row>
    <row r="50" spans="1:6" ht="102.75">
      <c r="A50" s="29" t="s">
        <v>234</v>
      </c>
      <c r="B50" s="50" t="s">
        <v>235</v>
      </c>
      <c r="C50" s="7">
        <v>29</v>
      </c>
      <c r="D50" s="35">
        <v>4.8600000000000003</v>
      </c>
      <c r="E50" s="11">
        <f>SUM(D50*100/C50)</f>
        <v>16.758620689655174</v>
      </c>
      <c r="F50" s="19">
        <f t="shared" si="0"/>
        <v>-24.14</v>
      </c>
    </row>
    <row r="51" spans="1:6" ht="26.25">
      <c r="A51" s="27" t="s">
        <v>69</v>
      </c>
      <c r="B51" s="47" t="s">
        <v>70</v>
      </c>
      <c r="C51" s="9">
        <f>SUM(C52)</f>
        <v>388</v>
      </c>
      <c r="D51" s="22">
        <f>SUM(D52)</f>
        <v>169.69</v>
      </c>
      <c r="E51" s="9">
        <f t="shared" si="1"/>
        <v>43.734536082474229</v>
      </c>
      <c r="F51" s="19">
        <f t="shared" si="0"/>
        <v>-218.31</v>
      </c>
    </row>
    <row r="52" spans="1:6" ht="26.25">
      <c r="A52" s="27" t="s">
        <v>71</v>
      </c>
      <c r="B52" s="47" t="s">
        <v>72</v>
      </c>
      <c r="C52" s="9">
        <f>SUM(C53:C56)</f>
        <v>388</v>
      </c>
      <c r="D52" s="22">
        <f>SUM(D53:D56)</f>
        <v>169.69</v>
      </c>
      <c r="E52" s="9">
        <f t="shared" si="1"/>
        <v>43.734536082474229</v>
      </c>
      <c r="F52" s="19">
        <f t="shared" si="0"/>
        <v>-218.31</v>
      </c>
    </row>
    <row r="53" spans="1:6" ht="39">
      <c r="A53" s="29" t="s">
        <v>73</v>
      </c>
      <c r="B53" s="48" t="s">
        <v>74</v>
      </c>
      <c r="C53" s="5">
        <v>117</v>
      </c>
      <c r="D53" s="35">
        <v>92.01</v>
      </c>
      <c r="E53" s="11">
        <f t="shared" si="1"/>
        <v>78.641025641025635</v>
      </c>
      <c r="F53" s="19">
        <f t="shared" si="0"/>
        <v>-24.989999999999995</v>
      </c>
    </row>
    <row r="54" spans="1:6" ht="39">
      <c r="A54" s="29" t="s">
        <v>75</v>
      </c>
      <c r="B54" s="48" t="s">
        <v>76</v>
      </c>
      <c r="C54" s="5">
        <v>0</v>
      </c>
      <c r="D54" s="35">
        <v>0.73</v>
      </c>
      <c r="E54" s="11"/>
      <c r="F54" s="19">
        <f t="shared" si="0"/>
        <v>0.73</v>
      </c>
    </row>
    <row r="55" spans="1:6" ht="26.25">
      <c r="A55" s="29" t="s">
        <v>77</v>
      </c>
      <c r="B55" s="48" t="s">
        <v>78</v>
      </c>
      <c r="C55" s="5">
        <v>9</v>
      </c>
      <c r="D55" s="35">
        <v>5.47</v>
      </c>
      <c r="E55" s="11">
        <f t="shared" si="1"/>
        <v>60.777777777777779</v>
      </c>
      <c r="F55" s="19">
        <f t="shared" si="0"/>
        <v>-3.5300000000000002</v>
      </c>
    </row>
    <row r="56" spans="1:6" ht="26.25">
      <c r="A56" s="29" t="s">
        <v>79</v>
      </c>
      <c r="B56" s="48" t="s">
        <v>80</v>
      </c>
      <c r="C56" s="5">
        <v>262</v>
      </c>
      <c r="D56" s="35">
        <v>71.48</v>
      </c>
      <c r="E56" s="11">
        <f t="shared" si="1"/>
        <v>27.282442748091604</v>
      </c>
      <c r="F56" s="19">
        <f t="shared" si="0"/>
        <v>-190.51999999999998</v>
      </c>
    </row>
    <row r="57" spans="1:6" ht="39">
      <c r="A57" s="27" t="s">
        <v>81</v>
      </c>
      <c r="B57" s="47" t="s">
        <v>82</v>
      </c>
      <c r="C57" s="9">
        <f>SUM(C58+C62)</f>
        <v>328.5</v>
      </c>
      <c r="D57" s="22">
        <f>SUM(D58+D62)</f>
        <v>51.13</v>
      </c>
      <c r="E57" s="9">
        <f t="shared" si="1"/>
        <v>15.56468797564688</v>
      </c>
      <c r="F57" s="19">
        <f t="shared" si="0"/>
        <v>-277.37</v>
      </c>
    </row>
    <row r="58" spans="1:6" ht="26.25">
      <c r="A58" s="27" t="s">
        <v>83</v>
      </c>
      <c r="B58" s="47" t="s">
        <v>84</v>
      </c>
      <c r="C58" s="9">
        <f>SUM(C59:C59)</f>
        <v>276</v>
      </c>
      <c r="D58" s="22">
        <f>SUM(D59:D59)</f>
        <v>51.13</v>
      </c>
      <c r="E58" s="9">
        <f t="shared" si="1"/>
        <v>18.525362318840578</v>
      </c>
      <c r="F58" s="19">
        <f t="shared" si="0"/>
        <v>-224.87</v>
      </c>
    </row>
    <row r="59" spans="1:6" ht="26.25">
      <c r="A59" s="27" t="s">
        <v>85</v>
      </c>
      <c r="B59" s="47" t="s">
        <v>86</v>
      </c>
      <c r="C59" s="9">
        <f>SUM(C60:C61)</f>
        <v>276</v>
      </c>
      <c r="D59" s="22">
        <f>SUM(D60:D61)</f>
        <v>51.13</v>
      </c>
      <c r="E59" s="9">
        <f t="shared" si="1"/>
        <v>18.525362318840578</v>
      </c>
      <c r="F59" s="19">
        <f t="shared" si="0"/>
        <v>-224.87</v>
      </c>
    </row>
    <row r="60" spans="1:6" ht="50.25" customHeight="1">
      <c r="A60" s="29" t="s">
        <v>87</v>
      </c>
      <c r="B60" s="50" t="s">
        <v>193</v>
      </c>
      <c r="C60" s="11">
        <v>276</v>
      </c>
      <c r="D60" s="35">
        <v>51.13</v>
      </c>
      <c r="E60" s="11">
        <f t="shared" si="1"/>
        <v>18.525362318840578</v>
      </c>
      <c r="F60" s="19">
        <f t="shared" si="0"/>
        <v>-224.87</v>
      </c>
    </row>
    <row r="61" spans="1:6" ht="51" customHeight="1">
      <c r="A61" s="29" t="s">
        <v>88</v>
      </c>
      <c r="B61" s="50" t="s">
        <v>193</v>
      </c>
      <c r="C61" s="11"/>
      <c r="D61" s="35"/>
      <c r="E61" s="11"/>
      <c r="F61" s="19">
        <f t="shared" si="0"/>
        <v>0</v>
      </c>
    </row>
    <row r="62" spans="1:6" ht="26.25">
      <c r="A62" s="27" t="s">
        <v>89</v>
      </c>
      <c r="B62" s="47" t="s">
        <v>90</v>
      </c>
      <c r="C62" s="9">
        <f>SUM(C63+C64)</f>
        <v>52.5</v>
      </c>
      <c r="D62" s="22">
        <f>SUM(D63+D64)</f>
        <v>0</v>
      </c>
      <c r="E62" s="9">
        <f t="shared" si="1"/>
        <v>0</v>
      </c>
      <c r="F62" s="19">
        <f t="shared" si="0"/>
        <v>-52.5</v>
      </c>
    </row>
    <row r="63" spans="1:6" ht="51.75">
      <c r="A63" s="29" t="s">
        <v>91</v>
      </c>
      <c r="B63" s="48" t="s">
        <v>224</v>
      </c>
      <c r="C63" s="11">
        <v>21</v>
      </c>
      <c r="D63" s="35">
        <v>0</v>
      </c>
      <c r="E63" s="11">
        <f t="shared" si="1"/>
        <v>0</v>
      </c>
      <c r="F63" s="19">
        <f t="shared" si="0"/>
        <v>-21</v>
      </c>
    </row>
    <row r="64" spans="1:6" ht="51.75">
      <c r="A64" s="27" t="s">
        <v>92</v>
      </c>
      <c r="B64" s="47" t="s">
        <v>93</v>
      </c>
      <c r="C64" s="9">
        <f>C65+C66</f>
        <v>31.5</v>
      </c>
      <c r="D64" s="9">
        <f>D65+D66</f>
        <v>0</v>
      </c>
      <c r="E64" s="9"/>
      <c r="F64" s="19">
        <f t="shared" si="0"/>
        <v>-31.5</v>
      </c>
    </row>
    <row r="65" spans="1:6" ht="51.75">
      <c r="A65" s="29" t="s">
        <v>94</v>
      </c>
      <c r="B65" s="52" t="s">
        <v>194</v>
      </c>
      <c r="C65" s="11">
        <v>31.5</v>
      </c>
      <c r="D65" s="21">
        <v>0</v>
      </c>
      <c r="E65" s="9"/>
      <c r="F65" s="19">
        <f t="shared" si="0"/>
        <v>-31.5</v>
      </c>
    </row>
    <row r="66" spans="1:6" ht="51.75">
      <c r="A66" s="29" t="s">
        <v>95</v>
      </c>
      <c r="B66" s="52" t="s">
        <v>194</v>
      </c>
      <c r="C66" s="11">
        <v>0</v>
      </c>
      <c r="D66" s="23">
        <v>0</v>
      </c>
      <c r="E66" s="11"/>
      <c r="F66" s="19">
        <f t="shared" si="0"/>
        <v>0</v>
      </c>
    </row>
    <row r="67" spans="1:6" ht="39">
      <c r="A67" s="27" t="s">
        <v>96</v>
      </c>
      <c r="B67" s="47" t="s">
        <v>97</v>
      </c>
      <c r="C67" s="9">
        <f>SUM(C74+C71+C68+C70)</f>
        <v>3800</v>
      </c>
      <c r="D67" s="9">
        <f>SUM(D74+D71+D68+D70)</f>
        <v>228.12</v>
      </c>
      <c r="E67" s="9">
        <f t="shared" si="1"/>
        <v>6.0031578947368418</v>
      </c>
      <c r="F67" s="19">
        <f t="shared" si="0"/>
        <v>-3571.88</v>
      </c>
    </row>
    <row r="68" spans="1:6">
      <c r="A68" s="29" t="s">
        <v>98</v>
      </c>
      <c r="B68" s="47" t="s">
        <v>99</v>
      </c>
      <c r="C68" s="9">
        <f>SUM(C69)</f>
        <v>12</v>
      </c>
      <c r="D68" s="22">
        <f>SUM(D69)</f>
        <v>5.69</v>
      </c>
      <c r="E68" s="9">
        <f t="shared" si="1"/>
        <v>47.416666666666664</v>
      </c>
      <c r="F68" s="19">
        <f t="shared" si="0"/>
        <v>-6.31</v>
      </c>
    </row>
    <row r="69" spans="1:6" ht="39">
      <c r="A69" s="29" t="s">
        <v>100</v>
      </c>
      <c r="B69" s="48" t="s">
        <v>101</v>
      </c>
      <c r="C69" s="11">
        <v>12</v>
      </c>
      <c r="D69" s="35">
        <v>5.69</v>
      </c>
      <c r="E69" s="11">
        <f t="shared" ref="E69:E129" si="2">SUM(D69*100/C69)</f>
        <v>47.416666666666664</v>
      </c>
      <c r="F69" s="19">
        <f t="shared" ref="F69:F129" si="3">D69-C69</f>
        <v>-6.31</v>
      </c>
    </row>
    <row r="70" spans="1:6" ht="115.5">
      <c r="A70" s="29" t="s">
        <v>233</v>
      </c>
      <c r="B70" s="53" t="s">
        <v>247</v>
      </c>
      <c r="C70" s="11">
        <v>20</v>
      </c>
      <c r="D70" s="23">
        <v>0</v>
      </c>
      <c r="E70" s="11">
        <f t="shared" si="2"/>
        <v>0</v>
      </c>
      <c r="F70" s="19">
        <f t="shared" si="3"/>
        <v>-20</v>
      </c>
    </row>
    <row r="71" spans="1:6" ht="114.75" customHeight="1">
      <c r="A71" s="27" t="s">
        <v>181</v>
      </c>
      <c r="B71" s="54" t="s">
        <v>195</v>
      </c>
      <c r="C71" s="9">
        <f>SUM(C72:C73)</f>
        <v>2258</v>
      </c>
      <c r="D71" s="22">
        <f>SUM(D72:D73)</f>
        <v>190.31</v>
      </c>
      <c r="E71" s="9">
        <f t="shared" si="2"/>
        <v>8.4282550930026581</v>
      </c>
      <c r="F71" s="19">
        <f t="shared" si="3"/>
        <v>-2067.69</v>
      </c>
    </row>
    <row r="72" spans="1:6" ht="125.25" customHeight="1">
      <c r="A72" s="29" t="s">
        <v>102</v>
      </c>
      <c r="B72" s="55" t="s">
        <v>196</v>
      </c>
      <c r="C72" s="11">
        <v>2128</v>
      </c>
      <c r="D72" s="35">
        <v>190.31</v>
      </c>
      <c r="E72" s="11">
        <f t="shared" si="2"/>
        <v>8.9431390977443606</v>
      </c>
      <c r="F72" s="19">
        <f t="shared" si="3"/>
        <v>-1937.69</v>
      </c>
    </row>
    <row r="73" spans="1:6" ht="141">
      <c r="A73" s="29" t="s">
        <v>103</v>
      </c>
      <c r="B73" s="55" t="s">
        <v>197</v>
      </c>
      <c r="C73" s="11">
        <v>130</v>
      </c>
      <c r="D73" s="35">
        <v>0</v>
      </c>
      <c r="E73" s="11">
        <f t="shared" si="2"/>
        <v>0</v>
      </c>
      <c r="F73" s="19">
        <f t="shared" si="3"/>
        <v>-130</v>
      </c>
    </row>
    <row r="74" spans="1:6" ht="51.75">
      <c r="A74" s="27" t="s">
        <v>104</v>
      </c>
      <c r="B74" s="47" t="s">
        <v>105</v>
      </c>
      <c r="C74" s="9">
        <f>SUM(C75)</f>
        <v>1510</v>
      </c>
      <c r="D74" s="22">
        <f>SUM(D75)</f>
        <v>32.119999999999997</v>
      </c>
      <c r="E74" s="9">
        <f t="shared" si="2"/>
        <v>2.1271523178807943</v>
      </c>
      <c r="F74" s="19">
        <f t="shared" si="3"/>
        <v>-1477.88</v>
      </c>
    </row>
    <row r="75" spans="1:6" ht="64.5">
      <c r="A75" s="29" t="s">
        <v>106</v>
      </c>
      <c r="B75" s="48" t="s">
        <v>107</v>
      </c>
      <c r="C75" s="11">
        <v>1510</v>
      </c>
      <c r="D75" s="23">
        <v>32.119999999999997</v>
      </c>
      <c r="E75" s="11">
        <f t="shared" si="2"/>
        <v>2.1271523178807943</v>
      </c>
      <c r="F75" s="19">
        <f t="shared" si="3"/>
        <v>-1477.88</v>
      </c>
    </row>
    <row r="76" spans="1:6" ht="26.25">
      <c r="A76" s="27" t="s">
        <v>108</v>
      </c>
      <c r="B76" s="47" t="s">
        <v>109</v>
      </c>
      <c r="C76" s="9">
        <f>SUM(C77+C78+C79+C81+C83+C86+C87+C88+C90+C93+C94+C89)</f>
        <v>4255</v>
      </c>
      <c r="D76" s="9">
        <f>SUM(D77+D78+D79+D81+D83+D86+D87+D88+D90+D93+D94+D89)</f>
        <v>221.07</v>
      </c>
      <c r="E76" s="9">
        <f t="shared" si="2"/>
        <v>5.1955346650998822</v>
      </c>
      <c r="F76" s="19">
        <f t="shared" si="3"/>
        <v>-4033.93</v>
      </c>
    </row>
    <row r="77" spans="1:6" ht="153.75">
      <c r="A77" s="29" t="s">
        <v>110</v>
      </c>
      <c r="B77" s="48" t="s">
        <v>225</v>
      </c>
      <c r="C77" s="11">
        <v>185</v>
      </c>
      <c r="D77" s="35">
        <v>4.7699999999999996</v>
      </c>
      <c r="E77" s="11">
        <f t="shared" si="2"/>
        <v>2.5783783783783782</v>
      </c>
      <c r="F77" s="19">
        <f t="shared" si="3"/>
        <v>-180.23</v>
      </c>
    </row>
    <row r="78" spans="1:6" ht="77.25">
      <c r="A78" s="29" t="s">
        <v>111</v>
      </c>
      <c r="B78" s="48" t="s">
        <v>112</v>
      </c>
      <c r="C78" s="11">
        <v>40</v>
      </c>
      <c r="D78" s="35">
        <v>0.6</v>
      </c>
      <c r="E78" s="11">
        <f t="shared" si="2"/>
        <v>1.5</v>
      </c>
      <c r="F78" s="19">
        <f t="shared" si="3"/>
        <v>-39.4</v>
      </c>
    </row>
    <row r="79" spans="1:6" ht="77.25">
      <c r="A79" s="29" t="s">
        <v>113</v>
      </c>
      <c r="B79" s="48" t="s">
        <v>114</v>
      </c>
      <c r="C79" s="11">
        <v>100</v>
      </c>
      <c r="D79" s="23">
        <v>16</v>
      </c>
      <c r="E79" s="11">
        <f t="shared" si="2"/>
        <v>16</v>
      </c>
      <c r="F79" s="19">
        <f t="shared" si="3"/>
        <v>-84</v>
      </c>
    </row>
    <row r="80" spans="1:6" ht="77.25">
      <c r="A80" s="29" t="s">
        <v>115</v>
      </c>
      <c r="B80" s="55" t="s">
        <v>198</v>
      </c>
      <c r="C80" s="11">
        <v>10</v>
      </c>
      <c r="D80" s="23">
        <v>0</v>
      </c>
      <c r="E80" s="11">
        <f t="shared" si="2"/>
        <v>0</v>
      </c>
      <c r="F80" s="19">
        <f t="shared" si="3"/>
        <v>-10</v>
      </c>
    </row>
    <row r="81" spans="1:6" ht="77.25">
      <c r="A81" s="27" t="s">
        <v>116</v>
      </c>
      <c r="B81" s="47" t="s">
        <v>117</v>
      </c>
      <c r="C81" s="9">
        <f>SUM(C82)</f>
        <v>0</v>
      </c>
      <c r="D81" s="22">
        <f>SUM(D82)</f>
        <v>0</v>
      </c>
      <c r="E81" s="9"/>
      <c r="F81" s="19">
        <f t="shared" si="3"/>
        <v>0</v>
      </c>
    </row>
    <row r="82" spans="1:6" ht="77.25">
      <c r="A82" s="29" t="s">
        <v>118</v>
      </c>
      <c r="B82" s="48" t="s">
        <v>117</v>
      </c>
      <c r="C82" s="5">
        <v>0</v>
      </c>
      <c r="D82" s="23">
        <v>0</v>
      </c>
      <c r="E82" s="11"/>
      <c r="F82" s="19">
        <f t="shared" si="3"/>
        <v>0</v>
      </c>
    </row>
    <row r="83" spans="1:6" ht="150.75" customHeight="1">
      <c r="A83" s="27" t="s">
        <v>201</v>
      </c>
      <c r="B83" s="56" t="s">
        <v>200</v>
      </c>
      <c r="C83" s="8">
        <f>SUM(C84:C85)</f>
        <v>271</v>
      </c>
      <c r="D83" s="38">
        <f>SUM(D84:D85)</f>
        <v>15</v>
      </c>
      <c r="E83" s="9">
        <f t="shared" si="2"/>
        <v>5.5350553505535052</v>
      </c>
      <c r="F83" s="19">
        <f t="shared" si="3"/>
        <v>-256</v>
      </c>
    </row>
    <row r="84" spans="1:6" ht="39">
      <c r="A84" s="29" t="s">
        <v>182</v>
      </c>
      <c r="B84" s="55" t="s">
        <v>199</v>
      </c>
      <c r="C84" s="5">
        <v>21</v>
      </c>
      <c r="D84" s="39">
        <v>0</v>
      </c>
      <c r="E84" s="11">
        <f t="shared" si="2"/>
        <v>0</v>
      </c>
      <c r="F84" s="19">
        <f t="shared" si="3"/>
        <v>-21</v>
      </c>
    </row>
    <row r="85" spans="1:6" ht="39">
      <c r="A85" s="29" t="s">
        <v>119</v>
      </c>
      <c r="B85" s="48" t="s">
        <v>120</v>
      </c>
      <c r="C85" s="11">
        <v>250</v>
      </c>
      <c r="D85" s="23">
        <v>15</v>
      </c>
      <c r="E85" s="11">
        <f t="shared" si="2"/>
        <v>6</v>
      </c>
      <c r="F85" s="19">
        <f t="shared" si="3"/>
        <v>-235</v>
      </c>
    </row>
    <row r="86" spans="1:6" ht="77.25">
      <c r="A86" s="29" t="s">
        <v>121</v>
      </c>
      <c r="B86" s="48" t="s">
        <v>122</v>
      </c>
      <c r="C86" s="11">
        <v>1150</v>
      </c>
      <c r="D86" s="23">
        <v>81.2</v>
      </c>
      <c r="E86" s="11">
        <f t="shared" si="2"/>
        <v>7.0608695652173914</v>
      </c>
      <c r="F86" s="19">
        <f t="shared" si="3"/>
        <v>-1068.8</v>
      </c>
    </row>
    <row r="87" spans="1:6">
      <c r="A87" s="29" t="s">
        <v>221</v>
      </c>
      <c r="B87" s="57" t="s">
        <v>222</v>
      </c>
      <c r="C87" s="11">
        <v>48</v>
      </c>
      <c r="D87" s="23">
        <v>12</v>
      </c>
      <c r="E87" s="11"/>
      <c r="F87" s="19">
        <f t="shared" si="3"/>
        <v>-36</v>
      </c>
    </row>
    <row r="88" spans="1:6" ht="64.5">
      <c r="A88" s="29" t="s">
        <v>231</v>
      </c>
      <c r="B88" s="48" t="s">
        <v>232</v>
      </c>
      <c r="C88" s="11">
        <v>26</v>
      </c>
      <c r="D88" s="23">
        <v>0</v>
      </c>
      <c r="E88" s="11">
        <f t="shared" si="2"/>
        <v>0</v>
      </c>
      <c r="F88" s="19">
        <f t="shared" si="3"/>
        <v>-26</v>
      </c>
    </row>
    <row r="89" spans="1:6" ht="51.75">
      <c r="A89" s="29" t="s">
        <v>226</v>
      </c>
      <c r="B89" s="48" t="s">
        <v>123</v>
      </c>
      <c r="C89" s="11">
        <v>2</v>
      </c>
      <c r="D89" s="23">
        <v>0</v>
      </c>
      <c r="E89" s="11">
        <f t="shared" si="2"/>
        <v>0</v>
      </c>
      <c r="F89" s="19">
        <f t="shared" si="3"/>
        <v>-2</v>
      </c>
    </row>
    <row r="90" spans="1:6" ht="102.75">
      <c r="A90" s="27" t="s">
        <v>227</v>
      </c>
      <c r="B90" s="47" t="s">
        <v>124</v>
      </c>
      <c r="C90" s="9">
        <f>SUM(C91:C92)</f>
        <v>136</v>
      </c>
      <c r="D90" s="22">
        <f>SUM(D91:D92)</f>
        <v>3.1</v>
      </c>
      <c r="E90" s="9">
        <f t="shared" si="2"/>
        <v>2.2794117647058822</v>
      </c>
      <c r="F90" s="19">
        <f t="shared" si="3"/>
        <v>-132.9</v>
      </c>
    </row>
    <row r="91" spans="1:6" ht="90">
      <c r="A91" s="29" t="s">
        <v>125</v>
      </c>
      <c r="B91" s="48" t="s">
        <v>124</v>
      </c>
      <c r="C91" s="11">
        <v>136</v>
      </c>
      <c r="D91" s="23">
        <v>2.6</v>
      </c>
      <c r="E91" s="11">
        <f t="shared" si="2"/>
        <v>1.911764705882353</v>
      </c>
      <c r="F91" s="19">
        <f t="shared" si="3"/>
        <v>-133.4</v>
      </c>
    </row>
    <row r="92" spans="1:6" ht="90">
      <c r="A92" s="29" t="s">
        <v>248</v>
      </c>
      <c r="B92" s="48" t="s">
        <v>124</v>
      </c>
      <c r="C92" s="11">
        <v>0</v>
      </c>
      <c r="D92" s="23">
        <v>0.5</v>
      </c>
      <c r="E92" s="11"/>
      <c r="F92" s="19">
        <f t="shared" si="3"/>
        <v>0.5</v>
      </c>
    </row>
    <row r="93" spans="1:6" ht="77.25">
      <c r="A93" s="29" t="s">
        <v>126</v>
      </c>
      <c r="B93" s="48" t="s">
        <v>127</v>
      </c>
      <c r="C93" s="11">
        <v>110</v>
      </c>
      <c r="D93" s="23">
        <v>0</v>
      </c>
      <c r="E93" s="11">
        <f t="shared" si="2"/>
        <v>0</v>
      </c>
      <c r="F93" s="19">
        <f t="shared" si="3"/>
        <v>-110</v>
      </c>
    </row>
    <row r="94" spans="1:6" ht="51.75">
      <c r="A94" s="27" t="s">
        <v>128</v>
      </c>
      <c r="B94" s="47" t="s">
        <v>129</v>
      </c>
      <c r="C94" s="9">
        <f>SUM(C96:C104)</f>
        <v>2187</v>
      </c>
      <c r="D94" s="9">
        <f>SUM(D96:D104)</f>
        <v>88.4</v>
      </c>
      <c r="E94" s="9">
        <f t="shared" si="2"/>
        <v>4.0420667581161407</v>
      </c>
      <c r="F94" s="19">
        <f t="shared" si="3"/>
        <v>-2098.6</v>
      </c>
    </row>
    <row r="95" spans="1:6">
      <c r="A95" s="29"/>
      <c r="B95" s="48" t="s">
        <v>130</v>
      </c>
      <c r="C95" s="11"/>
      <c r="D95" s="35"/>
      <c r="E95" s="11"/>
      <c r="F95" s="19">
        <f t="shared" si="3"/>
        <v>0</v>
      </c>
    </row>
    <row r="96" spans="1:6">
      <c r="A96" s="29" t="s">
        <v>230</v>
      </c>
      <c r="B96" s="48"/>
      <c r="C96" s="11">
        <v>36</v>
      </c>
      <c r="D96" s="35"/>
      <c r="E96" s="11"/>
      <c r="F96" s="19">
        <f t="shared" si="3"/>
        <v>-36</v>
      </c>
    </row>
    <row r="97" spans="1:6">
      <c r="A97" s="29" t="s">
        <v>131</v>
      </c>
      <c r="B97" s="48"/>
      <c r="C97" s="11">
        <v>60</v>
      </c>
      <c r="D97" s="23">
        <v>4.4800000000000004</v>
      </c>
      <c r="E97" s="11">
        <f t="shared" si="2"/>
        <v>7.4666666666666677</v>
      </c>
      <c r="F97" s="19">
        <f t="shared" si="3"/>
        <v>-55.519999999999996</v>
      </c>
    </row>
    <row r="98" spans="1:6">
      <c r="A98" s="29" t="s">
        <v>132</v>
      </c>
      <c r="B98" s="48"/>
      <c r="C98" s="11">
        <v>280</v>
      </c>
      <c r="D98" s="23">
        <v>0</v>
      </c>
      <c r="E98" s="11">
        <f t="shared" si="2"/>
        <v>0</v>
      </c>
      <c r="F98" s="19">
        <f t="shared" si="3"/>
        <v>-280</v>
      </c>
    </row>
    <row r="99" spans="1:6">
      <c r="A99" s="29" t="s">
        <v>220</v>
      </c>
      <c r="B99" s="48"/>
      <c r="C99" s="11">
        <v>50</v>
      </c>
      <c r="D99" s="23">
        <v>0</v>
      </c>
      <c r="E99" s="11">
        <f t="shared" si="2"/>
        <v>0</v>
      </c>
      <c r="F99" s="19">
        <f t="shared" si="3"/>
        <v>-50</v>
      </c>
    </row>
    <row r="100" spans="1:6">
      <c r="A100" s="29" t="s">
        <v>133</v>
      </c>
      <c r="B100" s="48"/>
      <c r="C100" s="11">
        <v>253</v>
      </c>
      <c r="D100" s="23">
        <v>12</v>
      </c>
      <c r="E100" s="11">
        <f t="shared" si="2"/>
        <v>4.7430830039525693</v>
      </c>
      <c r="F100" s="19">
        <f t="shared" si="3"/>
        <v>-241</v>
      </c>
    </row>
    <row r="101" spans="1:6">
      <c r="A101" s="29" t="s">
        <v>204</v>
      </c>
      <c r="B101" s="48"/>
      <c r="C101" s="11">
        <v>3</v>
      </c>
      <c r="D101" s="23">
        <v>0</v>
      </c>
      <c r="E101" s="11">
        <f t="shared" si="2"/>
        <v>0</v>
      </c>
      <c r="F101" s="19">
        <f t="shared" si="3"/>
        <v>-3</v>
      </c>
    </row>
    <row r="102" spans="1:6">
      <c r="A102" s="29" t="s">
        <v>134</v>
      </c>
      <c r="B102" s="48"/>
      <c r="C102" s="11">
        <v>1480</v>
      </c>
      <c r="D102" s="35">
        <v>71.92</v>
      </c>
      <c r="E102" s="11">
        <f t="shared" si="2"/>
        <v>4.8594594594594591</v>
      </c>
      <c r="F102" s="19">
        <f t="shared" si="3"/>
        <v>-1408.08</v>
      </c>
    </row>
    <row r="103" spans="1:6">
      <c r="A103" s="29" t="s">
        <v>205</v>
      </c>
      <c r="B103" s="48"/>
      <c r="C103" s="11">
        <v>15</v>
      </c>
      <c r="D103" s="23">
        <v>0</v>
      </c>
      <c r="E103" s="11">
        <f t="shared" si="2"/>
        <v>0</v>
      </c>
      <c r="F103" s="19">
        <f t="shared" si="3"/>
        <v>-15</v>
      </c>
    </row>
    <row r="104" spans="1:6">
      <c r="A104" s="29" t="s">
        <v>205</v>
      </c>
      <c r="B104" s="48"/>
      <c r="C104" s="11">
        <v>10</v>
      </c>
      <c r="D104" s="23"/>
      <c r="E104" s="11"/>
      <c r="F104" s="19">
        <f t="shared" si="3"/>
        <v>-10</v>
      </c>
    </row>
    <row r="105" spans="1:6">
      <c r="A105" s="28" t="s">
        <v>135</v>
      </c>
      <c r="B105" s="47" t="s">
        <v>136</v>
      </c>
      <c r="C105" s="9">
        <f>SUM(C110+C106)</f>
        <v>0</v>
      </c>
      <c r="D105" s="22">
        <f>SUM(D110+D106)</f>
        <v>0</v>
      </c>
      <c r="E105" s="11"/>
      <c r="F105" s="19">
        <f t="shared" si="3"/>
        <v>0</v>
      </c>
    </row>
    <row r="106" spans="1:6">
      <c r="A106" s="30" t="s">
        <v>137</v>
      </c>
      <c r="B106" s="48" t="s">
        <v>138</v>
      </c>
      <c r="C106" s="11">
        <f>SUM(C107:C109)</f>
        <v>0</v>
      </c>
      <c r="D106" s="21">
        <f>SUM(D107:D109)</f>
        <v>0</v>
      </c>
      <c r="E106" s="11"/>
      <c r="F106" s="19">
        <f t="shared" si="3"/>
        <v>0</v>
      </c>
    </row>
    <row r="107" spans="1:6">
      <c r="A107" s="30" t="s">
        <v>139</v>
      </c>
      <c r="B107" s="48" t="s">
        <v>138</v>
      </c>
      <c r="C107" s="11">
        <v>0</v>
      </c>
      <c r="D107" s="23"/>
      <c r="E107" s="11"/>
      <c r="F107" s="19">
        <f t="shared" si="3"/>
        <v>0</v>
      </c>
    </row>
    <row r="108" spans="1:6">
      <c r="A108" s="30" t="s">
        <v>140</v>
      </c>
      <c r="B108" s="48" t="s">
        <v>138</v>
      </c>
      <c r="C108" s="11">
        <v>0</v>
      </c>
      <c r="D108" s="23"/>
      <c r="E108" s="11"/>
      <c r="F108" s="19">
        <f t="shared" si="3"/>
        <v>0</v>
      </c>
    </row>
    <row r="109" spans="1:6">
      <c r="A109" s="30" t="s">
        <v>141</v>
      </c>
      <c r="B109" s="48" t="s">
        <v>138</v>
      </c>
      <c r="C109" s="11">
        <v>0</v>
      </c>
      <c r="D109" s="23"/>
      <c r="E109" s="11"/>
      <c r="F109" s="19">
        <f t="shared" si="3"/>
        <v>0</v>
      </c>
    </row>
    <row r="110" spans="1:6" ht="26.25">
      <c r="A110" s="40" t="s">
        <v>142</v>
      </c>
      <c r="B110" s="58" t="s">
        <v>143</v>
      </c>
      <c r="C110" s="6">
        <v>0</v>
      </c>
      <c r="D110" s="23"/>
      <c r="E110" s="11"/>
      <c r="F110" s="19">
        <f t="shared" si="3"/>
        <v>0</v>
      </c>
    </row>
    <row r="111" spans="1:6">
      <c r="A111" s="41" t="s">
        <v>144</v>
      </c>
      <c r="B111" s="59" t="s">
        <v>145</v>
      </c>
      <c r="C111" s="13">
        <f>SUM(C112+C137+C141)</f>
        <v>647774.82999999996</v>
      </c>
      <c r="D111" s="42">
        <f>SUM(D112+D137+D141)</f>
        <v>30035.565999999995</v>
      </c>
      <c r="E111" s="9">
        <f t="shared" si="2"/>
        <v>4.6367294017891982</v>
      </c>
      <c r="F111" s="19">
        <f t="shared" si="3"/>
        <v>-617739.26399999997</v>
      </c>
    </row>
    <row r="112" spans="1:6">
      <c r="A112" s="29" t="s">
        <v>146</v>
      </c>
      <c r="B112" s="60" t="s">
        <v>147</v>
      </c>
      <c r="C112" s="10">
        <f>SUM(C113+C115+C122)</f>
        <v>647774.82999999996</v>
      </c>
      <c r="D112" s="34">
        <f>SUM(D113+D115+D122)</f>
        <v>38003.065999999999</v>
      </c>
      <c r="E112" s="9">
        <f t="shared" si="2"/>
        <v>5.8667092699480161</v>
      </c>
      <c r="F112" s="19">
        <f t="shared" si="3"/>
        <v>-609771.76399999997</v>
      </c>
    </row>
    <row r="113" spans="1:6">
      <c r="A113" s="27" t="s">
        <v>148</v>
      </c>
      <c r="B113" s="60" t="s">
        <v>149</v>
      </c>
      <c r="C113" s="10">
        <f>SUM(C114)</f>
        <v>1710</v>
      </c>
      <c r="D113" s="34">
        <f>SUM(D114)</f>
        <v>143</v>
      </c>
      <c r="E113" s="9">
        <f t="shared" si="2"/>
        <v>8.3625730994152043</v>
      </c>
      <c r="F113" s="19">
        <f t="shared" si="3"/>
        <v>-1567</v>
      </c>
    </row>
    <row r="114" spans="1:6">
      <c r="A114" s="29" t="s">
        <v>150</v>
      </c>
      <c r="B114" s="57" t="s">
        <v>151</v>
      </c>
      <c r="C114" s="12">
        <v>1710</v>
      </c>
      <c r="D114" s="24">
        <v>143</v>
      </c>
      <c r="E114" s="11">
        <f t="shared" si="2"/>
        <v>8.3625730994152043</v>
      </c>
      <c r="F114" s="19">
        <f t="shared" si="3"/>
        <v>-1567</v>
      </c>
    </row>
    <row r="115" spans="1:6">
      <c r="A115" s="27" t="s">
        <v>152</v>
      </c>
      <c r="B115" s="60" t="s">
        <v>153</v>
      </c>
      <c r="C115" s="9">
        <f>SUM(C116+C117+C118)</f>
        <v>177647.23</v>
      </c>
      <c r="D115" s="9">
        <f>SUM(D116+D117+D118)</f>
        <v>0</v>
      </c>
      <c r="E115" s="9">
        <f t="shared" si="2"/>
        <v>0</v>
      </c>
      <c r="F115" s="19">
        <f t="shared" si="3"/>
        <v>-177647.23</v>
      </c>
    </row>
    <row r="116" spans="1:6" ht="102.75">
      <c r="A116" s="43" t="s">
        <v>214</v>
      </c>
      <c r="B116" s="61" t="s">
        <v>216</v>
      </c>
      <c r="C116" s="11">
        <v>17880.68</v>
      </c>
      <c r="D116" s="21">
        <v>0</v>
      </c>
      <c r="E116" s="11">
        <f t="shared" si="2"/>
        <v>0</v>
      </c>
      <c r="F116" s="19">
        <f t="shared" si="3"/>
        <v>-17880.68</v>
      </c>
    </row>
    <row r="117" spans="1:6" ht="64.5">
      <c r="A117" s="43" t="s">
        <v>215</v>
      </c>
      <c r="B117" s="61" t="s">
        <v>217</v>
      </c>
      <c r="C117" s="11">
        <v>11047.95</v>
      </c>
      <c r="D117" s="21">
        <v>0</v>
      </c>
      <c r="E117" s="11">
        <f t="shared" si="2"/>
        <v>0</v>
      </c>
      <c r="F117" s="19">
        <f t="shared" si="3"/>
        <v>-11047.95</v>
      </c>
    </row>
    <row r="118" spans="1:6" ht="22.5" customHeight="1">
      <c r="A118" s="27" t="s">
        <v>154</v>
      </c>
      <c r="B118" s="62" t="s">
        <v>155</v>
      </c>
      <c r="C118" s="9">
        <f>SUM(C119:C121)</f>
        <v>148718.6</v>
      </c>
      <c r="D118" s="9">
        <f>SUM(D119:D121)</f>
        <v>0</v>
      </c>
      <c r="E118" s="9">
        <f t="shared" si="2"/>
        <v>0</v>
      </c>
      <c r="F118" s="19">
        <f t="shared" si="3"/>
        <v>-148718.6</v>
      </c>
    </row>
    <row r="119" spans="1:6" ht="51.75">
      <c r="A119" s="29" t="s">
        <v>156</v>
      </c>
      <c r="B119" s="48" t="s">
        <v>157</v>
      </c>
      <c r="C119" s="12">
        <v>35689</v>
      </c>
      <c r="D119" s="23">
        <v>0</v>
      </c>
      <c r="E119" s="11">
        <f t="shared" si="2"/>
        <v>0</v>
      </c>
      <c r="F119" s="19">
        <f t="shared" si="3"/>
        <v>-35689</v>
      </c>
    </row>
    <row r="120" spans="1:6" ht="26.25">
      <c r="A120" s="29" t="s">
        <v>156</v>
      </c>
      <c r="B120" s="48" t="s">
        <v>158</v>
      </c>
      <c r="C120" s="12">
        <v>10161.6</v>
      </c>
      <c r="D120" s="23">
        <v>0</v>
      </c>
      <c r="E120" s="11">
        <f t="shared" si="2"/>
        <v>0</v>
      </c>
      <c r="F120" s="19">
        <f t="shared" si="3"/>
        <v>-10161.6</v>
      </c>
    </row>
    <row r="121" spans="1:6" ht="64.5">
      <c r="A121" s="29" t="s">
        <v>159</v>
      </c>
      <c r="B121" s="48" t="s">
        <v>160</v>
      </c>
      <c r="C121" s="12">
        <v>102868</v>
      </c>
      <c r="D121" s="23">
        <v>0</v>
      </c>
      <c r="E121" s="11">
        <f t="shared" si="2"/>
        <v>0</v>
      </c>
      <c r="F121" s="19">
        <f t="shared" si="3"/>
        <v>-102868</v>
      </c>
    </row>
    <row r="122" spans="1:6">
      <c r="A122" s="27" t="s">
        <v>161</v>
      </c>
      <c r="B122" s="47" t="s">
        <v>162</v>
      </c>
      <c r="C122" s="9">
        <f>SUM(C123+C125+C126+C134+C133+C124)</f>
        <v>468417.6</v>
      </c>
      <c r="D122" s="9">
        <f>SUM(D123+D125+D126+D134+D133+D124)</f>
        <v>37860.065999999999</v>
      </c>
      <c r="E122" s="9">
        <f t="shared" si="2"/>
        <v>8.082545574717944</v>
      </c>
      <c r="F122" s="19">
        <f t="shared" si="3"/>
        <v>-430557.53399999999</v>
      </c>
    </row>
    <row r="123" spans="1:6" ht="42" customHeight="1">
      <c r="A123" s="29" t="s">
        <v>163</v>
      </c>
      <c r="B123" s="48" t="s">
        <v>164</v>
      </c>
      <c r="C123" s="12">
        <v>17981</v>
      </c>
      <c r="D123" s="23">
        <v>0</v>
      </c>
      <c r="E123" s="11">
        <f t="shared" si="2"/>
        <v>0</v>
      </c>
      <c r="F123" s="19">
        <f t="shared" si="3"/>
        <v>-17981</v>
      </c>
    </row>
    <row r="124" spans="1:6" ht="64.5">
      <c r="A124" s="29" t="s">
        <v>249</v>
      </c>
      <c r="B124" s="48" t="s">
        <v>250</v>
      </c>
      <c r="C124" s="12">
        <v>22.1</v>
      </c>
      <c r="D124" s="23">
        <v>0</v>
      </c>
      <c r="E124" s="11">
        <f t="shared" si="2"/>
        <v>0</v>
      </c>
      <c r="F124" s="19">
        <f t="shared" si="3"/>
        <v>-22.1</v>
      </c>
    </row>
    <row r="125" spans="1:6" ht="51.75">
      <c r="A125" s="29" t="s">
        <v>165</v>
      </c>
      <c r="B125" s="48" t="s">
        <v>166</v>
      </c>
      <c r="C125" s="12">
        <v>10768</v>
      </c>
      <c r="D125" s="24">
        <v>1275.8499999999999</v>
      </c>
      <c r="E125" s="11">
        <f t="shared" si="2"/>
        <v>11.848532689450222</v>
      </c>
      <c r="F125" s="19">
        <f t="shared" si="3"/>
        <v>-9492.15</v>
      </c>
    </row>
    <row r="126" spans="1:6" ht="54">
      <c r="A126" s="27" t="s">
        <v>167</v>
      </c>
      <c r="B126" s="62" t="s">
        <v>168</v>
      </c>
      <c r="C126" s="14">
        <f>SUM(C127:C132)</f>
        <v>65920.100000000006</v>
      </c>
      <c r="D126" s="14">
        <f>SUM(D127:D132)</f>
        <v>6384.2160000000003</v>
      </c>
      <c r="E126" s="9">
        <f t="shared" si="2"/>
        <v>9.6847789976046759</v>
      </c>
      <c r="F126" s="19">
        <f t="shared" si="3"/>
        <v>-59535.884000000005</v>
      </c>
    </row>
    <row r="127" spans="1:6" ht="90">
      <c r="A127" s="29" t="s">
        <v>167</v>
      </c>
      <c r="B127" s="48" t="s">
        <v>169</v>
      </c>
      <c r="C127" s="12">
        <v>250</v>
      </c>
      <c r="D127" s="23">
        <v>0</v>
      </c>
      <c r="E127" s="11">
        <f t="shared" si="2"/>
        <v>0</v>
      </c>
      <c r="F127" s="19">
        <f t="shared" si="3"/>
        <v>-250</v>
      </c>
    </row>
    <row r="128" spans="1:6" ht="102.75">
      <c r="A128" s="29" t="s">
        <v>167</v>
      </c>
      <c r="B128" s="48" t="s">
        <v>170</v>
      </c>
      <c r="C128" s="12">
        <v>63940</v>
      </c>
      <c r="D128" s="44">
        <v>6384.2160000000003</v>
      </c>
      <c r="E128" s="11">
        <f t="shared" si="2"/>
        <v>9.9846981545198634</v>
      </c>
      <c r="F128" s="19">
        <f t="shared" si="3"/>
        <v>-57555.784</v>
      </c>
    </row>
    <row r="129" spans="1:6" ht="90">
      <c r="A129" s="29" t="s">
        <v>167</v>
      </c>
      <c r="B129" s="48" t="s">
        <v>171</v>
      </c>
      <c r="C129" s="12">
        <v>0.1</v>
      </c>
      <c r="D129" s="23">
        <v>0</v>
      </c>
      <c r="E129" s="11">
        <f t="shared" si="2"/>
        <v>0</v>
      </c>
      <c r="F129" s="19">
        <f t="shared" si="3"/>
        <v>-0.1</v>
      </c>
    </row>
    <row r="130" spans="1:6" ht="39">
      <c r="A130" s="29" t="s">
        <v>167</v>
      </c>
      <c r="B130" s="48" t="s">
        <v>172</v>
      </c>
      <c r="C130" s="12">
        <v>98.3</v>
      </c>
      <c r="D130" s="23">
        <v>0</v>
      </c>
      <c r="E130" s="11">
        <f t="shared" ref="E130:E136" si="4">SUM(D130*100/C130)</f>
        <v>0</v>
      </c>
      <c r="F130" s="19">
        <f t="shared" ref="F130:F145" si="5">D130-C130</f>
        <v>-98.3</v>
      </c>
    </row>
    <row r="131" spans="1:6" ht="115.5">
      <c r="A131" s="29" t="s">
        <v>167</v>
      </c>
      <c r="B131" s="48" t="s">
        <v>228</v>
      </c>
      <c r="C131" s="12">
        <v>652</v>
      </c>
      <c r="D131" s="23">
        <v>0</v>
      </c>
      <c r="E131" s="11">
        <f t="shared" si="4"/>
        <v>0</v>
      </c>
      <c r="F131" s="19">
        <f t="shared" si="5"/>
        <v>-652</v>
      </c>
    </row>
    <row r="132" spans="1:6" ht="102" customHeight="1">
      <c r="A132" s="45" t="s">
        <v>167</v>
      </c>
      <c r="B132" s="63" t="s">
        <v>236</v>
      </c>
      <c r="C132" s="12">
        <v>979.7</v>
      </c>
      <c r="D132" s="23">
        <v>0</v>
      </c>
      <c r="E132" s="11">
        <f t="shared" si="4"/>
        <v>0</v>
      </c>
      <c r="F132" s="19">
        <f t="shared" si="5"/>
        <v>-979.7</v>
      </c>
    </row>
    <row r="133" spans="1:6" ht="51.75">
      <c r="A133" s="29" t="s">
        <v>251</v>
      </c>
      <c r="B133" s="48" t="s">
        <v>252</v>
      </c>
      <c r="C133" s="12">
        <v>1173.4000000000001</v>
      </c>
      <c r="D133" s="23">
        <v>0</v>
      </c>
      <c r="E133" s="11">
        <f>SUM(D133*100/C133)</f>
        <v>0</v>
      </c>
      <c r="F133" s="19">
        <f t="shared" si="5"/>
        <v>-1173.4000000000001</v>
      </c>
    </row>
    <row r="134" spans="1:6" ht="26.25">
      <c r="A134" s="27" t="s">
        <v>173</v>
      </c>
      <c r="B134" s="47" t="s">
        <v>174</v>
      </c>
      <c r="C134" s="10">
        <f>SUM(C135:C136)</f>
        <v>372553</v>
      </c>
      <c r="D134" s="34">
        <f>SUM(D135:D136)</f>
        <v>30200</v>
      </c>
      <c r="E134" s="9">
        <f t="shared" si="4"/>
        <v>8.106229180814541</v>
      </c>
      <c r="F134" s="19">
        <f t="shared" si="5"/>
        <v>-342353</v>
      </c>
    </row>
    <row r="135" spans="1:6" ht="230.25">
      <c r="A135" s="29" t="s">
        <v>175</v>
      </c>
      <c r="B135" s="48" t="s">
        <v>176</v>
      </c>
      <c r="C135" s="12">
        <v>217678</v>
      </c>
      <c r="D135" s="24">
        <v>17400</v>
      </c>
      <c r="E135" s="11">
        <f t="shared" si="4"/>
        <v>7.9934582272898504</v>
      </c>
      <c r="F135" s="19">
        <f t="shared" si="5"/>
        <v>-200278</v>
      </c>
    </row>
    <row r="136" spans="1:6" ht="51.75">
      <c r="A136" s="29" t="s">
        <v>175</v>
      </c>
      <c r="B136" s="48" t="s">
        <v>177</v>
      </c>
      <c r="C136" s="12">
        <v>154875</v>
      </c>
      <c r="D136" s="24">
        <v>12800</v>
      </c>
      <c r="E136" s="11">
        <f t="shared" si="4"/>
        <v>8.2647296206618233</v>
      </c>
      <c r="F136" s="19">
        <f t="shared" si="5"/>
        <v>-142075</v>
      </c>
    </row>
    <row r="137" spans="1:6" ht="39">
      <c r="A137" s="27" t="s">
        <v>206</v>
      </c>
      <c r="B137" s="47" t="s">
        <v>207</v>
      </c>
      <c r="C137" s="9">
        <f>SUM(C138:C140)</f>
        <v>0</v>
      </c>
      <c r="D137" s="22">
        <f>SUM(D138:D140)</f>
        <v>1608.4499999999998</v>
      </c>
      <c r="E137" s="9"/>
      <c r="F137" s="19">
        <f t="shared" si="5"/>
        <v>1608.4499999999998</v>
      </c>
    </row>
    <row r="138" spans="1:6" ht="39">
      <c r="A138" s="29" t="s">
        <v>229</v>
      </c>
      <c r="B138" s="48" t="s">
        <v>208</v>
      </c>
      <c r="C138" s="12">
        <v>0</v>
      </c>
      <c r="D138" s="25">
        <v>1533.07</v>
      </c>
      <c r="E138" s="11"/>
      <c r="F138" s="19">
        <f t="shared" si="5"/>
        <v>1533.07</v>
      </c>
    </row>
    <row r="139" spans="1:6" ht="39">
      <c r="A139" s="29" t="s">
        <v>253</v>
      </c>
      <c r="B139" s="48" t="s">
        <v>208</v>
      </c>
      <c r="C139" s="12">
        <v>0</v>
      </c>
      <c r="D139" s="23">
        <v>37.29</v>
      </c>
      <c r="E139" s="11"/>
      <c r="F139" s="19">
        <f t="shared" si="5"/>
        <v>37.29</v>
      </c>
    </row>
    <row r="140" spans="1:6" ht="39">
      <c r="A140" s="29" t="s">
        <v>254</v>
      </c>
      <c r="B140" s="48" t="s">
        <v>208</v>
      </c>
      <c r="C140" s="12">
        <v>0</v>
      </c>
      <c r="D140" s="23">
        <v>38.090000000000003</v>
      </c>
      <c r="E140" s="11"/>
      <c r="F140" s="19">
        <f t="shared" si="5"/>
        <v>38.090000000000003</v>
      </c>
    </row>
    <row r="141" spans="1:6" ht="51.75">
      <c r="A141" s="27" t="s">
        <v>209</v>
      </c>
      <c r="B141" s="47" t="s">
        <v>210</v>
      </c>
      <c r="C141" s="10">
        <f>SUM(C142:C144)</f>
        <v>0</v>
      </c>
      <c r="D141" s="34">
        <f>SUM(D142:D144)</f>
        <v>-9575.9500000000007</v>
      </c>
      <c r="E141" s="11"/>
      <c r="F141" s="19">
        <f t="shared" si="5"/>
        <v>-9575.9500000000007</v>
      </c>
    </row>
    <row r="142" spans="1:6">
      <c r="A142" s="29" t="s">
        <v>211</v>
      </c>
      <c r="B142" s="48"/>
      <c r="C142" s="20"/>
      <c r="D142" s="23">
        <v>-8069.5</v>
      </c>
      <c r="E142" s="11"/>
      <c r="F142" s="19">
        <f t="shared" si="5"/>
        <v>-8069.5</v>
      </c>
    </row>
    <row r="143" spans="1:6">
      <c r="A143" s="29" t="s">
        <v>212</v>
      </c>
      <c r="B143" s="48"/>
      <c r="C143" s="12" t="s">
        <v>185</v>
      </c>
      <c r="D143" s="23">
        <v>-1506.45</v>
      </c>
      <c r="E143" s="11"/>
      <c r="F143" s="19" t="e">
        <f t="shared" si="5"/>
        <v>#VALUE!</v>
      </c>
    </row>
    <row r="144" spans="1:6">
      <c r="A144" s="29" t="s">
        <v>213</v>
      </c>
      <c r="B144" s="48"/>
      <c r="C144" s="12"/>
      <c r="D144" s="23">
        <v>0</v>
      </c>
      <c r="E144" s="11"/>
      <c r="F144" s="19">
        <f t="shared" si="5"/>
        <v>0</v>
      </c>
    </row>
    <row r="145" spans="1:6">
      <c r="A145" s="27"/>
      <c r="B145" s="47" t="s">
        <v>178</v>
      </c>
      <c r="C145" s="10">
        <f>SUM(C111+C4)</f>
        <v>1203898.33</v>
      </c>
      <c r="D145" s="34">
        <f>SUM(D111+D4)</f>
        <v>57893.466</v>
      </c>
      <c r="E145" s="9">
        <f>SUM(D145*100/C145)</f>
        <v>4.8088334834719797</v>
      </c>
      <c r="F145" s="19">
        <f t="shared" si="5"/>
        <v>-1146004.8640000001</v>
      </c>
    </row>
    <row r="146" spans="1:6">
      <c r="A146" s="46"/>
      <c r="B146" s="46"/>
      <c r="C146" s="46"/>
      <c r="D146" s="46"/>
      <c r="E146" s="46"/>
      <c r="F146" s="46"/>
    </row>
    <row r="147" spans="1:6">
      <c r="A147" s="46"/>
      <c r="B147" s="46"/>
      <c r="C147" s="46"/>
      <c r="D147" s="46"/>
      <c r="E147" s="46"/>
      <c r="F147" s="46"/>
    </row>
  </sheetData>
  <mergeCells count="1">
    <mergeCell ref="A1:F1"/>
  </mergeCells>
  <phoneticPr fontId="26" type="noConversion"/>
  <pageMargins left="0.70866141732283472" right="0" top="0.74803149606299213" bottom="0.35433070866141736" header="0.31496062992125984" footer="0.31496062992125984"/>
  <pageSetup paperSize="9" scale="85" orientation="portrait" copies="0" r:id="rId1"/>
</worksheet>
</file>

<file path=xl/worksheets/sheet2.xml><?xml version="1.0" encoding="utf-8"?>
<worksheet xmlns="http://schemas.openxmlformats.org/spreadsheetml/2006/main" xmlns:r="http://schemas.openxmlformats.org/officeDocument/2006/relationships">
  <dimension ref="A1:R70"/>
  <sheetViews>
    <sheetView workbookViewId="0">
      <selection activeCell="A67" sqref="A67"/>
    </sheetView>
  </sheetViews>
  <sheetFormatPr defaultRowHeight="15"/>
  <cols>
    <col min="1" max="1" width="12.7109375" customWidth="1"/>
    <col min="2" max="2" width="65" customWidth="1"/>
    <col min="3" max="3" width="14.5703125" customWidth="1"/>
    <col min="4" max="4" width="8.42578125" hidden="1" customWidth="1"/>
    <col min="5" max="5" width="15.5703125" style="135" customWidth="1"/>
    <col min="6" max="6" width="6.7109375" hidden="1" customWidth="1"/>
    <col min="7" max="7" width="14.140625" customWidth="1"/>
  </cols>
  <sheetData>
    <row r="1" spans="1:18" ht="19.5">
      <c r="A1" s="146" t="s">
        <v>255</v>
      </c>
      <c r="B1" s="146"/>
      <c r="C1" s="146"/>
      <c r="D1" s="146"/>
      <c r="E1" s="146"/>
      <c r="F1" s="146"/>
      <c r="G1" s="146"/>
    </row>
    <row r="2" spans="1:18" ht="19.5">
      <c r="A2" s="146" t="s">
        <v>314</v>
      </c>
      <c r="B2" s="146"/>
      <c r="C2" s="146"/>
      <c r="D2" s="146"/>
      <c r="E2" s="146"/>
      <c r="F2" s="146"/>
      <c r="G2" s="146"/>
    </row>
    <row r="3" spans="1:18" ht="15.75">
      <c r="A3" s="65"/>
      <c r="B3" s="65"/>
      <c r="C3" s="65"/>
      <c r="D3" s="65"/>
      <c r="E3" s="147"/>
      <c r="F3" s="147"/>
      <c r="G3" s="147"/>
    </row>
    <row r="4" spans="1:18" s="69" customFormat="1" ht="110.25">
      <c r="A4" s="66" t="s">
        <v>256</v>
      </c>
      <c r="B4" s="66" t="s">
        <v>257</v>
      </c>
      <c r="C4" s="67" t="s">
        <v>315</v>
      </c>
      <c r="D4" s="66" t="s">
        <v>258</v>
      </c>
      <c r="E4" s="67" t="s">
        <v>316</v>
      </c>
      <c r="F4" s="66" t="s">
        <v>259</v>
      </c>
      <c r="G4" s="68" t="s">
        <v>260</v>
      </c>
    </row>
    <row r="5" spans="1:18" ht="15.75">
      <c r="A5" s="70">
        <v>100</v>
      </c>
      <c r="B5" s="71" t="s">
        <v>261</v>
      </c>
      <c r="C5" s="140">
        <f>SUM(C6:C13)</f>
        <v>78558.8</v>
      </c>
      <c r="D5" s="73"/>
      <c r="E5" s="72">
        <f>SUM(E6:E13)</f>
        <v>1990.7199999999998</v>
      </c>
      <c r="F5" s="73"/>
      <c r="G5" s="74">
        <f t="shared" ref="G5:G57" si="0">E5/C5*100</f>
        <v>2.5340509274581584</v>
      </c>
    </row>
    <row r="6" spans="1:18" s="79" customFormat="1" ht="31.5">
      <c r="A6" s="75">
        <v>102</v>
      </c>
      <c r="B6" s="76" t="s">
        <v>262</v>
      </c>
      <c r="C6" s="141">
        <v>1388.5</v>
      </c>
      <c r="D6" s="77"/>
      <c r="E6" s="141">
        <v>30</v>
      </c>
      <c r="F6" s="77"/>
      <c r="G6" s="78">
        <f t="shared" si="0"/>
        <v>2.1606049693914295</v>
      </c>
    </row>
    <row r="7" spans="1:18" ht="31.5">
      <c r="A7" s="80">
        <v>103</v>
      </c>
      <c r="B7" s="76" t="s">
        <v>263</v>
      </c>
      <c r="C7" s="139">
        <v>2794.99</v>
      </c>
      <c r="D7" s="82"/>
      <c r="E7" s="139">
        <v>53.02</v>
      </c>
      <c r="F7" s="82"/>
      <c r="G7" s="78">
        <f t="shared" si="0"/>
        <v>1.8969656420953207</v>
      </c>
      <c r="K7" s="83"/>
      <c r="L7" s="83"/>
      <c r="M7" s="84"/>
      <c r="N7" s="83"/>
      <c r="O7" s="83"/>
      <c r="P7" s="83"/>
      <c r="Q7" s="83"/>
      <c r="R7" s="85"/>
    </row>
    <row r="8" spans="1:18" ht="47.25">
      <c r="A8" s="80">
        <v>104</v>
      </c>
      <c r="B8" s="76" t="s">
        <v>264</v>
      </c>
      <c r="C8" s="139">
        <v>45809.03</v>
      </c>
      <c r="D8" s="82"/>
      <c r="E8" s="139">
        <v>1201.82</v>
      </c>
      <c r="F8" s="82"/>
      <c r="G8" s="78">
        <f t="shared" si="0"/>
        <v>2.6235438733367635</v>
      </c>
      <c r="K8" s="86"/>
      <c r="L8" s="87"/>
      <c r="M8" s="88"/>
      <c r="N8" s="89"/>
      <c r="O8" s="90"/>
      <c r="P8" s="89"/>
      <c r="Q8" s="90"/>
      <c r="R8" s="85"/>
    </row>
    <row r="9" spans="1:18" ht="15.75">
      <c r="A9" s="80">
        <v>105</v>
      </c>
      <c r="B9" s="76" t="s">
        <v>265</v>
      </c>
      <c r="C9" s="139">
        <v>22.1</v>
      </c>
      <c r="D9" s="82"/>
      <c r="E9" s="139">
        <v>0</v>
      </c>
      <c r="F9" s="82"/>
      <c r="G9" s="78">
        <v>0</v>
      </c>
      <c r="K9" s="91"/>
      <c r="L9" s="92"/>
      <c r="M9" s="93"/>
      <c r="N9" s="94"/>
      <c r="O9" s="94"/>
      <c r="P9" s="94"/>
      <c r="Q9" s="95"/>
      <c r="R9" s="85"/>
    </row>
    <row r="10" spans="1:18" ht="47.25">
      <c r="A10" s="80">
        <v>106</v>
      </c>
      <c r="B10" s="76" t="s">
        <v>266</v>
      </c>
      <c r="C10" s="139">
        <v>12888.41</v>
      </c>
      <c r="D10" s="82"/>
      <c r="E10" s="139">
        <v>705.88</v>
      </c>
      <c r="F10" s="82"/>
      <c r="G10" s="78">
        <f t="shared" si="0"/>
        <v>5.4768586660418155</v>
      </c>
      <c r="K10" s="96"/>
      <c r="L10" s="92"/>
      <c r="M10" s="97"/>
      <c r="N10" s="98"/>
      <c r="O10" s="98"/>
      <c r="P10" s="98"/>
      <c r="Q10" s="95"/>
      <c r="R10" s="85"/>
    </row>
    <row r="11" spans="1:18" ht="15.75">
      <c r="A11" s="80">
        <v>107</v>
      </c>
      <c r="B11" s="76" t="s">
        <v>267</v>
      </c>
      <c r="C11" s="139">
        <v>0</v>
      </c>
      <c r="D11" s="82"/>
      <c r="E11" s="139">
        <v>0</v>
      </c>
      <c r="F11" s="82"/>
      <c r="G11" s="78">
        <v>0</v>
      </c>
      <c r="K11" s="96"/>
      <c r="L11" s="92"/>
      <c r="M11" s="97"/>
      <c r="N11" s="98"/>
      <c r="O11" s="95"/>
      <c r="P11" s="98"/>
      <c r="Q11" s="95"/>
      <c r="R11" s="85"/>
    </row>
    <row r="12" spans="1:18" ht="15.75">
      <c r="A12" s="80">
        <v>111</v>
      </c>
      <c r="B12" s="76" t="s">
        <v>268</v>
      </c>
      <c r="C12" s="142">
        <v>5000</v>
      </c>
      <c r="D12" s="100"/>
      <c r="E12" s="142">
        <v>0</v>
      </c>
      <c r="F12" s="100"/>
      <c r="G12" s="81">
        <v>0</v>
      </c>
      <c r="K12" s="96"/>
      <c r="L12" s="92"/>
      <c r="M12" s="97"/>
      <c r="N12" s="98"/>
      <c r="O12" s="98"/>
      <c r="P12" s="98"/>
      <c r="Q12" s="95"/>
      <c r="R12" s="85"/>
    </row>
    <row r="13" spans="1:18" ht="15.75">
      <c r="A13" s="80">
        <v>113</v>
      </c>
      <c r="B13" s="76" t="s">
        <v>269</v>
      </c>
      <c r="C13" s="139">
        <v>10655.77</v>
      </c>
      <c r="D13" s="82"/>
      <c r="E13" s="139">
        <v>0</v>
      </c>
      <c r="F13" s="82"/>
      <c r="G13" s="78">
        <f t="shared" si="0"/>
        <v>0</v>
      </c>
      <c r="K13" s="96"/>
      <c r="L13" s="92"/>
      <c r="M13" s="97"/>
      <c r="N13" s="98"/>
      <c r="O13" s="95"/>
      <c r="P13" s="98"/>
      <c r="Q13" s="95"/>
      <c r="R13" s="85"/>
    </row>
    <row r="14" spans="1:18" ht="31.5">
      <c r="A14" s="101">
        <v>300</v>
      </c>
      <c r="B14" s="102" t="s">
        <v>270</v>
      </c>
      <c r="C14" s="143">
        <f>SUM(C15:C18)</f>
        <v>8647.51</v>
      </c>
      <c r="D14" s="103"/>
      <c r="E14" s="143">
        <f>SUM(E15:E18)</f>
        <v>42.74</v>
      </c>
      <c r="F14" s="103"/>
      <c r="G14" s="104">
        <f t="shared" si="0"/>
        <v>0.49424632061714874</v>
      </c>
      <c r="K14" s="96"/>
      <c r="L14" s="92"/>
      <c r="M14" s="97"/>
      <c r="N14" s="98"/>
      <c r="O14" s="98"/>
      <c r="P14" s="98"/>
      <c r="Q14" s="95"/>
      <c r="R14" s="85"/>
    </row>
    <row r="15" spans="1:18" ht="15.75">
      <c r="A15" s="80">
        <v>302</v>
      </c>
      <c r="B15" s="76" t="s">
        <v>271</v>
      </c>
      <c r="C15" s="139">
        <v>0</v>
      </c>
      <c r="D15" s="78"/>
      <c r="E15" s="139">
        <v>0</v>
      </c>
      <c r="F15" s="82"/>
      <c r="G15" s="78">
        <v>0</v>
      </c>
      <c r="K15" s="96"/>
      <c r="L15" s="92"/>
      <c r="M15" s="97"/>
      <c r="N15" s="98"/>
      <c r="O15" s="98"/>
      <c r="P15" s="98"/>
      <c r="Q15" s="95"/>
      <c r="R15" s="85"/>
    </row>
    <row r="16" spans="1:18" ht="47.25">
      <c r="A16" s="80">
        <v>309</v>
      </c>
      <c r="B16" s="76" t="s">
        <v>272</v>
      </c>
      <c r="C16" s="139">
        <v>5476.9</v>
      </c>
      <c r="D16" s="82"/>
      <c r="E16" s="139">
        <v>42.74</v>
      </c>
      <c r="F16" s="82"/>
      <c r="G16" s="78">
        <f t="shared" si="0"/>
        <v>0.78036845660866561</v>
      </c>
      <c r="K16" s="96"/>
      <c r="L16" s="92"/>
      <c r="M16" s="97"/>
      <c r="N16" s="98"/>
      <c r="O16" s="95"/>
      <c r="P16" s="98"/>
      <c r="Q16" s="95"/>
      <c r="R16" s="85"/>
    </row>
    <row r="17" spans="1:18" ht="15.75">
      <c r="A17" s="80">
        <v>310</v>
      </c>
      <c r="B17" s="76" t="s">
        <v>273</v>
      </c>
      <c r="C17" s="139">
        <v>1938</v>
      </c>
      <c r="D17" s="82"/>
      <c r="E17" s="139">
        <v>0</v>
      </c>
      <c r="F17" s="82"/>
      <c r="G17" s="78">
        <f t="shared" si="0"/>
        <v>0</v>
      </c>
      <c r="K17" s="105"/>
      <c r="L17" s="106"/>
      <c r="M17" s="107"/>
      <c r="N17" s="108"/>
      <c r="O17" s="108"/>
      <c r="P17" s="108"/>
      <c r="Q17" s="95"/>
      <c r="R17" s="85"/>
    </row>
    <row r="18" spans="1:18" ht="31.5">
      <c r="A18" s="80">
        <v>314</v>
      </c>
      <c r="B18" s="76" t="s">
        <v>274</v>
      </c>
      <c r="C18" s="139">
        <v>1232.6099999999999</v>
      </c>
      <c r="D18" s="82"/>
      <c r="E18" s="139">
        <v>0</v>
      </c>
      <c r="F18" s="82"/>
      <c r="G18" s="78">
        <f t="shared" si="0"/>
        <v>0</v>
      </c>
      <c r="K18" s="96"/>
      <c r="L18" s="92"/>
      <c r="M18" s="109"/>
      <c r="N18" s="98"/>
      <c r="O18" s="98"/>
      <c r="P18" s="98"/>
      <c r="Q18" s="95"/>
      <c r="R18" s="85"/>
    </row>
    <row r="19" spans="1:18" ht="15.75">
      <c r="A19" s="110">
        <v>400</v>
      </c>
      <c r="B19" s="71" t="s">
        <v>275</v>
      </c>
      <c r="C19" s="140">
        <f>SUM(C20:C25)</f>
        <v>33289.1</v>
      </c>
      <c r="D19" s="73"/>
      <c r="E19" s="140">
        <f>SUM(E20:E25)</f>
        <v>1115</v>
      </c>
      <c r="F19" s="73"/>
      <c r="G19" s="78">
        <f t="shared" si="0"/>
        <v>3.3494447131343295</v>
      </c>
      <c r="K19" s="96"/>
      <c r="L19" s="92"/>
      <c r="M19" s="109"/>
      <c r="N19" s="98"/>
      <c r="O19" s="98"/>
      <c r="P19" s="98"/>
      <c r="Q19" s="95"/>
      <c r="R19" s="85"/>
    </row>
    <row r="20" spans="1:18" ht="15.75">
      <c r="A20" s="80">
        <v>405</v>
      </c>
      <c r="B20" s="76" t="s">
        <v>276</v>
      </c>
      <c r="C20" s="139">
        <v>1029.7</v>
      </c>
      <c r="D20" s="82"/>
      <c r="E20" s="139">
        <v>0</v>
      </c>
      <c r="F20" s="82"/>
      <c r="G20" s="78">
        <f t="shared" si="0"/>
        <v>0</v>
      </c>
      <c r="K20" s="96"/>
      <c r="L20" s="92"/>
      <c r="M20" s="109"/>
      <c r="N20" s="98"/>
      <c r="O20" s="98"/>
      <c r="P20" s="98"/>
      <c r="Q20" s="95"/>
      <c r="R20" s="85"/>
    </row>
    <row r="21" spans="1:18" ht="15.75">
      <c r="A21" s="80">
        <v>406</v>
      </c>
      <c r="B21" s="76" t="s">
        <v>277</v>
      </c>
      <c r="C21" s="139">
        <v>1453.5</v>
      </c>
      <c r="D21" s="82"/>
      <c r="E21" s="139">
        <v>0</v>
      </c>
      <c r="F21" s="82"/>
      <c r="G21" s="78">
        <f t="shared" si="0"/>
        <v>0</v>
      </c>
      <c r="K21" s="96"/>
      <c r="L21" s="92"/>
      <c r="M21" s="109"/>
      <c r="N21" s="98"/>
      <c r="O21" s="98"/>
      <c r="P21" s="98"/>
      <c r="Q21" s="95"/>
      <c r="R21" s="85"/>
    </row>
    <row r="22" spans="1:18" ht="15.75">
      <c r="A22" s="80">
        <v>408</v>
      </c>
      <c r="B22" s="112" t="s">
        <v>278</v>
      </c>
      <c r="C22" s="139">
        <v>365.3</v>
      </c>
      <c r="D22" s="82"/>
      <c r="E22" s="139">
        <v>0</v>
      </c>
      <c r="F22" s="82"/>
      <c r="G22" s="78">
        <f t="shared" si="0"/>
        <v>0</v>
      </c>
      <c r="K22" s="113"/>
      <c r="L22" s="87"/>
      <c r="M22" s="114"/>
      <c r="N22" s="89"/>
      <c r="O22" s="88"/>
      <c r="P22" s="89"/>
      <c r="Q22" s="95"/>
      <c r="R22" s="85"/>
    </row>
    <row r="23" spans="1:18" ht="15.75">
      <c r="A23" s="80">
        <v>409</v>
      </c>
      <c r="B23" s="115" t="s">
        <v>279</v>
      </c>
      <c r="C23" s="139">
        <v>23417.200000000001</v>
      </c>
      <c r="D23" s="82"/>
      <c r="E23" s="139">
        <v>1000</v>
      </c>
      <c r="F23" s="82"/>
      <c r="G23" s="78">
        <f t="shared" si="0"/>
        <v>4.270365372461268</v>
      </c>
      <c r="K23" s="96"/>
      <c r="L23" s="92"/>
      <c r="M23" s="109"/>
      <c r="N23" s="98"/>
      <c r="O23" s="98"/>
      <c r="P23" s="98"/>
      <c r="Q23" s="95"/>
      <c r="R23" s="85"/>
    </row>
    <row r="24" spans="1:18" ht="15.75">
      <c r="A24" s="80">
        <v>410</v>
      </c>
      <c r="B24" s="115" t="s">
        <v>280</v>
      </c>
      <c r="C24" s="139">
        <v>64</v>
      </c>
      <c r="D24" s="82"/>
      <c r="E24" s="139">
        <v>0</v>
      </c>
      <c r="F24" s="82"/>
      <c r="G24" s="78">
        <f t="shared" si="0"/>
        <v>0</v>
      </c>
      <c r="K24" s="96"/>
      <c r="L24" s="92"/>
      <c r="M24" s="109"/>
      <c r="N24" s="98"/>
      <c r="O24" s="98"/>
      <c r="P24" s="98"/>
      <c r="Q24" s="95"/>
      <c r="R24" s="85"/>
    </row>
    <row r="25" spans="1:18" ht="15.75">
      <c r="A25" s="80">
        <v>412</v>
      </c>
      <c r="B25" s="112" t="s">
        <v>281</v>
      </c>
      <c r="C25" s="139">
        <v>6959.4</v>
      </c>
      <c r="D25" s="82"/>
      <c r="E25" s="139">
        <v>115</v>
      </c>
      <c r="F25" s="82"/>
      <c r="G25" s="78">
        <f t="shared" si="0"/>
        <v>1.6524413024111273</v>
      </c>
      <c r="K25" s="96"/>
      <c r="L25" s="116"/>
      <c r="M25" s="109"/>
      <c r="N25" s="98"/>
      <c r="O25" s="98"/>
      <c r="P25" s="98"/>
      <c r="Q25" s="95"/>
      <c r="R25" s="85"/>
    </row>
    <row r="26" spans="1:18" s="117" customFormat="1" ht="15.75">
      <c r="A26" s="70">
        <v>500</v>
      </c>
      <c r="B26" s="71" t="s">
        <v>282</v>
      </c>
      <c r="C26" s="140">
        <f>SUM(C27:C30)</f>
        <v>190011.43000000002</v>
      </c>
      <c r="D26" s="73"/>
      <c r="E26" s="140">
        <f>SUM(E27:E30)</f>
        <v>8802</v>
      </c>
      <c r="F26" s="73"/>
      <c r="G26" s="78">
        <f t="shared" si="0"/>
        <v>4.632352906348844</v>
      </c>
      <c r="K26" s="96"/>
      <c r="L26" s="118"/>
      <c r="M26" s="109"/>
      <c r="N26" s="98"/>
      <c r="O26" s="95"/>
      <c r="P26" s="98"/>
      <c r="Q26" s="95"/>
      <c r="R26" s="119"/>
    </row>
    <row r="27" spans="1:18" ht="15.75">
      <c r="A27" s="80">
        <v>501</v>
      </c>
      <c r="B27" s="112" t="s">
        <v>283</v>
      </c>
      <c r="C27" s="139">
        <v>55425.37</v>
      </c>
      <c r="D27" s="82"/>
      <c r="E27" s="139">
        <v>0</v>
      </c>
      <c r="F27" s="82"/>
      <c r="G27" s="78">
        <f t="shared" si="0"/>
        <v>0</v>
      </c>
      <c r="K27" s="96"/>
      <c r="L27" s="118"/>
      <c r="M27" s="109"/>
      <c r="N27" s="98"/>
      <c r="O27" s="98"/>
      <c r="P27" s="98"/>
      <c r="Q27" s="95"/>
      <c r="R27" s="85"/>
    </row>
    <row r="28" spans="1:18" ht="15.75">
      <c r="A28" s="80">
        <v>502</v>
      </c>
      <c r="B28" s="112" t="s">
        <v>284</v>
      </c>
      <c r="C28" s="139">
        <v>92019.89</v>
      </c>
      <c r="D28" s="82"/>
      <c r="E28" s="139">
        <v>5602</v>
      </c>
      <c r="F28" s="82"/>
      <c r="G28" s="78">
        <f t="shared" si="0"/>
        <v>6.0878142758049378</v>
      </c>
      <c r="K28" s="96"/>
      <c r="L28" s="116"/>
      <c r="M28" s="109"/>
      <c r="N28" s="98"/>
      <c r="O28" s="95"/>
      <c r="P28" s="98"/>
      <c r="Q28" s="95"/>
      <c r="R28" s="85"/>
    </row>
    <row r="29" spans="1:18" ht="15.75">
      <c r="A29" s="80">
        <v>503</v>
      </c>
      <c r="B29" s="112" t="s">
        <v>285</v>
      </c>
      <c r="C29" s="139">
        <v>28558.22</v>
      </c>
      <c r="D29" s="82"/>
      <c r="E29" s="139">
        <v>2500</v>
      </c>
      <c r="F29" s="82"/>
      <c r="G29" s="78">
        <f t="shared" si="0"/>
        <v>8.7540469959262168</v>
      </c>
      <c r="K29" s="86"/>
      <c r="L29" s="87"/>
      <c r="M29" s="88"/>
      <c r="N29" s="89"/>
      <c r="O29" s="90"/>
      <c r="P29" s="89"/>
      <c r="Q29" s="95"/>
      <c r="R29" s="85"/>
    </row>
    <row r="30" spans="1:18" ht="15.75">
      <c r="A30" s="80">
        <v>505</v>
      </c>
      <c r="B30" s="112" t="s">
        <v>286</v>
      </c>
      <c r="C30" s="139">
        <v>14007.95</v>
      </c>
      <c r="D30" s="82"/>
      <c r="E30" s="139">
        <v>700</v>
      </c>
      <c r="F30" s="82"/>
      <c r="G30" s="78">
        <f t="shared" si="0"/>
        <v>4.997162325679346</v>
      </c>
      <c r="K30" s="96"/>
      <c r="L30" s="116"/>
      <c r="M30" s="97"/>
      <c r="N30" s="98"/>
      <c r="O30" s="98"/>
      <c r="P30" s="98"/>
      <c r="Q30" s="95"/>
      <c r="R30" s="85"/>
    </row>
    <row r="31" spans="1:18" s="117" customFormat="1" ht="15.75">
      <c r="A31" s="70">
        <v>600</v>
      </c>
      <c r="B31" s="71" t="s">
        <v>287</v>
      </c>
      <c r="C31" s="140">
        <f>SUM(C32:C34)</f>
        <v>900.95</v>
      </c>
      <c r="D31" s="72">
        <f>SUM(D34)</f>
        <v>0</v>
      </c>
      <c r="E31" s="140">
        <f>SUM(E32:E34)</f>
        <v>30</v>
      </c>
      <c r="F31" s="73"/>
      <c r="G31" s="78">
        <f t="shared" si="0"/>
        <v>3.3298185248903933</v>
      </c>
      <c r="K31" s="96"/>
      <c r="L31" s="116"/>
      <c r="M31" s="97"/>
      <c r="N31" s="98"/>
      <c r="O31" s="95"/>
      <c r="P31" s="98"/>
      <c r="Q31" s="95"/>
      <c r="R31" s="119"/>
    </row>
    <row r="32" spans="1:18" s="117" customFormat="1" ht="15.75">
      <c r="A32" s="120">
        <v>602</v>
      </c>
      <c r="B32" s="112" t="s">
        <v>288</v>
      </c>
      <c r="C32" s="139">
        <v>212.4</v>
      </c>
      <c r="D32" s="82"/>
      <c r="E32" s="139">
        <v>0</v>
      </c>
      <c r="F32" s="82"/>
      <c r="G32" s="78">
        <f>E32/C32*100</f>
        <v>0</v>
      </c>
      <c r="K32" s="96"/>
      <c r="L32" s="116"/>
      <c r="M32" s="97"/>
      <c r="N32" s="98"/>
      <c r="O32" s="95"/>
      <c r="P32" s="98"/>
      <c r="Q32" s="95"/>
      <c r="R32" s="119"/>
    </row>
    <row r="33" spans="1:18" s="117" customFormat="1" ht="31.5">
      <c r="A33" s="120">
        <v>603</v>
      </c>
      <c r="B33" s="112" t="s">
        <v>289</v>
      </c>
      <c r="C33" s="139">
        <v>364</v>
      </c>
      <c r="D33" s="82"/>
      <c r="E33" s="139">
        <v>0</v>
      </c>
      <c r="F33" s="82"/>
      <c r="G33" s="78">
        <f>E33/C33*100</f>
        <v>0</v>
      </c>
      <c r="K33" s="96"/>
      <c r="L33" s="116"/>
      <c r="M33" s="97"/>
      <c r="N33" s="98"/>
      <c r="O33" s="95"/>
      <c r="P33" s="98"/>
      <c r="Q33" s="95"/>
      <c r="R33" s="119"/>
    </row>
    <row r="34" spans="1:18" s="117" customFormat="1" ht="15.75">
      <c r="A34" s="120">
        <v>605</v>
      </c>
      <c r="B34" s="112" t="s">
        <v>290</v>
      </c>
      <c r="C34" s="139">
        <v>324.55</v>
      </c>
      <c r="D34" s="82"/>
      <c r="E34" s="139">
        <v>30</v>
      </c>
      <c r="F34" s="82"/>
      <c r="G34" s="78">
        <f t="shared" si="0"/>
        <v>9.2435680172546597</v>
      </c>
      <c r="K34" s="96"/>
      <c r="L34" s="116"/>
      <c r="M34" s="109"/>
      <c r="N34" s="98"/>
      <c r="O34" s="98"/>
      <c r="P34" s="98"/>
      <c r="Q34" s="95"/>
      <c r="R34" s="119"/>
    </row>
    <row r="35" spans="1:18" s="117" customFormat="1" ht="15.75">
      <c r="A35" s="70">
        <v>700</v>
      </c>
      <c r="B35" s="71" t="s">
        <v>291</v>
      </c>
      <c r="C35" s="140">
        <f>SUM(C36:C39)</f>
        <v>769536.96999999986</v>
      </c>
      <c r="D35" s="73"/>
      <c r="E35" s="140">
        <f>SUM(E36:E39)</f>
        <v>31705.14</v>
      </c>
      <c r="F35" s="73"/>
      <c r="G35" s="78">
        <f t="shared" si="0"/>
        <v>4.1200281774636514</v>
      </c>
      <c r="K35" s="96"/>
      <c r="L35" s="116"/>
      <c r="M35" s="97"/>
      <c r="N35" s="98"/>
      <c r="O35" s="95"/>
      <c r="P35" s="98"/>
      <c r="Q35" s="95"/>
      <c r="R35" s="119"/>
    </row>
    <row r="36" spans="1:18" s="117" customFormat="1" ht="15.75">
      <c r="A36" s="121">
        <v>701</v>
      </c>
      <c r="B36" s="112" t="s">
        <v>292</v>
      </c>
      <c r="C36" s="139">
        <v>281327.65999999997</v>
      </c>
      <c r="D36" s="82"/>
      <c r="E36" s="139">
        <v>11769.24</v>
      </c>
      <c r="F36" s="82"/>
      <c r="G36" s="78">
        <f t="shared" si="0"/>
        <v>4.1834635101290791</v>
      </c>
      <c r="K36" s="86"/>
      <c r="L36" s="87"/>
      <c r="M36" s="88"/>
      <c r="N36" s="88"/>
      <c r="O36" s="88"/>
      <c r="P36" s="89"/>
      <c r="Q36" s="95"/>
      <c r="R36" s="119"/>
    </row>
    <row r="37" spans="1:18" s="117" customFormat="1" ht="15.75">
      <c r="A37" s="121">
        <v>702</v>
      </c>
      <c r="B37" s="112" t="s">
        <v>293</v>
      </c>
      <c r="C37" s="139">
        <v>445156.99</v>
      </c>
      <c r="D37" s="82"/>
      <c r="E37" s="139">
        <v>19291.259999999998</v>
      </c>
      <c r="F37" s="82"/>
      <c r="G37" s="78">
        <f t="shared" si="0"/>
        <v>4.3335857761101311</v>
      </c>
      <c r="K37" s="122"/>
      <c r="L37" s="116"/>
      <c r="M37" s="97"/>
      <c r="N37" s="98"/>
      <c r="O37" s="95"/>
      <c r="P37" s="98"/>
      <c r="Q37" s="95"/>
      <c r="R37" s="119"/>
    </row>
    <row r="38" spans="1:18" s="117" customFormat="1" ht="15.75">
      <c r="A38" s="121">
        <v>707</v>
      </c>
      <c r="B38" s="112" t="s">
        <v>294</v>
      </c>
      <c r="C38" s="139">
        <v>18714.75</v>
      </c>
      <c r="D38" s="82"/>
      <c r="E38" s="139">
        <v>47.62</v>
      </c>
      <c r="F38" s="82"/>
      <c r="G38" s="78">
        <f t="shared" si="0"/>
        <v>0.25445170253409743</v>
      </c>
      <c r="K38" s="86"/>
      <c r="L38" s="87"/>
      <c r="M38" s="114"/>
      <c r="N38" s="89"/>
      <c r="O38" s="89"/>
      <c r="P38" s="89"/>
      <c r="Q38" s="95"/>
      <c r="R38" s="119"/>
    </row>
    <row r="39" spans="1:18" s="117" customFormat="1" ht="15.75">
      <c r="A39" s="121">
        <v>709</v>
      </c>
      <c r="B39" s="112" t="s">
        <v>295</v>
      </c>
      <c r="C39" s="139">
        <v>24337.57</v>
      </c>
      <c r="D39" s="82"/>
      <c r="E39" s="139">
        <v>597.02</v>
      </c>
      <c r="F39" s="82"/>
      <c r="G39" s="78">
        <f t="shared" si="0"/>
        <v>2.4530797446088495</v>
      </c>
      <c r="K39" s="123"/>
      <c r="L39" s="116"/>
      <c r="M39" s="109"/>
      <c r="N39" s="98"/>
      <c r="O39" s="95"/>
      <c r="P39" s="98"/>
      <c r="Q39" s="95"/>
      <c r="R39" s="119"/>
    </row>
    <row r="40" spans="1:18" s="117" customFormat="1" ht="15.75">
      <c r="A40" s="110">
        <v>800</v>
      </c>
      <c r="B40" s="71" t="s">
        <v>296</v>
      </c>
      <c r="C40" s="140">
        <f>SUM(C41:C42)</f>
        <v>65759.69</v>
      </c>
      <c r="D40" s="73"/>
      <c r="E40" s="140">
        <f>SUM(E41:E42)</f>
        <v>3546.77</v>
      </c>
      <c r="F40" s="73"/>
      <c r="G40" s="78">
        <f t="shared" si="0"/>
        <v>5.3935321167116204</v>
      </c>
      <c r="K40" s="123"/>
      <c r="L40" s="116"/>
      <c r="M40" s="109"/>
      <c r="N40" s="98"/>
      <c r="O40" s="98"/>
      <c r="P40" s="98"/>
      <c r="Q40" s="95"/>
      <c r="R40" s="119"/>
    </row>
    <row r="41" spans="1:18" s="117" customFormat="1" ht="15.75">
      <c r="A41" s="121">
        <v>801</v>
      </c>
      <c r="B41" s="112" t="s">
        <v>297</v>
      </c>
      <c r="C41" s="139">
        <v>53110.13</v>
      </c>
      <c r="D41" s="82"/>
      <c r="E41" s="139">
        <v>3315</v>
      </c>
      <c r="F41" s="82"/>
      <c r="G41" s="78">
        <f t="shared" si="0"/>
        <v>6.241747101729934</v>
      </c>
      <c r="K41" s="123"/>
      <c r="L41" s="116"/>
      <c r="M41" s="109"/>
      <c r="N41" s="98"/>
      <c r="O41" s="98"/>
      <c r="P41" s="98"/>
      <c r="Q41" s="95"/>
      <c r="R41" s="119"/>
    </row>
    <row r="42" spans="1:18" s="117" customFormat="1" ht="15.75">
      <c r="A42" s="121">
        <v>804</v>
      </c>
      <c r="B42" s="112" t="s">
        <v>298</v>
      </c>
      <c r="C42" s="139">
        <v>12649.56</v>
      </c>
      <c r="D42" s="82"/>
      <c r="E42" s="139">
        <v>231.77</v>
      </c>
      <c r="F42" s="82"/>
      <c r="G42" s="78">
        <f t="shared" si="0"/>
        <v>1.8322376430484542</v>
      </c>
      <c r="K42" s="123"/>
      <c r="L42" s="116"/>
      <c r="M42" s="109"/>
      <c r="N42" s="98"/>
      <c r="O42" s="95"/>
      <c r="P42" s="98"/>
      <c r="Q42" s="95"/>
      <c r="R42" s="119"/>
    </row>
    <row r="43" spans="1:18" s="117" customFormat="1" ht="15.75">
      <c r="A43" s="124">
        <v>900</v>
      </c>
      <c r="B43" s="71" t="s">
        <v>299</v>
      </c>
      <c r="C43" s="140">
        <f>SUM(C44:C44)</f>
        <v>325.39999999999998</v>
      </c>
      <c r="D43" s="73"/>
      <c r="E43" s="140">
        <f>SUM(E44:E44)</f>
        <v>0</v>
      </c>
      <c r="F43" s="73"/>
      <c r="G43" s="78">
        <f t="shared" si="0"/>
        <v>0</v>
      </c>
      <c r="K43" s="113"/>
      <c r="L43" s="87"/>
      <c r="M43" s="114"/>
      <c r="N43" s="89"/>
      <c r="O43" s="89"/>
      <c r="P43" s="89"/>
      <c r="Q43" s="95"/>
      <c r="R43" s="119"/>
    </row>
    <row r="44" spans="1:18" s="117" customFormat="1" ht="15.75">
      <c r="A44" s="121">
        <v>909</v>
      </c>
      <c r="B44" s="112" t="s">
        <v>300</v>
      </c>
      <c r="C44" s="139">
        <v>325.39999999999998</v>
      </c>
      <c r="D44" s="82"/>
      <c r="E44" s="139">
        <v>0</v>
      </c>
      <c r="F44" s="82"/>
      <c r="G44" s="78">
        <f t="shared" si="0"/>
        <v>0</v>
      </c>
      <c r="K44" s="123"/>
      <c r="L44" s="116"/>
      <c r="M44" s="109"/>
      <c r="N44" s="98"/>
      <c r="O44" s="98"/>
      <c r="P44" s="98"/>
      <c r="Q44" s="95"/>
      <c r="R44" s="119"/>
    </row>
    <row r="45" spans="1:18" s="117" customFormat="1" ht="15.75">
      <c r="A45" s="125">
        <v>1000</v>
      </c>
      <c r="B45" s="71" t="s">
        <v>301</v>
      </c>
      <c r="C45" s="140">
        <f>SUM(C46:C49)</f>
        <v>105834.02</v>
      </c>
      <c r="D45" s="73"/>
      <c r="E45" s="140">
        <f>SUM(E46:E49)</f>
        <v>199</v>
      </c>
      <c r="F45" s="73"/>
      <c r="G45" s="78">
        <f t="shared" si="0"/>
        <v>0.18803027608702758</v>
      </c>
      <c r="K45" s="123"/>
      <c r="L45" s="116"/>
      <c r="M45" s="109"/>
      <c r="N45" s="98"/>
      <c r="O45" s="98"/>
      <c r="P45" s="98"/>
      <c r="Q45" s="95"/>
      <c r="R45" s="119"/>
    </row>
    <row r="46" spans="1:18" s="117" customFormat="1" ht="15.75">
      <c r="A46" s="126">
        <v>1001</v>
      </c>
      <c r="B46" s="112" t="s">
        <v>302</v>
      </c>
      <c r="C46" s="139">
        <v>7105.15</v>
      </c>
      <c r="D46" s="82"/>
      <c r="E46" s="139">
        <v>0</v>
      </c>
      <c r="F46" s="82"/>
      <c r="G46" s="78">
        <f t="shared" si="0"/>
        <v>0</v>
      </c>
      <c r="K46" s="127"/>
      <c r="L46" s="87"/>
      <c r="M46" s="114"/>
      <c r="N46" s="89"/>
      <c r="O46" s="90"/>
      <c r="P46" s="89"/>
      <c r="Q46" s="95"/>
      <c r="R46" s="119"/>
    </row>
    <row r="47" spans="1:18" s="117" customFormat="1" ht="15.75">
      <c r="A47" s="126">
        <v>1002</v>
      </c>
      <c r="B47" s="112" t="s">
        <v>303</v>
      </c>
      <c r="C47" s="139">
        <v>2272.8000000000002</v>
      </c>
      <c r="D47" s="82"/>
      <c r="E47" s="139">
        <v>100</v>
      </c>
      <c r="F47" s="82"/>
      <c r="G47" s="78">
        <f t="shared" si="0"/>
        <v>4.3998592045054554</v>
      </c>
      <c r="K47" s="123"/>
      <c r="L47" s="116"/>
      <c r="M47" s="109"/>
      <c r="N47" s="98"/>
      <c r="O47" s="98"/>
      <c r="P47" s="98"/>
      <c r="Q47" s="95"/>
      <c r="R47" s="119"/>
    </row>
    <row r="48" spans="1:18" s="128" customFormat="1" ht="15.75">
      <c r="A48" s="126">
        <v>1003</v>
      </c>
      <c r="B48" s="112" t="s">
        <v>304</v>
      </c>
      <c r="C48" s="139">
        <v>89025.97</v>
      </c>
      <c r="D48" s="82"/>
      <c r="E48" s="139">
        <v>56</v>
      </c>
      <c r="F48" s="82"/>
      <c r="G48" s="78">
        <f t="shared" si="0"/>
        <v>6.2902993362498605E-2</v>
      </c>
      <c r="K48" s="129"/>
      <c r="L48" s="87"/>
      <c r="M48" s="114"/>
      <c r="N48" s="89"/>
      <c r="O48" s="90"/>
      <c r="P48" s="89"/>
      <c r="Q48" s="95"/>
      <c r="R48" s="130"/>
    </row>
    <row r="49" spans="1:18" s="117" customFormat="1" ht="15.75">
      <c r="A49" s="126">
        <v>1006</v>
      </c>
      <c r="B49" s="112" t="s">
        <v>305</v>
      </c>
      <c r="C49" s="139">
        <v>7430.1</v>
      </c>
      <c r="D49" s="82"/>
      <c r="E49" s="139">
        <v>43</v>
      </c>
      <c r="F49" s="82"/>
      <c r="G49" s="78">
        <f t="shared" si="0"/>
        <v>0.57872706962221232</v>
      </c>
      <c r="K49" s="131"/>
      <c r="L49" s="116"/>
      <c r="M49" s="109"/>
      <c r="N49" s="98"/>
      <c r="O49" s="95"/>
      <c r="P49" s="98"/>
      <c r="Q49" s="95"/>
      <c r="R49" s="119"/>
    </row>
    <row r="50" spans="1:18" s="117" customFormat="1" ht="15.75">
      <c r="A50" s="125">
        <v>1100</v>
      </c>
      <c r="B50" s="71" t="s">
        <v>306</v>
      </c>
      <c r="C50" s="140">
        <f>SUM(C51:C51)</f>
        <v>18512.34</v>
      </c>
      <c r="D50" s="73"/>
      <c r="E50" s="140">
        <f>SUM(E51:E51)</f>
        <v>2333.4499999999998</v>
      </c>
      <c r="F50" s="73"/>
      <c r="G50" s="78">
        <f t="shared" si="0"/>
        <v>12.604835477308649</v>
      </c>
      <c r="K50" s="131"/>
      <c r="L50" s="116"/>
      <c r="M50" s="109"/>
      <c r="N50" s="98"/>
      <c r="O50" s="98"/>
      <c r="P50" s="98"/>
      <c r="Q50" s="95"/>
      <c r="R50" s="119"/>
    </row>
    <row r="51" spans="1:18" s="117" customFormat="1" ht="15.75">
      <c r="A51" s="126">
        <v>1101</v>
      </c>
      <c r="B51" s="112" t="s">
        <v>307</v>
      </c>
      <c r="C51" s="139">
        <v>18512.34</v>
      </c>
      <c r="D51" s="82"/>
      <c r="E51" s="139">
        <v>2333.4499999999998</v>
      </c>
      <c r="F51" s="82"/>
      <c r="G51" s="78">
        <f t="shared" si="0"/>
        <v>12.604835477308649</v>
      </c>
      <c r="K51" s="131"/>
      <c r="L51" s="116"/>
      <c r="M51" s="109"/>
      <c r="N51" s="98"/>
      <c r="O51" s="95"/>
      <c r="P51" s="98"/>
      <c r="Q51" s="95"/>
      <c r="R51" s="119"/>
    </row>
    <row r="52" spans="1:18" s="117" customFormat="1" ht="15.75">
      <c r="A52" s="125">
        <v>1200</v>
      </c>
      <c r="B52" s="71" t="s">
        <v>308</v>
      </c>
      <c r="C52" s="140">
        <f>SUM(C53+C54)</f>
        <v>3938.19</v>
      </c>
      <c r="D52" s="74"/>
      <c r="E52" s="140">
        <f>SUM(E53+E54)</f>
        <v>160</v>
      </c>
      <c r="F52" s="73"/>
      <c r="G52" s="78">
        <f t="shared" si="0"/>
        <v>4.0627801096442786</v>
      </c>
      <c r="K52" s="131"/>
      <c r="L52" s="116"/>
      <c r="M52" s="109"/>
      <c r="N52" s="98"/>
      <c r="O52" s="98"/>
      <c r="P52" s="98"/>
      <c r="Q52" s="95"/>
      <c r="R52" s="119"/>
    </row>
    <row r="53" spans="1:18" s="117" customFormat="1" ht="15.75">
      <c r="A53" s="126">
        <v>1201</v>
      </c>
      <c r="B53" s="112" t="s">
        <v>309</v>
      </c>
      <c r="C53" s="139">
        <v>1938.19</v>
      </c>
      <c r="D53" s="82"/>
      <c r="E53" s="139">
        <v>160</v>
      </c>
      <c r="F53" s="82"/>
      <c r="G53" s="78">
        <f t="shared" si="0"/>
        <v>8.2551246265845961</v>
      </c>
      <c r="K53" s="129"/>
      <c r="L53" s="87"/>
      <c r="M53" s="114"/>
      <c r="N53" s="89"/>
      <c r="O53" s="89"/>
      <c r="P53" s="89"/>
      <c r="Q53" s="95"/>
      <c r="R53" s="119"/>
    </row>
    <row r="54" spans="1:18" s="117" customFormat="1" ht="15.75">
      <c r="A54" s="126">
        <v>1202</v>
      </c>
      <c r="B54" s="112" t="s">
        <v>310</v>
      </c>
      <c r="C54" s="139">
        <v>2000</v>
      </c>
      <c r="D54" s="82"/>
      <c r="E54" s="139">
        <v>0</v>
      </c>
      <c r="F54" s="82"/>
      <c r="G54" s="78">
        <f t="shared" si="0"/>
        <v>0</v>
      </c>
      <c r="K54" s="131"/>
      <c r="L54" s="116"/>
      <c r="M54" s="109"/>
      <c r="N54" s="98"/>
      <c r="O54" s="95"/>
      <c r="P54" s="98"/>
      <c r="Q54" s="95"/>
      <c r="R54" s="119"/>
    </row>
    <row r="55" spans="1:18" s="117" customFormat="1" ht="15.75">
      <c r="A55" s="125">
        <v>1300</v>
      </c>
      <c r="B55" s="71" t="s">
        <v>311</v>
      </c>
      <c r="C55" s="140">
        <f>SUM(C56)</f>
        <v>211.45</v>
      </c>
      <c r="D55" s="73"/>
      <c r="E55" s="140">
        <f>SUM(E56)</f>
        <v>0</v>
      </c>
      <c r="F55" s="73"/>
      <c r="G55" s="78">
        <f t="shared" si="0"/>
        <v>0</v>
      </c>
      <c r="K55" s="129"/>
      <c r="L55" s="87"/>
      <c r="M55" s="114"/>
      <c r="N55" s="89"/>
      <c r="O55" s="89"/>
      <c r="P55" s="89"/>
      <c r="Q55" s="95"/>
      <c r="R55" s="119"/>
    </row>
    <row r="56" spans="1:18" s="117" customFormat="1" ht="31.5">
      <c r="A56" s="126">
        <v>1301</v>
      </c>
      <c r="B56" s="112" t="s">
        <v>312</v>
      </c>
      <c r="C56" s="139">
        <v>211.45</v>
      </c>
      <c r="D56" s="82"/>
      <c r="E56" s="139">
        <v>0</v>
      </c>
      <c r="F56" s="73"/>
      <c r="G56" s="78">
        <f t="shared" si="0"/>
        <v>0</v>
      </c>
      <c r="K56" s="131"/>
      <c r="L56" s="116"/>
      <c r="M56" s="109"/>
      <c r="N56" s="98"/>
      <c r="O56" s="95"/>
      <c r="P56" s="98"/>
      <c r="Q56" s="95"/>
      <c r="R56" s="119"/>
    </row>
    <row r="57" spans="1:18" ht="15.75">
      <c r="A57" s="99"/>
      <c r="B57" s="132" t="s">
        <v>313</v>
      </c>
      <c r="C57" s="140">
        <f>SUM(C5+C14+C19+C26+C31+C35+C40+C43+C45+C50+C52+C55)</f>
        <v>1275525.8499999996</v>
      </c>
      <c r="D57" s="72">
        <f>SUM(D5+D14+D19+D26+D31+D35+D40+D43+D45+D50+D52+D55)</f>
        <v>0</v>
      </c>
      <c r="E57" s="140">
        <f>SUM(E5+E14+E19+E26+E31+E35+E40+E43+E45+E50+E52+E55)</f>
        <v>49924.819999999992</v>
      </c>
      <c r="F57" s="111"/>
      <c r="G57" s="78">
        <f t="shared" si="0"/>
        <v>3.914057876600463</v>
      </c>
      <c r="K57" s="131"/>
      <c r="L57" s="116"/>
      <c r="M57" s="97"/>
      <c r="N57" s="98"/>
      <c r="O57" s="95"/>
      <c r="P57" s="98"/>
      <c r="Q57" s="95"/>
      <c r="R57" s="85"/>
    </row>
    <row r="58" spans="1:18" ht="15.75">
      <c r="A58" s="65"/>
      <c r="B58" s="65"/>
      <c r="C58" s="65"/>
      <c r="D58" s="65"/>
      <c r="E58" s="133"/>
      <c r="F58" s="65"/>
      <c r="G58" s="65"/>
      <c r="K58" s="129"/>
      <c r="L58" s="87"/>
      <c r="M58" s="114"/>
      <c r="N58" s="89"/>
      <c r="O58" s="89"/>
      <c r="P58" s="89"/>
      <c r="Q58" s="95"/>
      <c r="R58" s="85"/>
    </row>
    <row r="59" spans="1:18" ht="15.75">
      <c r="A59" s="65"/>
      <c r="B59" s="65"/>
      <c r="C59" s="65"/>
      <c r="D59" s="65"/>
      <c r="E59" s="133"/>
      <c r="F59" s="65"/>
      <c r="G59" s="65"/>
      <c r="K59" s="131"/>
      <c r="L59" s="116"/>
      <c r="M59" s="109"/>
      <c r="N59" s="98"/>
      <c r="O59" s="98"/>
      <c r="P59" s="89"/>
      <c r="Q59" s="95"/>
      <c r="R59" s="85"/>
    </row>
    <row r="60" spans="1:18" ht="15.75">
      <c r="A60" s="148" t="s">
        <v>317</v>
      </c>
      <c r="B60" s="148"/>
      <c r="C60" s="148"/>
      <c r="D60" s="148"/>
      <c r="E60" s="148"/>
      <c r="F60" s="148"/>
      <c r="G60" s="148"/>
      <c r="K60" s="109"/>
      <c r="L60" s="134"/>
      <c r="M60" s="88"/>
      <c r="N60" s="88"/>
      <c r="O60" s="88"/>
      <c r="P60" s="114"/>
      <c r="Q60" s="95"/>
      <c r="R60" s="85"/>
    </row>
    <row r="61" spans="1:18">
      <c r="K61" s="136"/>
      <c r="L61" s="136"/>
      <c r="M61" s="136"/>
      <c r="N61" s="136"/>
      <c r="O61" s="136"/>
      <c r="P61" s="136"/>
      <c r="Q61" s="136"/>
      <c r="R61" s="85"/>
    </row>
    <row r="62" spans="1:18" ht="15" customHeight="1">
      <c r="A62" s="145" t="s">
        <v>318</v>
      </c>
      <c r="B62" s="145"/>
      <c r="C62" s="145"/>
      <c r="D62" s="145"/>
      <c r="E62" s="145"/>
      <c r="F62" s="145"/>
      <c r="G62" s="145"/>
      <c r="K62" s="136"/>
      <c r="L62" s="136"/>
      <c r="M62" s="136"/>
      <c r="N62" s="136"/>
      <c r="O62" s="136"/>
      <c r="P62" s="136"/>
      <c r="Q62" s="136"/>
      <c r="R62" s="85"/>
    </row>
    <row r="63" spans="1:18" ht="15.75">
      <c r="A63" s="145"/>
      <c r="B63" s="145"/>
      <c r="C63" s="145"/>
      <c r="D63" s="145"/>
      <c r="E63" s="145"/>
      <c r="F63" s="145"/>
      <c r="G63" s="145"/>
      <c r="K63" s="137"/>
      <c r="L63" s="137"/>
      <c r="M63" s="137"/>
      <c r="N63" s="137"/>
      <c r="O63" s="137"/>
      <c r="P63" s="137"/>
      <c r="Q63" s="137"/>
      <c r="R63" s="85"/>
    </row>
    <row r="64" spans="1:18" ht="12.75" customHeight="1">
      <c r="A64" s="145"/>
      <c r="B64" s="145"/>
      <c r="C64" s="145"/>
      <c r="D64" s="145"/>
      <c r="E64" s="145"/>
      <c r="F64" s="145"/>
      <c r="G64" s="145"/>
      <c r="K64" s="85"/>
      <c r="L64" s="85"/>
      <c r="M64" s="85"/>
      <c r="N64" s="85"/>
      <c r="O64" s="85"/>
      <c r="P64" s="85"/>
      <c r="Q64" s="85"/>
      <c r="R64" s="85"/>
    </row>
    <row r="65" spans="1:18" ht="18.75" customHeight="1">
      <c r="A65" s="145"/>
      <c r="B65" s="145"/>
      <c r="C65" s="145"/>
      <c r="D65" s="145"/>
      <c r="E65" s="145"/>
      <c r="F65" s="145"/>
      <c r="G65" s="145"/>
      <c r="K65" s="138"/>
      <c r="L65" s="138"/>
      <c r="M65" s="138"/>
      <c r="N65" s="138"/>
      <c r="O65" s="138"/>
      <c r="P65" s="138"/>
      <c r="Q65" s="138"/>
      <c r="R65" s="85"/>
    </row>
    <row r="66" spans="1:18" ht="12.75" hidden="1" customHeight="1">
      <c r="A66" s="145"/>
      <c r="B66" s="145"/>
      <c r="C66" s="145"/>
      <c r="D66" s="145"/>
      <c r="E66" s="145"/>
      <c r="F66" s="145"/>
      <c r="G66" s="145"/>
      <c r="K66" s="138"/>
      <c r="L66" s="138"/>
      <c r="M66" s="138"/>
      <c r="N66" s="138"/>
      <c r="O66" s="138"/>
      <c r="P66" s="138"/>
      <c r="Q66" s="138"/>
      <c r="R66" s="85"/>
    </row>
    <row r="67" spans="1:18" ht="12.75" customHeight="1">
      <c r="K67" s="138"/>
      <c r="L67" s="138"/>
      <c r="M67" s="138"/>
      <c r="N67" s="138"/>
      <c r="O67" s="138"/>
      <c r="P67" s="138"/>
      <c r="Q67" s="138"/>
      <c r="R67" s="85"/>
    </row>
    <row r="68" spans="1:18" ht="12.75" customHeight="1">
      <c r="K68" s="138"/>
      <c r="L68" s="138"/>
      <c r="M68" s="138"/>
      <c r="N68" s="138"/>
      <c r="O68" s="138"/>
      <c r="P68" s="138"/>
      <c r="Q68" s="138"/>
      <c r="R68" s="85"/>
    </row>
    <row r="69" spans="1:18" ht="12.75" customHeight="1">
      <c r="K69" s="138"/>
      <c r="L69" s="138"/>
      <c r="M69" s="138"/>
      <c r="N69" s="138"/>
      <c r="O69" s="138"/>
      <c r="P69" s="138"/>
      <c r="Q69" s="138"/>
      <c r="R69" s="85"/>
    </row>
    <row r="70" spans="1:18">
      <c r="K70" s="85"/>
      <c r="L70" s="85"/>
      <c r="M70" s="85"/>
      <c r="N70" s="85"/>
      <c r="O70" s="85"/>
      <c r="P70" s="85"/>
      <c r="Q70" s="85"/>
      <c r="R70" s="85"/>
    </row>
  </sheetData>
  <mergeCells count="5">
    <mergeCell ref="A62:G66"/>
    <mergeCell ref="A1:G1"/>
    <mergeCell ref="A2:G2"/>
    <mergeCell ref="E3:G3"/>
    <mergeCell ref="A60:G60"/>
  </mergeCells>
  <phoneticPr fontId="26" type="noConversion"/>
  <pageMargins left="0.78740157480314965" right="0" top="0.35433070866141736" bottom="0.35433070866141736" header="0.31496062992125984" footer="0.31496062992125984"/>
  <pageSetup paperSize="9" scale="80"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доходы</vt:lpstr>
      <vt:lpstr>расходы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KuznetsovaTV</cp:lastModifiedBy>
  <cp:lastPrinted>2015-12-01T10:00:51Z</cp:lastPrinted>
  <dcterms:created xsi:type="dcterms:W3CDTF">2015-01-16T05:02:30Z</dcterms:created>
  <dcterms:modified xsi:type="dcterms:W3CDTF">2016-03-02T04:21:48Z</dcterms:modified>
</cp:coreProperties>
</file>