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19095" windowHeight="11760" activeTab="4"/>
  </bookViews>
  <sheets>
    <sheet name="Доходы" sheetId="4" r:id="rId1"/>
    <sheet name="Расходы" sheetId="14" r:id="rId2"/>
    <sheet name="Источники" sheetId="15" r:id="rId3"/>
    <sheet name="Муниципальный долг" sheetId="16" r:id="rId4"/>
    <sheet name="Кредиторская задолженность" sheetId="17" r:id="rId5"/>
  </sheets>
  <definedNames>
    <definedName name="_xlnm.Print_Area" localSheetId="0">Доходы!#REF!</definedName>
  </definedNames>
  <calcPr calcId="124519"/>
</workbook>
</file>

<file path=xl/calcChain.xml><?xml version="1.0" encoding="utf-8"?>
<calcChain xmlns="http://schemas.openxmlformats.org/spreadsheetml/2006/main">
  <c r="F179" i="4"/>
  <c r="D177"/>
  <c r="F177" s="1"/>
  <c r="C177"/>
  <c r="E5"/>
  <c r="E6"/>
  <c r="E7"/>
  <c r="E8"/>
  <c r="E9"/>
  <c r="E10"/>
  <c r="E11"/>
  <c r="E12"/>
  <c r="E13"/>
  <c r="E14"/>
  <c r="E15"/>
  <c r="E16"/>
  <c r="E17"/>
  <c r="E18"/>
  <c r="E19"/>
  <c r="E21"/>
  <c r="E23"/>
  <c r="E24"/>
  <c r="E26"/>
  <c r="E27"/>
  <c r="E28"/>
  <c r="E29"/>
  <c r="E30"/>
  <c r="E31"/>
  <c r="E32"/>
  <c r="E33"/>
  <c r="E34"/>
  <c r="E35"/>
  <c r="E36"/>
  <c r="E37"/>
  <c r="E39"/>
  <c r="E40"/>
  <c r="E41"/>
  <c r="E42"/>
  <c r="E43"/>
  <c r="E44"/>
  <c r="E45"/>
  <c r="E46"/>
  <c r="E47"/>
  <c r="E48"/>
  <c r="E51"/>
  <c r="E52"/>
  <c r="E53"/>
  <c r="E55"/>
  <c r="E56"/>
  <c r="E57"/>
  <c r="E58"/>
  <c r="E59"/>
  <c r="E60"/>
  <c r="E61"/>
  <c r="E65"/>
  <c r="E66"/>
  <c r="E67"/>
  <c r="E70"/>
  <c r="E72"/>
  <c r="E73"/>
  <c r="E74"/>
  <c r="E75"/>
  <c r="E76"/>
  <c r="E77"/>
  <c r="E78"/>
  <c r="E79"/>
  <c r="E80"/>
  <c r="E81"/>
  <c r="E82"/>
  <c r="E83"/>
  <c r="E84"/>
  <c r="E85"/>
  <c r="E86"/>
  <c r="E88"/>
  <c r="E89"/>
  <c r="E90"/>
  <c r="E92"/>
  <c r="E93"/>
  <c r="E96"/>
  <c r="E97"/>
  <c r="E100"/>
  <c r="E101"/>
  <c r="E102"/>
  <c r="E103"/>
  <c r="E104"/>
  <c r="E105"/>
  <c r="E106"/>
  <c r="E109"/>
  <c r="E122"/>
  <c r="E123"/>
  <c r="E124"/>
  <c r="E125"/>
  <c r="E126"/>
  <c r="E127"/>
  <c r="E131"/>
  <c r="E132"/>
  <c r="E134"/>
  <c r="E135"/>
  <c r="E137"/>
  <c r="E138"/>
  <c r="E139"/>
  <c r="E140"/>
  <c r="E142"/>
  <c r="E143"/>
  <c r="E146"/>
  <c r="E147"/>
  <c r="E151"/>
  <c r="E152"/>
  <c r="E154"/>
  <c r="E155"/>
  <c r="E156"/>
  <c r="E157"/>
  <c r="E158"/>
  <c r="E159"/>
  <c r="E161"/>
  <c r="E162"/>
  <c r="E164"/>
  <c r="E165"/>
  <c r="E167"/>
  <c r="E168"/>
  <c r="E169"/>
  <c r="E170"/>
  <c r="E171"/>
  <c r="E172"/>
  <c r="E173"/>
  <c r="E174"/>
  <c r="E178"/>
  <c r="F186"/>
  <c r="F185"/>
  <c r="F184"/>
  <c r="D184"/>
  <c r="C184"/>
  <c r="F183"/>
  <c r="F182"/>
  <c r="F181"/>
  <c r="D180"/>
  <c r="F180" s="1"/>
  <c r="C180"/>
  <c r="F178"/>
  <c r="F176"/>
  <c r="F175"/>
  <c r="F174"/>
  <c r="F173"/>
  <c r="F172"/>
  <c r="F171"/>
  <c r="D170"/>
  <c r="C170"/>
  <c r="F169"/>
  <c r="F168"/>
  <c r="D167"/>
  <c r="C167"/>
  <c r="F166"/>
  <c r="F165"/>
  <c r="F164"/>
  <c r="F163"/>
  <c r="F162"/>
  <c r="F161"/>
  <c r="F160"/>
  <c r="F159"/>
  <c r="F158"/>
  <c r="F157"/>
  <c r="C157"/>
  <c r="F156"/>
  <c r="D155"/>
  <c r="C155"/>
  <c r="C153" s="1"/>
  <c r="F154"/>
  <c r="F152"/>
  <c r="F151"/>
  <c r="F150"/>
  <c r="F149"/>
  <c r="F148"/>
  <c r="F147"/>
  <c r="F146"/>
  <c r="F145"/>
  <c r="F144"/>
  <c r="F143"/>
  <c r="F142"/>
  <c r="F141"/>
  <c r="F140"/>
  <c r="F139"/>
  <c r="D139"/>
  <c r="C139"/>
  <c r="F138"/>
  <c r="F137"/>
  <c r="F136"/>
  <c r="F135"/>
  <c r="F134"/>
  <c r="F133"/>
  <c r="F132"/>
  <c r="F131"/>
  <c r="F130"/>
  <c r="F129"/>
  <c r="F128"/>
  <c r="F127"/>
  <c r="F126"/>
  <c r="F125"/>
  <c r="D124"/>
  <c r="C124"/>
  <c r="C121" s="1"/>
  <c r="C120" s="1"/>
  <c r="F123"/>
  <c r="F122"/>
  <c r="D122"/>
  <c r="C122"/>
  <c r="F119"/>
  <c r="F118"/>
  <c r="D118"/>
  <c r="F117"/>
  <c r="F116"/>
  <c r="F115"/>
  <c r="F114"/>
  <c r="D113"/>
  <c r="F113" s="1"/>
  <c r="C113"/>
  <c r="C112" s="1"/>
  <c r="F111"/>
  <c r="F110"/>
  <c r="F109"/>
  <c r="F108"/>
  <c r="F107"/>
  <c r="F106"/>
  <c r="F105"/>
  <c r="F104"/>
  <c r="F103"/>
  <c r="F102"/>
  <c r="F101"/>
  <c r="F100"/>
  <c r="F99"/>
  <c r="F98"/>
  <c r="D97"/>
  <c r="C97"/>
  <c r="F96"/>
  <c r="F95"/>
  <c r="F94"/>
  <c r="F93"/>
  <c r="F92"/>
  <c r="D92"/>
  <c r="C92"/>
  <c r="F91"/>
  <c r="F90"/>
  <c r="F89"/>
  <c r="F88"/>
  <c r="F87"/>
  <c r="F86"/>
  <c r="F85"/>
  <c r="F84"/>
  <c r="D83"/>
  <c r="C83"/>
  <c r="F82"/>
  <c r="F81"/>
  <c r="D80"/>
  <c r="C80"/>
  <c r="C76" s="1"/>
  <c r="F79"/>
  <c r="F78"/>
  <c r="F77"/>
  <c r="F75"/>
  <c r="D74"/>
  <c r="F74" s="1"/>
  <c r="C74"/>
  <c r="C67" s="1"/>
  <c r="F73"/>
  <c r="F72"/>
  <c r="F71"/>
  <c r="D70"/>
  <c r="C70"/>
  <c r="F69"/>
  <c r="D68"/>
  <c r="F68" s="1"/>
  <c r="C68"/>
  <c r="D67"/>
  <c r="F66"/>
  <c r="F65"/>
  <c r="F64"/>
  <c r="F63"/>
  <c r="F62"/>
  <c r="F61"/>
  <c r="F60"/>
  <c r="D60"/>
  <c r="C60"/>
  <c r="F59"/>
  <c r="D58"/>
  <c r="F58" s="1"/>
  <c r="C58"/>
  <c r="D57"/>
  <c r="C57"/>
  <c r="F56"/>
  <c r="F55"/>
  <c r="F54"/>
  <c r="F53"/>
  <c r="D52"/>
  <c r="C52"/>
  <c r="F52" s="1"/>
  <c r="D51"/>
  <c r="C51"/>
  <c r="F51" s="1"/>
  <c r="F50"/>
  <c r="D49"/>
  <c r="C49"/>
  <c r="F49" s="1"/>
  <c r="F48"/>
  <c r="F47"/>
  <c r="F46"/>
  <c r="D45"/>
  <c r="F45" s="1"/>
  <c r="C45"/>
  <c r="F44"/>
  <c r="D43"/>
  <c r="C43"/>
  <c r="F43" s="1"/>
  <c r="F42"/>
  <c r="F41"/>
  <c r="D40"/>
  <c r="C40"/>
  <c r="C39"/>
  <c r="F38"/>
  <c r="F37"/>
  <c r="F36"/>
  <c r="D36"/>
  <c r="C36"/>
  <c r="F35"/>
  <c r="F34"/>
  <c r="F33"/>
  <c r="D33"/>
  <c r="C33"/>
  <c r="F32"/>
  <c r="D31"/>
  <c r="D30" s="1"/>
  <c r="C31"/>
  <c r="C30" s="1"/>
  <c r="F29"/>
  <c r="F28"/>
  <c r="D28"/>
  <c r="C28"/>
  <c r="F27"/>
  <c r="D26"/>
  <c r="C26"/>
  <c r="F25"/>
  <c r="F24"/>
  <c r="D23"/>
  <c r="C23"/>
  <c r="F22"/>
  <c r="F21"/>
  <c r="F20"/>
  <c r="F19"/>
  <c r="D18"/>
  <c r="F18" s="1"/>
  <c r="C18"/>
  <c r="F16"/>
  <c r="F15"/>
  <c r="F14"/>
  <c r="F13"/>
  <c r="D12"/>
  <c r="D11" s="1"/>
  <c r="C12"/>
  <c r="C11"/>
  <c r="F10"/>
  <c r="F9"/>
  <c r="F8"/>
  <c r="F7"/>
  <c r="D6"/>
  <c r="D5" s="1"/>
  <c r="C6"/>
  <c r="C5"/>
  <c r="F57" i="14"/>
  <c r="E177" i="4" l="1"/>
  <c r="F5"/>
  <c r="F11"/>
  <c r="F30"/>
  <c r="D17"/>
  <c r="F40"/>
  <c r="C17"/>
  <c r="C4" s="1"/>
  <c r="C187" s="1"/>
  <c r="F26"/>
  <c r="F31"/>
  <c r="F57"/>
  <c r="D76"/>
  <c r="F80"/>
  <c r="F124"/>
  <c r="D153"/>
  <c r="E153" s="1"/>
  <c r="F155"/>
  <c r="F167"/>
  <c r="F170"/>
  <c r="F6"/>
  <c r="F12"/>
  <c r="D39"/>
  <c r="F67"/>
  <c r="F70"/>
  <c r="F83"/>
  <c r="F97"/>
  <c r="D112"/>
  <c r="F112" s="1"/>
  <c r="F23"/>
  <c r="H11" i="14"/>
  <c r="F153" i="4" l="1"/>
  <c r="F17"/>
  <c r="F76"/>
  <c r="F39"/>
  <c r="D4"/>
  <c r="D121"/>
  <c r="E121" s="1"/>
  <c r="D9" i="15"/>
  <c r="D8" s="1"/>
  <c r="F121" i="4" l="1"/>
  <c r="D120"/>
  <c r="E120" s="1"/>
  <c r="F4"/>
  <c r="E4"/>
  <c r="H39" i="14"/>
  <c r="F32"/>
  <c r="D187" i="4" l="1"/>
  <c r="E187" s="1"/>
  <c r="F120"/>
  <c r="C52" i="14"/>
  <c r="D15" i="15"/>
  <c r="F52" i="14"/>
  <c r="E6"/>
  <c r="F187" i="4" l="1"/>
  <c r="H58" i="14"/>
  <c r="H56"/>
  <c r="H55"/>
  <c r="H53"/>
  <c r="H51"/>
  <c r="H50"/>
  <c r="H49"/>
  <c r="H48"/>
  <c r="H46"/>
  <c r="H44"/>
  <c r="H43"/>
  <c r="H41"/>
  <c r="H40"/>
  <c r="H38"/>
  <c r="H37"/>
  <c r="H35"/>
  <c r="H34"/>
  <c r="H33"/>
  <c r="H31"/>
  <c r="H30"/>
  <c r="H29"/>
  <c r="H28"/>
  <c r="H26"/>
  <c r="H25"/>
  <c r="H24"/>
  <c r="H23"/>
  <c r="H22"/>
  <c r="H21"/>
  <c r="H19"/>
  <c r="H18"/>
  <c r="H17"/>
  <c r="H8"/>
  <c r="H14"/>
  <c r="H9"/>
  <c r="H7"/>
  <c r="E57"/>
  <c r="H57" s="1"/>
  <c r="E54"/>
  <c r="E52"/>
  <c r="E47"/>
  <c r="E45"/>
  <c r="E42"/>
  <c r="E36"/>
  <c r="E32"/>
  <c r="E27"/>
  <c r="E20"/>
  <c r="E15"/>
  <c r="F17" i="15"/>
  <c r="F18"/>
  <c r="E19"/>
  <c r="E15"/>
  <c r="E21"/>
  <c r="E17"/>
  <c r="E12"/>
  <c r="E10"/>
  <c r="E9" s="1"/>
  <c r="D21"/>
  <c r="D19"/>
  <c r="D17"/>
  <c r="D14" s="1"/>
  <c r="C57" i="14"/>
  <c r="F54"/>
  <c r="C54"/>
  <c r="F47"/>
  <c r="C47"/>
  <c r="F45"/>
  <c r="C45"/>
  <c r="F42"/>
  <c r="C42"/>
  <c r="F36"/>
  <c r="C36"/>
  <c r="D32"/>
  <c r="D59" s="1"/>
  <c r="C32"/>
  <c r="F27"/>
  <c r="C27"/>
  <c r="F20"/>
  <c r="C20"/>
  <c r="F15"/>
  <c r="C15"/>
  <c r="F6"/>
  <c r="C6"/>
  <c r="H54" l="1"/>
  <c r="E14" i="15"/>
  <c r="H45" i="14"/>
  <c r="H32"/>
  <c r="H52"/>
  <c r="E8" i="15"/>
  <c r="E7" s="1"/>
  <c r="H42" i="14"/>
  <c r="H47"/>
  <c r="H36"/>
  <c r="H27"/>
  <c r="H20"/>
  <c r="H15"/>
  <c r="H6"/>
  <c r="E59"/>
  <c r="D7" i="15"/>
  <c r="F59" i="14"/>
  <c r="C59"/>
  <c r="H59" l="1"/>
  <c r="F14" i="15"/>
</calcChain>
</file>

<file path=xl/sharedStrings.xml><?xml version="1.0" encoding="utf-8"?>
<sst xmlns="http://schemas.openxmlformats.org/spreadsheetml/2006/main" count="508" uniqueCount="450">
  <si>
    <t>Код бюджетной классификации доходов</t>
  </si>
  <si>
    <t xml:space="preserve">Наименование доходов бюджета </t>
  </si>
  <si>
    <t>Процент исполнения к годовым назначениям</t>
  </si>
  <si>
    <t>000  1  00  00000  00  0000  000</t>
  </si>
  <si>
    <t>НАЛОГОВЫЕ И НЕНАЛОГОВЫЕ ДОХОДЫ</t>
  </si>
  <si>
    <t>000  1  01  00000  00  0000  000</t>
  </si>
  <si>
    <t>НАЛОГИ НА ПРИБЫЛЬ, ДОХОДЫ</t>
  </si>
  <si>
    <t>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</si>
  <si>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</si>
  <si>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налогов осуществляется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</si>
  <si>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</si>
  <si>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</si>
  <si>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</si>
  <si>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</si>
  <si>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</si>
  <si>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</si>
  <si>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</si>
  <si>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</si>
  <si>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</si>
  <si>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</si>
  <si>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</si>
  <si>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</si>
  <si>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</si>
  <si>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</si>
  <si>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182  1  05  02010  02  0000  110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</si>
  <si>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</si>
  <si>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</si>
  <si>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</si>
  <si>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182  1  05  03010  01  0000  110</t>
  </si>
  <si>
    <t>000  1  05  04000  02  0000  110</t>
  </si>
  <si>
    <t>Налог, взимаемый в связи с применением патентной системы налогообложения</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</si>
  <si>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</si>
  <si>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</si>
  <si>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</si>
  <si>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</si>
  <si>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Налог на имущество физических лиц</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</si>
  <si>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</si>
  <si>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</si>
  <si>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</si>
  <si>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000  1  08  00000  00  0000  000</t>
  </si>
  <si>
    <t>ГОСУДАРСТВЕННАЯ ПОШЛИНА, СБОРЫ</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</si>
  <si>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</si>
  <si>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</si>
  <si>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000  1  11  00000  00  0000  000</t>
  </si>
  <si>
    <t>ДОХОДЫ ОТ ИСПОЛЬЗОВАНИЯ ИМУЩЕСТВА, НАХОДЯЩЕГОСЯ В ГОСУДАРСТВЕННОЙ И МУНИЦИПАЛЬНОЙ СОБСТВЕННОСТИ</t>
  </si>
  <si>
    <t>Доходы от сдачи в аренду имущества, составляющего казну городских округов (за исключением земельных участков)</t>
  </si>
  <si>
    <t>902  1  11  05074  04  0003  120</t>
  </si>
  <si>
    <t>902  1  11  05074  04  0004  120</t>
  </si>
  <si>
    <t>902  1  11  05074  04  0010  120</t>
  </si>
  <si>
    <t>000  1  12  00000  00  0000  000</t>
  </si>
  <si>
    <t>ПЛАТЕЖИ ПРИ ПОЛЬЗОВАНИИ ПРИРОДНЫМИ РЕСУРСАМИ</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</si>
  <si>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</si>
  <si>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</si>
  <si>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t>
  </si>
  <si>
    <t>048  1  12  01030  01  6000  120</t>
  </si>
  <si>
    <t>Плата за сбросы загрязняющих веществ в водные объекты</t>
  </si>
  <si>
    <t>048  1  12  01040  01  6000  120</t>
  </si>
  <si>
    <t>Плата за размещение отходов производства и потребления</t>
  </si>
  <si>
    <t>000  1  13  00000  00  0000  000</t>
  </si>
  <si>
    <t>ДОХОДЫ ОТ ОКАЗАНИЯ ПЛАТНЫХ УСЛУГ И КОМПЕНСАЦИИ ЗАТРАТ ГОСУДАРСТВА</t>
  </si>
  <si>
    <t>000  1  13  01000  00  0000  130</t>
  </si>
  <si>
    <t>Доходы от оказания платных услуг (работ)</t>
  </si>
  <si>
    <t>901  1  13  01994  04  0004  130</t>
  </si>
  <si>
    <t>00  1  13  02000  00  0000  130</t>
  </si>
  <si>
    <t xml:space="preserve">Доходы от компенсации затрат государства </t>
  </si>
  <si>
    <t>901  1  13  02064  04  0000  130</t>
  </si>
  <si>
    <t>901  1  13  02994  04  0001  130</t>
  </si>
  <si>
    <t>906  1  13  02994  04  0001  130</t>
  </si>
  <si>
    <t>000  1  14  00000  00  0000  000</t>
  </si>
  <si>
    <t>ДОХОДЫ ОТ ПРОДАЖИ МАТЕРИАЛЬНЫХ И НЕМАТЕРИАЛЬНЫХ АКТИВОВ</t>
  </si>
  <si>
    <t>902  1  14  02043  04  0001  410</t>
  </si>
  <si>
    <t>902  1  14  02043  04  0002  410</t>
  </si>
  <si>
    <t>902  1  14  06012  04  0000  430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</si>
  <si>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</si>
  <si>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</si>
  <si>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</si>
  <si>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182  1  16  03010  01  6000  140</t>
  </si>
  <si>
    <t>182  1  16  03030  01  6000  140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</si>
  <si>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</si>
  <si>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</si>
  <si>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</si>
  <si>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</si>
  <si>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141  1  16  08010  01  6000  140</t>
  </si>
  <si>
    <t>321  1  16  25060  01  6000  140</t>
  </si>
  <si>
    <t>Денежные взыскания (штрафы) за нарушение земельного законодательства</t>
  </si>
  <si>
    <t>141  1  16  28000  01  6000  140</t>
  </si>
  <si>
    <t>Cуммы по искам о возмещении вреда, причиненного окружающей среде, подлежащие зачислению в бюджеты городских округов</t>
  </si>
  <si>
    <t>Денежные взыскания (штрафы) и иные суммы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</si>
  <si>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901  1  16  51020  02  0000  140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</si>
  <si>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</si>
  <si>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</si>
  <si>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</si>
  <si>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в том числе по администраторам:</t>
  </si>
  <si>
    <t>037  1  16  90040  04  0000  140</t>
  </si>
  <si>
    <t>901  1  16  90040  04  0000  140</t>
  </si>
  <si>
    <t>141  1  16  90040  04  6000  140</t>
  </si>
  <si>
    <t>188  1  16  90040  04  6000  140</t>
  </si>
  <si>
    <t>000  1  17  00000  00  0000  140</t>
  </si>
  <si>
    <t>ПРОЧИЕ НЕНАЛОГОВЫЕ ДОХОДЫ</t>
  </si>
  <si>
    <t>000  1  17  01040  04  0000  180</t>
  </si>
  <si>
    <t>Невыясненные поступления</t>
  </si>
  <si>
    <t>901  1  17  01040  04  0000  180</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</si>
  <si>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</si>
  <si>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</si>
  <si>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</si>
  <si>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</si>
  <si>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t>
  </si>
  <si>
    <t>Дотации бюджетам городских округов на выравнивание бюджетной обеспеченности</t>
  </si>
  <si>
    <t>СУБСИДИИ</t>
  </si>
  <si>
    <t>ПРОЧИЕ субсидии бюджетам городских округов</t>
  </si>
  <si>
    <t>Субсидии на осуществление мероприятий по организации питания в муниципальных общеобразовательных учреждениях</t>
  </si>
  <si>
    <t>Субсидии на организацию отдыха детей в каникулярное время</t>
  </si>
  <si>
    <t>Субсидии на выравнивание бюджетной обеспеченности муниципальных районов (городских округов) на реализацию обязательств по вопросам местного значения</t>
  </si>
  <si>
    <t>СУБВЕНЦИИ</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</si>
  <si>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</si>
  <si>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</si>
  <si>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</si>
  <si>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</si>
  <si>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</si>
  <si>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государственного полномочия по созданию административных комиссий</t>
  </si>
  <si>
    <t>Прочие субвенции бюджетам городских округов</t>
  </si>
  <si>
    <t>Субвенции на обеспечение государственных гарантий прав граждан на получение дошкольного образования</t>
  </si>
  <si>
    <t>ИТОГО ДОХОДОВ</t>
  </si>
  <si>
    <t>902  1  11  05012  04  0001  120</t>
  </si>
  <si>
    <t>902  1  11  05012  04  0002  120</t>
  </si>
  <si>
    <t>141  1  16  25050  01  6000  140</t>
  </si>
  <si>
    <t xml:space="preserve"> </t>
  </si>
  <si>
    <t>182  1  06  06032  04  0000  110</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</si>
  <si>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</si>
  <si>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</si>
  <si>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182  1  06  06042  04  0000  110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</si>
  <si>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</si>
  <si>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</si>
  <si>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</si>
  <si>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</si>
  <si>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000  2  18  04010  04  0000  180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</si>
  <si>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</si>
  <si>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</si>
  <si>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000  1  05  00000  00  0000  000</t>
  </si>
  <si>
    <t>НАЛОГИ НА СОВОКУПНЫЙ ДОХОД</t>
  </si>
  <si>
    <t>106  1  16  90040  04  6000  140</t>
  </si>
  <si>
    <t>188  1  16  30030  01  6000  140</t>
  </si>
  <si>
    <t>Прочие денежные взыскания (штрафы) за правонарушения в области дорожного движения</t>
  </si>
  <si>
    <t>Доходы, поступающие в порядке возмещения расходов, понесенных в связи с эксплуатацией имущества городских округов</t>
  </si>
  <si>
    <t>00  1  16  08000  00  0000  140</t>
  </si>
  <si>
    <t>076  1  16  35020  04 6000  140</t>
  </si>
  <si>
    <t>000  1  16 4 3000  01  6000  140</t>
  </si>
  <si>
    <t>901  2  18  04010  04  0000  180</t>
  </si>
  <si>
    <t>017  1  16  90040  04  0000  140</t>
  </si>
  <si>
    <t>919  1  16  32000  04  0000  140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</si>
  <si>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</si>
  <si>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902  1  11  09044  04  0000  120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</si>
  <si>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</si>
  <si>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 их лечению, защите населения от болезней, общих для человека и животных, в части регулирования численности безнадзорных собак</t>
  </si>
  <si>
    <t xml:space="preserve"> Налог, взимаемый в связи с применением упрощенной системы налогообложения</t>
  </si>
  <si>
    <t>182  1  05  01  011  01  0000  110</t>
  </si>
  <si>
    <t>Налог, взимаемый с налогоплательщиков, выбравших в качестве объекта налогообложения доходы</t>
  </si>
  <si>
    <t>182  1  05  01  021  01  0000  110</t>
  </si>
  <si>
    <t>Налог, взимаемый с налогоплательщиков, выбравших в качестве объекта налогообложения доходы, уменьшенные на величину расходов</t>
  </si>
  <si>
    <t>027  1  16  90040  04  0000  140</t>
  </si>
  <si>
    <t>Исполнение бюджета  по расходам  Невьянского городского  округа</t>
  </si>
  <si>
    <t xml:space="preserve">Код  раздела, подраздела </t>
  </si>
  <si>
    <t>Наименование раздела, подраздела</t>
  </si>
  <si>
    <t>Назнач-я текущего периода</t>
  </si>
  <si>
    <t>% исп. текущ. назначений</t>
  </si>
  <si>
    <t>Общегосударственные  вопросы</t>
  </si>
  <si>
    <t>Функционирование  высшего должностного лица  субъекта РФ и муниципального образования</t>
  </si>
  <si>
    <t>Функционирование законодательных (представительных) органов государственной власти и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</si>
  <si>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</si>
  <si>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Судебная система</t>
  </si>
  <si>
    <t xml:space="preserve"> Обеспечение деятельности финансовых, налоговых и таможенных органов  и органов финансового (финансово-бюджетного) надзора</t>
  </si>
  <si>
    <t xml:space="preserve">Обеспечение проведения выборов и референдумов </t>
  </si>
  <si>
    <r>
      <t>Резервные фонды</t>
    </r>
    <r>
      <rPr>
        <sz val="12"/>
        <rFont val="Calibri"/>
        <family val="2"/>
        <charset val="204"/>
      </rPr>
      <t xml:space="preserve"> ¹*</t>
    </r>
  </si>
  <si>
    <t>Другие общегосударственные вопросы</t>
  </si>
  <si>
    <t>Национальная  безопасность и правоохранительная  деятельность</t>
  </si>
  <si>
    <t>Органы внутренних дел</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</si>
  <si>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</si>
  <si>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</si>
  <si>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</si>
  <si>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Национальная экономика</t>
  </si>
  <si>
    <t>Сельское хозяйство и рыболовство</t>
  </si>
  <si>
    <t>Водные ресурсы</t>
  </si>
  <si>
    <t>Транспорт</t>
  </si>
  <si>
    <t>Дорожное хозяйство (дорожные фонды)</t>
  </si>
  <si>
    <t xml:space="preserve">Связь и информатика </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</si>
  <si>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</si>
  <si>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</si>
  <si>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</si>
  <si>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</si>
  <si>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</si>
  <si>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</si>
  <si>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</si>
  <si>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</si>
  <si>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 xml:space="preserve"> 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</si>
  <si>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</si>
  <si>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</si>
  <si>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</si>
  <si>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</si>
  <si>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</si>
  <si>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</si>
  <si>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 и кинематография</t>
  </si>
  <si>
    <t xml:space="preserve">Культура </t>
  </si>
  <si>
    <t>Другие вопросы в области культуры, кинематографии</t>
  </si>
  <si>
    <t>Здравоохранение</t>
  </si>
  <si>
    <t xml:space="preserve"> Другие вопросы в области здравоохранения</t>
  </si>
  <si>
    <t>Социальная  политика</t>
  </si>
  <si>
    <t>Пенсионное обеспечение</t>
  </si>
  <si>
    <t xml:space="preserve">Социальное обслуживание населения </t>
  </si>
  <si>
    <t>Социальное обеспечение населения</t>
  </si>
  <si>
    <t>Другие  вопросы в области социальной политики</t>
  </si>
  <si>
    <t xml:space="preserve"> Физическая культура и спорт</t>
  </si>
  <si>
    <t>Физическая культура</t>
  </si>
  <si>
    <t xml:space="preserve">Средства массовой информации </t>
  </si>
  <si>
    <t xml:space="preserve">Телевидение и радиовещание </t>
  </si>
  <si>
    <t xml:space="preserve"> Периодическая печать и издательства </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</si>
  <si>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</si>
  <si>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</si>
  <si>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Расходы бюджета - ИТОГО</t>
  </si>
  <si>
    <t>Наименование показателя</t>
  </si>
  <si>
    <t>Сумма, 
в тысячах 
рублей</t>
  </si>
  <si>
    <t xml:space="preserve">Информация об объеме муниципального долга </t>
  </si>
  <si>
    <t>Невьянского городского округа</t>
  </si>
  <si>
    <t>Объем муниципального долга</t>
  </si>
  <si>
    <t xml:space="preserve">Объем просроченной кредиторской задолженности </t>
  </si>
  <si>
    <t>Информация об объеме  просроченной кредиторской задолженности по бюджету Невьянского городского округа (бюджетная деятельность)</t>
  </si>
  <si>
    <t xml:space="preserve">Информация об исполнении бюджета Невьянского городского округа по источникам финансирования дефицита местного бюджета </t>
  </si>
  <si>
    <t>№  строки</t>
  </si>
  <si>
    <t>Наименование источника финансирования дефицита бюджета</t>
  </si>
  <si>
    <t>Код источника финансирования дефицита бюджета</t>
  </si>
  <si>
    <r>
      <t xml:space="preserve">           </t>
    </r>
    <r>
      <rPr>
        <b/>
        <sz val="11"/>
        <color theme="1"/>
        <rFont val="Times New Roman"/>
        <family val="1"/>
        <charset val="204"/>
      </rPr>
      <t>1.</t>
    </r>
    <r>
      <rPr>
        <b/>
        <sz val="7"/>
        <color theme="1"/>
        <rFont val="Times New Roman"/>
        <family val="1"/>
        <charset val="204"/>
      </rPr>
      <t xml:space="preserve">       </t>
    </r>
    <r>
      <rPr>
        <b/>
        <sz val="11"/>
        <color theme="1"/>
        <rFont val="Times New Roman"/>
        <family val="1"/>
        <charset val="204"/>
      </rPr>
      <t> </t>
    </r>
  </si>
  <si>
    <t>Источники финансирования дефицита бюджетов – всего</t>
  </si>
  <si>
    <t>000 01  00  00  00  00  0000  000</t>
  </si>
  <si>
    <r>
      <t xml:space="preserve">           </t>
    </r>
    <r>
      <rPr>
        <b/>
        <sz val="11"/>
        <color theme="1"/>
        <rFont val="Times New Roman"/>
        <family val="1"/>
        <charset val="204"/>
      </rPr>
      <t>2.</t>
    </r>
    <r>
      <rPr>
        <b/>
        <sz val="7"/>
        <color theme="1"/>
        <rFont val="Times New Roman"/>
        <family val="1"/>
        <charset val="204"/>
      </rPr>
      <t xml:space="preserve">       </t>
    </r>
    <r>
      <rPr>
        <b/>
        <sz val="11"/>
        <color theme="1"/>
        <rFont val="Times New Roman"/>
        <family val="1"/>
        <charset val="204"/>
      </rPr>
      <t> </t>
    </r>
  </si>
  <si>
    <t>ИСТОЧНИКИ ВНУТРЕННЕГО ФИНАНСИРОВАНИЯ ДЕФИЦИТОВ  БЮДЖЕТОВ</t>
  </si>
  <si>
    <t>919 01  00  00  00  00  0000  000</t>
  </si>
  <si>
    <r>
      <t xml:space="preserve">           </t>
    </r>
    <r>
      <rPr>
        <sz val="11"/>
        <color theme="1"/>
        <rFont val="Times New Roman"/>
        <family val="1"/>
        <charset val="204"/>
      </rPr>
      <t>3.</t>
    </r>
    <r>
      <rPr>
        <sz val="7"/>
        <color theme="1"/>
        <rFont val="Times New Roman"/>
        <family val="1"/>
        <charset val="204"/>
      </rPr>
      <t xml:space="preserve">       </t>
    </r>
    <r>
      <rPr>
        <sz val="11"/>
        <color theme="1"/>
        <rFont val="Times New Roman"/>
        <family val="1"/>
        <charset val="204"/>
      </rPr>
      <t> </t>
    </r>
  </si>
  <si>
    <t>Кредиты кредитных организаций в валюте  Российской Федерации</t>
  </si>
  <si>
    <t>919 01  02  00  00  00  0000  000</t>
  </si>
  <si>
    <r>
      <t xml:space="preserve">           </t>
    </r>
    <r>
      <rPr>
        <sz val="11"/>
        <color theme="1"/>
        <rFont val="Times New Roman"/>
        <family val="1"/>
        <charset val="204"/>
      </rPr>
      <t>4.</t>
    </r>
    <r>
      <rPr>
        <sz val="7"/>
        <color theme="1"/>
        <rFont val="Times New Roman"/>
        <family val="1"/>
        <charset val="204"/>
      </rPr>
      <t xml:space="preserve">       </t>
    </r>
    <r>
      <rPr>
        <sz val="11"/>
        <color theme="1"/>
        <rFont val="Times New Roman"/>
        <family val="1"/>
        <charset val="204"/>
      </rPr>
      <t> </t>
    </r>
  </si>
  <si>
    <t xml:space="preserve">Получение кредитов от кредитных организаций в валюте Российской Федерации  </t>
  </si>
  <si>
    <t>919  01 02  00  00  00 0000  700</t>
  </si>
  <si>
    <r>
      <t xml:space="preserve">           </t>
    </r>
    <r>
      <rPr>
        <sz val="11"/>
        <color theme="1"/>
        <rFont val="Times New Roman"/>
        <family val="1"/>
        <charset val="204"/>
      </rPr>
      <t>5.</t>
    </r>
    <r>
      <rPr>
        <sz val="7"/>
        <color theme="1"/>
        <rFont val="Times New Roman"/>
        <family val="1"/>
        <charset val="204"/>
      </rPr>
      <t xml:space="preserve">       </t>
    </r>
    <r>
      <rPr>
        <sz val="11"/>
        <color theme="1"/>
        <rFont val="Times New Roman"/>
        <family val="1"/>
        <charset val="204"/>
      </rPr>
      <t> </t>
    </r>
  </si>
  <si>
    <t>Получение  кредитов от кредитных организаций бюджетами городских округов  в валюте Российской Федерации</t>
  </si>
  <si>
    <t>919  01  02  00  00 04 0000  710</t>
  </si>
  <si>
    <r>
      <t xml:space="preserve">           </t>
    </r>
    <r>
      <rPr>
        <sz val="11"/>
        <color theme="1"/>
        <rFont val="Times New Roman"/>
        <family val="1"/>
        <charset val="204"/>
      </rPr>
      <t>6.</t>
    </r>
    <r>
      <rPr>
        <sz val="7"/>
        <color theme="1"/>
        <rFont val="Times New Roman"/>
        <family val="1"/>
        <charset val="204"/>
      </rPr>
      <t xml:space="preserve">       </t>
    </r>
    <r>
      <rPr>
        <sz val="11"/>
        <color theme="1"/>
        <rFont val="Times New Roman"/>
        <family val="1"/>
        <charset val="204"/>
      </rPr>
      <t> </t>
    </r>
  </si>
  <si>
    <t>Погашение кредитов, предоставленных кредитными  организациями в валюте Российской Федерации</t>
  </si>
  <si>
    <t>919 01  02  00  00  00  0000  800</t>
  </si>
  <si>
    <r>
      <t xml:space="preserve">           </t>
    </r>
    <r>
      <rPr>
        <sz val="11"/>
        <color theme="1"/>
        <rFont val="Times New Roman"/>
        <family val="1"/>
        <charset val="204"/>
      </rPr>
      <t>7.</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</si>
  <si>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кредитных организаций в валюте Российской  Федерации</t>
  </si>
  <si>
    <t>919  01 02  00  00  04  0000  810</t>
  </si>
  <si>
    <r>
      <t xml:space="preserve">           </t>
    </r>
    <r>
      <rPr>
        <sz val="11"/>
        <color theme="1"/>
        <rFont val="Times New Roman"/>
        <family val="1"/>
        <charset val="204"/>
      </rPr>
      <t>8.</t>
    </r>
    <r>
      <rPr>
        <sz val="7"/>
        <color theme="1"/>
        <rFont val="Times New Roman"/>
        <family val="1"/>
        <charset val="204"/>
      </rPr>
      <t xml:space="preserve">       </t>
    </r>
    <r>
      <rPr>
        <sz val="11"/>
        <color theme="1"/>
        <rFont val="Times New Roman"/>
        <family val="1"/>
        <charset val="204"/>
      </rPr>
      <t> </t>
    </r>
  </si>
  <si>
    <t>Бюджетные кредиты от других бюджетов бюджетной  системы Российской Федерации</t>
  </si>
  <si>
    <t>919 01  03  00  00  00  0000  000</t>
  </si>
  <si>
    <r>
      <t xml:space="preserve">           </t>
    </r>
    <r>
      <rPr>
        <sz val="11"/>
        <color theme="1"/>
        <rFont val="Times New Roman"/>
        <family val="1"/>
        <charset val="204"/>
      </rPr>
      <t>9.</t>
    </r>
    <r>
      <rPr>
        <sz val="7"/>
        <color theme="1"/>
        <rFont val="Times New Roman"/>
        <family val="1"/>
        <charset val="204"/>
      </rPr>
      <t xml:space="preserve">       </t>
    </r>
    <r>
      <rPr>
        <sz val="11"/>
        <color theme="1"/>
        <rFont val="Times New Roman"/>
        <family val="1"/>
        <charset val="204"/>
      </rPr>
      <t> </t>
    </r>
  </si>
  <si>
    <t>Получение бюджетных кредитов от других  бюджетов бюджетной системы Российской  Федерации в валюте Российской Федерации</t>
  </si>
  <si>
    <t>919 01  03  00  00  00  0000  700</t>
  </si>
  <si>
    <r>
      <t xml:space="preserve">       </t>
    </r>
    <r>
      <rPr>
        <sz val="11"/>
        <color theme="1"/>
        <rFont val="Times New Roman"/>
        <family val="1"/>
        <charset val="204"/>
      </rPr>
      <t>10.</t>
    </r>
    <r>
      <rPr>
        <sz val="7"/>
        <color theme="1"/>
        <rFont val="Times New Roman"/>
        <family val="1"/>
        <charset val="204"/>
      </rPr>
      <t xml:space="preserve">       </t>
    </r>
    <r>
      <rPr>
        <sz val="11"/>
        <color theme="1"/>
        <rFont val="Times New Roman"/>
        <family val="1"/>
        <charset val="204"/>
      </rPr>
      <t> </t>
    </r>
  </si>
  <si>
    <t>Получение кредитов от других бюджетов  бюджетной системы Российской Федерации  бюджетами городских округов в валюте  Российской Федерации</t>
  </si>
  <si>
    <t>919 01  03  01  00  04  0000  710</t>
  </si>
  <si>
    <r>
      <t xml:space="preserve">       </t>
    </r>
    <r>
      <rPr>
        <sz val="11"/>
        <color theme="1"/>
        <rFont val="Times New Roman"/>
        <family val="1"/>
        <charset val="204"/>
      </rPr>
      <t>11.</t>
    </r>
    <r>
      <rPr>
        <sz val="7"/>
        <color theme="1"/>
        <rFont val="Times New Roman"/>
        <family val="1"/>
        <charset val="204"/>
      </rPr>
      <t xml:space="preserve">       </t>
    </r>
    <r>
      <rPr>
        <sz val="11"/>
        <color theme="1"/>
        <rFont val="Times New Roman"/>
        <family val="1"/>
        <charset val="204"/>
      </rPr>
      <t> </t>
    </r>
  </si>
  <si>
    <t>Погашение бюджетных кредитов, полученных от  других бюджетов бюджетной системы Российской  Федерации в валюте Российской Федерации</t>
  </si>
  <si>
    <t>919 01  03  00  00  00  0000  800</t>
  </si>
  <si>
    <r>
      <t xml:space="preserve">       </t>
    </r>
    <r>
      <rPr>
        <sz val="11"/>
        <color theme="1"/>
        <rFont val="Times New Roman"/>
        <family val="1"/>
        <charset val="204"/>
      </rPr>
      <t>12.</t>
    </r>
    <r>
      <rPr>
        <sz val="7"/>
        <color theme="1"/>
        <rFont val="Times New Roman"/>
        <family val="1"/>
        <charset val="204"/>
      </rPr>
      <t xml:space="preserve">       </t>
    </r>
    <r>
      <rPr>
        <sz val="11"/>
        <color theme="1"/>
        <rFont val="Times New Roman"/>
        <family val="1"/>
        <charset val="204"/>
      </rPr>
      <t> </t>
    </r>
  </si>
  <si>
    <t>Погашение бюджетами городских округов кредитов  от других бюджетов бюджетной системы  Российской Федерации в валюте Российской  Федерации</t>
  </si>
  <si>
    <t>919 01  03  01  00  04  0000  810</t>
  </si>
  <si>
    <r>
      <t xml:space="preserve">       </t>
    </r>
    <r>
      <rPr>
        <sz val="12"/>
        <color theme="1"/>
        <rFont val="Times New Roman"/>
        <family val="1"/>
        <charset val="204"/>
      </rPr>
      <t>13.</t>
    </r>
    <r>
      <rPr>
        <sz val="7"/>
        <color theme="1"/>
        <rFont val="Times New Roman"/>
        <family val="1"/>
        <charset val="204"/>
      </rPr>
      <t xml:space="preserve">       </t>
    </r>
    <r>
      <rPr>
        <sz val="12"/>
        <color theme="1"/>
        <rFont val="Times New Roman"/>
        <family val="1"/>
        <charset val="204"/>
      </rPr>
      <t> </t>
    </r>
  </si>
  <si>
    <t xml:space="preserve">Исполнение государственных  и муниципальных гарантий в валюте Российской Федерации       </t>
  </si>
  <si>
    <t>919 01  06  04  00  00  0000  000</t>
  </si>
  <si>
    <r>
      <t xml:space="preserve">       </t>
    </r>
    <r>
      <rPr>
        <sz val="12"/>
        <color theme="1"/>
        <rFont val="Times New Roman"/>
        <family val="1"/>
        <charset val="204"/>
      </rPr>
      <t>14.</t>
    </r>
    <r>
      <rPr>
        <sz val="7"/>
        <color theme="1"/>
        <rFont val="Times New Roman"/>
        <family val="1"/>
        <charset val="204"/>
      </rPr>
      <t xml:space="preserve">       </t>
    </r>
    <r>
      <rPr>
        <sz val="12"/>
        <color theme="1"/>
        <rFont val="Times New Roman"/>
        <family val="1"/>
        <charset val="204"/>
      </rPr>
      <t> </t>
    </r>
  </si>
  <si>
    <t xml:space="preserve">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t>
  </si>
  <si>
    <t>919 01  06  04  01  04  0000  810</t>
  </si>
  <si>
    <r>
      <t xml:space="preserve">       </t>
    </r>
    <r>
      <rPr>
        <sz val="12"/>
        <color theme="1"/>
        <rFont val="Times New Roman"/>
        <family val="1"/>
        <charset val="204"/>
      </rPr>
      <t>15.</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</si>
  <si>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внутри страны в валюте Российской Федерации</t>
  </si>
  <si>
    <t>919 01  06  05  00  00  0000  600</t>
  </si>
  <si>
    <r>
      <t xml:space="preserve">       </t>
    </r>
    <r>
      <rPr>
        <sz val="12"/>
        <color theme="1"/>
        <rFont val="Times New Roman"/>
        <family val="1"/>
        <charset val="204"/>
      </rPr>
      <t>16.</t>
    </r>
    <r>
      <rPr>
        <sz val="7"/>
        <color theme="1"/>
        <rFont val="Times New Roman"/>
        <family val="1"/>
        <charset val="204"/>
      </rPr>
      <t xml:space="preserve">       </t>
    </r>
    <r>
      <rPr>
        <sz val="12"/>
        <color theme="1"/>
        <rFont val="Times New Roman"/>
        <family val="1"/>
        <charset val="204"/>
      </rPr>
      <t> </t>
    </r>
  </si>
  <si>
    <t>Возврат бюджетных кредитов, предоставленных юридическим лицам из бюджетов городских округов в валюте Российской Федерации</t>
  </si>
  <si>
    <t>919 01  06  05  01  04  0000  640</t>
  </si>
  <si>
    <r>
      <t xml:space="preserve">       </t>
    </r>
    <r>
      <rPr>
        <sz val="11"/>
        <color theme="1"/>
        <rFont val="Times New Roman"/>
        <family val="1"/>
        <charset val="204"/>
      </rPr>
      <t>17.</t>
    </r>
    <r>
      <rPr>
        <sz val="7"/>
        <color theme="1"/>
        <rFont val="Times New Roman"/>
        <family val="1"/>
        <charset val="204"/>
      </rPr>
      <t xml:space="preserve">       </t>
    </r>
    <r>
      <rPr>
        <sz val="11"/>
        <color theme="1"/>
        <rFont val="Times New Roman"/>
        <family val="1"/>
        <charset val="204"/>
      </rPr>
      <t> </t>
    </r>
  </si>
  <si>
    <t>Изменение остатков средств на счетах по учету  средств бюджета</t>
  </si>
  <si>
    <t>919 01  05  00  00  00  0000  000</t>
  </si>
  <si>
    <t>Процент исполнения</t>
  </si>
  <si>
    <t>-</t>
  </si>
  <si>
    <t>Бюджетные ассигнования  с учетом внесенных изменений, тыс. руб.</t>
  </si>
  <si>
    <t>% исполнения к  уточненным годовым  назначениям гр.5/гр.4 *100</t>
  </si>
  <si>
    <t>160  1  16  08010  01  6000  140</t>
  </si>
  <si>
    <t>045  1  16  90040  04  0000  140</t>
  </si>
  <si>
    <t>Объем средств по решению о бюджете на 2017 год, тыс. руб.</t>
  </si>
  <si>
    <t>Объем средств по решению о бюджете на 2017 год  в тысячах рублей</t>
  </si>
  <si>
    <t xml:space="preserve"> Дополнительное образование детей</t>
  </si>
  <si>
    <t>Сумма бюджетных назначений на 2017 год (в тыс.руб.)</t>
  </si>
  <si>
    <t>182  1  05  01  050  01  1000  110</t>
  </si>
  <si>
    <t>Минимальный налог, зачисляемый в бюджеты субъектов Российской Федерации (за налоговые периоды, истекшие до 1 января 2016 года)</t>
  </si>
  <si>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charset val="204"/>
      </rPr>
      <t>(доходы, получаемые в виде арендной платы за указанные земельные участки)</t>
    </r>
  </si>
  <si>
    <r>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r>
      <rPr>
        <sz val="10"/>
        <color indexed="12"/>
        <rFont val="Times New Roman"/>
        <family val="1"/>
        <charset val="204"/>
      </rPr>
      <t>(средства от продажи права на заключение договоров аренды указанных земельных участков)</t>
    </r>
  </si>
  <si>
    <t xml:space="preserve">902  1  11  05024 04 0001  120 </t>
  </si>
  <si>
    <r>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t>
    </r>
    <r>
      <rPr>
        <sz val="10"/>
        <color indexed="12"/>
        <rFont val="Times New Roman"/>
        <family val="1"/>
        <charset val="204"/>
      </rPr>
      <t>(доходы, получаемые в виде арендной платы за указанные земельные участки)</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</si>
  <si>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(доходы от сдачи в аренду объектов нежилого фонда городских округов, находящихся в казне городских округов и не являющихся памятниками истории, культуры и градостроительства )</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</si>
  <si>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(плата за пользование жилыми помещениями (плата за наём) муниципального жилищного фонда, находящегося в казне городских округов)</t>
    </r>
  </si>
  <si>
    <r>
      <t xml:space="preserve">Доходы от сдачи в аренду имущества, составляющего казну городских округов (за исключением земельных участков) </t>
    </r>
    <r>
      <rPr>
        <sz val="10"/>
        <color indexed="12"/>
        <rFont val="Times New Roman"/>
        <family val="1"/>
        <charset val="204"/>
      </rPr>
      <t>(доходы от сдачи в аренду движимого имущества, находящегося в казне городских округов )</t>
    </r>
  </si>
  <si>
    <r>
      <t xml:space="preserve">Прочие доходы от оказания платных услуг (работ) получателями средств бюджетов городских округов </t>
    </r>
    <r>
      <rPr>
        <sz val="10"/>
        <color indexed="12"/>
        <rFont val="Times New Roman"/>
        <family val="1"/>
        <charset val="204"/>
      </rPr>
      <t xml:space="preserve">(прочие доходы от оказания платных услуг (работ) </t>
    </r>
  </si>
  <si>
    <r>
      <t xml:space="preserve">Прочие доходы от компенсации затрат бюджетов городских округов </t>
    </r>
    <r>
      <rPr>
        <sz val="10"/>
        <color indexed="12"/>
        <rFont val="Times New Roman"/>
        <family val="1"/>
        <charset val="204"/>
      </rPr>
      <t>(возврат дебиторской задолженности прошлых лет)</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</si>
  <si>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charset val="204"/>
      </rPr>
      <t xml:space="preserve"> (доходы от реализации объектов нежилого фонда)</t>
    </r>
  </si>
  <si>
    <r>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0"/>
        <color indexed="12"/>
        <rFont val="Times New Roman"/>
        <family val="1"/>
        <charset val="204"/>
      </rPr>
      <t xml:space="preserve"> (прочие доходы от реализации иного имущества,)</t>
    </r>
  </si>
  <si>
    <t>188  1  16 4 3000  01  6000  140</t>
  </si>
  <si>
    <t>000  2  02  10000  00  0000  151</t>
  </si>
  <si>
    <t>919  2  02  15001  04  0000  151</t>
  </si>
  <si>
    <t xml:space="preserve"> 000  2  02  20000  00  0000  151</t>
  </si>
  <si>
    <t>000  2  02  29999  04  0000  151</t>
  </si>
  <si>
    <t>000  2  02  30000  00  0000  151</t>
  </si>
  <si>
    <t>901 2  02  30022  04  0000  151</t>
  </si>
  <si>
    <t>901  2  02  30024  04  0000  151</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</si>
  <si>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 выезжающих из районов Крайнего Севера и приравненных к ним местностей</t>
  </si>
  <si>
    <t>901  2  02  35250  04  0000  151</t>
  </si>
  <si>
    <t>Субвенции бюджетам городских округов на оплату жилищно-коммунальных услуг отдельным категориям граждан</t>
  </si>
  <si>
    <t>000  2  02  39999  04  0000  151</t>
  </si>
  <si>
    <t>906  2  02  39999  04  0000  151</t>
  </si>
  <si>
    <t>000  2  19  00000  04  0000  151</t>
  </si>
  <si>
    <t>901  2  19  60010  04  0000  151</t>
  </si>
  <si>
    <t>906  2  19  60010  04  0000  151</t>
  </si>
  <si>
    <t>182  1  05  02020 02  0000  110</t>
  </si>
  <si>
    <t>902  1  16  90040  04  6000  140</t>
  </si>
  <si>
    <t>919  1  13  02994  04  0001  130</t>
  </si>
  <si>
    <r>
      <t xml:space="preserve">Прочие доходы от компенсации затрат бюджетов городских округов </t>
    </r>
    <r>
      <rPr>
        <sz val="10"/>
        <color indexed="12"/>
        <rFont val="Times New Roman"/>
        <family val="1"/>
        <charset val="204"/>
      </rPr>
      <t>(прочие доходы)</t>
    </r>
  </si>
  <si>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</si>
  <si>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</si>
  <si>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</si>
  <si>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Субсидии из областного бюджета местному бюджету, предоставление которых предусмотрено госпрограммой Свердловской области в сфере строительства до 2024 года, в 2017 году на разработку документации по планировке территории</t>
  </si>
  <si>
    <t>000  2  07  04000  04  0000  180</t>
  </si>
  <si>
    <t>Прочие безвозмездные поступления в бюджеты городских округов</t>
  </si>
  <si>
    <t>901  2  07  04050  04  0000  180</t>
  </si>
  <si>
    <t>182  1  05  01  012  01  3000  110</t>
  </si>
  <si>
    <t>Налог, взимаемый с налогоплательщиков, выбравших в качестве объекта налогооблажения доходы (за налоговые периоды, истекшие до 1 января 2011 года)</t>
  </si>
  <si>
    <t>048  1  12  01020  01  6000  120</t>
  </si>
  <si>
    <t>Плата за выбросы загрязняющих веществ в атмосферный воздух передвижными объектами</t>
  </si>
  <si>
    <t>000  1  14  01000  00  0000  410</t>
  </si>
  <si>
    <t>Доходы от продажи квартир</t>
  </si>
  <si>
    <t>902  1  14  01040  04  0000  410</t>
  </si>
  <si>
    <t>Доходы от продажи квартир, находящихся в собственности городских округов</t>
  </si>
  <si>
    <t>901  2  02  25527  04  0000  151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</si>
  <si>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</si>
  <si>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901  2  02  20051  04  0000  151</t>
  </si>
  <si>
    <t>901  2  02  29999 04  0000  151</t>
  </si>
  <si>
    <t>Субсидии на подготовку молодых граждан к военной службе в 2016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</si>
  <si>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906  2  02  29999 04  0000  151</t>
  </si>
  <si>
    <t>919  2  02  29999 04  0000  151</t>
  </si>
  <si>
    <t>000  2  02  40000  00  0000  151</t>
  </si>
  <si>
    <t>ИНЫЕ МЕЖБЮДЖЕТНЫЕ ТРАНСФЕРТЫ</t>
  </si>
  <si>
    <t>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</si>
  <si>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906  2  18  04010  04  0000  180</t>
  </si>
  <si>
    <t>908  2  18  04010  04  0000  180</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</si>
  <si>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</si>
  <si>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Субсидии на проведение мероприятий по улучшению жилищных условий граждан, проживающих в сельской местности, в том числе молодых семей и молодых специалистов</t>
  </si>
  <si>
    <t>901  2  02  20077  04  0000  151</t>
  </si>
  <si>
    <t>Субсидии из областного бюджета местному бюджету на реализацию мероприятий по переселению граждан из жилых помещений признанных непригодными для проживания</t>
  </si>
  <si>
    <t>901  2  02  20216  04  0000  151</t>
  </si>
  <si>
    <t>Субсидии,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2024 года" на капитальный ремонт автомобильных дорог общего пользования местного значения</t>
  </si>
  <si>
    <t>901  2  02  35462  04  0000  151</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</si>
  <si>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</si>
  <si>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оборудования, расходные материалы и хозяйственные нужды (за исключением расходов на содержание зданий и коммунальных расходов)</t>
  </si>
  <si>
    <t>Cубсидии на предоставление социальных выплат молодым семьям на приобретение (строительство) жилья</t>
  </si>
  <si>
    <t>908  2  02  49999  04  0000  151</t>
  </si>
  <si>
    <t>000  1  01  02000  01  0000  110</t>
  </si>
  <si>
    <t>100  1  03  02230  01  0000  110</t>
  </si>
  <si>
    <t>100  1  03  02240  01  0000  110</t>
  </si>
  <si>
    <t>100  1  03  02250  01  0000  110</t>
  </si>
  <si>
    <t>100  1  03  02260  01  0000  110</t>
  </si>
  <si>
    <t>000  1  05  01 000  00  0000  110</t>
  </si>
  <si>
    <t>000  1  05  02000  02  0000  110</t>
  </si>
  <si>
    <t>000  1  05  03000  01  0000  110</t>
  </si>
  <si>
    <t>000  1  06  01000  00  0000  110</t>
  </si>
  <si>
    <t>000  1  06  06000  00  0000  110</t>
  </si>
  <si>
    <t>902  1  11  05010  04  0000  120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</si>
  <si>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</si>
  <si>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</si>
  <si>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</si>
  <si>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000  1  11  05070  00  0000  000</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</si>
  <si>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</si>
  <si>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</si>
  <si>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000  1  12  01000  01  0000  120</t>
  </si>
  <si>
    <t>902  1  14  02042  04  0000  410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</si>
  <si>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</si>
  <si>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</si>
  <si>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</si>
  <si>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000  1  14  06000  00  0000  430</t>
  </si>
  <si>
    <t>Доходы от продажи земельных участков, находящихся в государственной и муниципальной собственности</t>
  </si>
  <si>
    <t>Субсидии бюджетам городских округов на строительство и реконструкцию спортивных объектов муниципальной собственности, включая малобюджетные физкультурно-спортивные объекты шаговой доступности</t>
  </si>
  <si>
    <t>901  2  02  25555  04  0000  151</t>
  </si>
  <si>
    <t>Субсидии бюджетам городских округов на поддержку муниципальных программ формирования современной городской среды</t>
  </si>
  <si>
    <t>902  1  08  07150  01  0000  110</t>
  </si>
  <si>
    <t>Государственная пошлина за выдачу разрешения на установку рекламной конструкции</t>
  </si>
  <si>
    <t>318  1  16  90040  04  6000  140</t>
  </si>
  <si>
    <t>000  1  17  05040  04  0000  180</t>
  </si>
  <si>
    <t>Прочие неналоговые доходы бюджетов городских округов</t>
  </si>
  <si>
    <t>901  1  17  05040  04  0000  180</t>
  </si>
  <si>
    <t>906  2  02  25097  04  0000  151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</si>
  <si>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</si>
  <si>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901 2  02  25127  04  0000  151</t>
  </si>
  <si>
    <t>Субсидии бюджетам городских округов на реализацию мероприятий по поэтапному внедрению Всероссийского физкультурно-спортивного комплекса "Готов к труду и обороне "(ГТО)</t>
  </si>
  <si>
    <t>Субсидии в рамках государственной программы Свердловской области "Повышение инвестиционной привлекательности Свердловской области до 2024 года", в 2017 году на развитие объектов, предназначенных для организации досуга жителей муниципальных образований, расположенных на территории Свердловской области</t>
  </si>
  <si>
    <t>188  1  16  28000  01  6000  140</t>
  </si>
  <si>
    <t xml:space="preserve"> по состоянию на 01.11.2017 года</t>
  </si>
  <si>
    <t>Исполнено    на 01.11.2017г., в тыс. руб.</t>
  </si>
  <si>
    <t>на 01.11.2017г.</t>
  </si>
  <si>
    <t>Исполнение на 01.11.2017г., в тысячах рублей</t>
  </si>
  <si>
    <t>на  01.11.2017г.</t>
  </si>
  <si>
    <t>Исполнение бюджета Невьянского городского округа по состоянию на 01.11.2017 г.</t>
  </si>
  <si>
    <t>Сумма фактического поступления на 01.11.2017 г. (в тыс.руб.)</t>
  </si>
  <si>
    <t>Отклонение от плана     (+;-)</t>
  </si>
  <si>
    <t>Денежные взыскания (штрафы) за нарушение законодательства в области санитарно-эпидемиологического благополучия человека и законодательства в сфере защиты прав потребителя</t>
  </si>
  <si>
    <t>498  1  16  41000  01  6000 140</t>
  </si>
  <si>
    <t>Денежные взыскания (штрафы) за нарушение законодательства Российской Федерации об электроэнергетике</t>
  </si>
  <si>
    <t>321  1  16 4 3000  01  6000  140</t>
  </si>
  <si>
    <t>192  1  16  43000  01  6000  140</t>
  </si>
  <si>
    <t>005  1  16  90040  04  0000  140</t>
  </si>
  <si>
    <t>177  1  16  90040  04  6000  140</t>
  </si>
  <si>
    <t>182  1  16  90040  04  6000  140</t>
  </si>
  <si>
    <t>902  1  17  01040  04  0000  180</t>
  </si>
  <si>
    <t>908  1  17  01040  04  0000  180</t>
  </si>
  <si>
    <t>919  1  17  01040  04  0000  180</t>
  </si>
  <si>
    <t>Субсидии из областного бюджета местным бюджетам на реализацию проектов капитального строительства муниципального значения по развитию газификации населенных пунктов городского типа</t>
  </si>
  <si>
    <t>901  2  02  20088  04  0000  151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</si>
  <si>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</si>
  <si>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901  2  02  20089  04  0000  151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</si>
  <si>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</si>
  <si>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901  2  02  25097  04  0000  151</t>
  </si>
  <si>
    <t>908  2  02  25519  04  0000  151</t>
  </si>
  <si>
    <t>Субсидии на выплату денежного поощерения лучшим работникам муниципальных учреждений культуры, находящихся на территории сельских поселений Свердловской области</t>
  </si>
  <si>
    <t>906  2  02  25520  04  0000  151</t>
  </si>
  <si>
    <t>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t>
  </si>
  <si>
    <t>Субсидии на организацию и осуществление мероприятий по работе с молодежью в 2016 году, предоставление которых предусмотрено государственной программой Свердловской области "Развитие физической культуры, спорта и молодежной политики в Свердловской области до 2020 года"</t>
  </si>
  <si>
    <t xml:space="preserve">Субсидии на развитие материально-технической базы муниципальных учреждений дополнительного образования детей - детско-юношеских спортивных школ и специализированных детско-юношеских школ олимпийского резерва </t>
  </si>
  <si>
    <t>Субсидии на предоставление региональных социальных выплат молодым семьям на улучшение жилищных условий</t>
  </si>
  <si>
    <t>Субсидии из областного бюджета местным бюджетам на развитие спортивной инфраструктуры муниципальных общеобразовательных организаций</t>
  </si>
  <si>
    <t xml:space="preserve">901  2  02  29999  04  0000  151  </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</si>
  <si>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</si>
  <si>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901  2  02  35120  04  0000  151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</si>
  <si>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</si>
  <si>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901 2  02  03121  04  0000  151</t>
  </si>
  <si>
    <t>Субвенции бюджетам городских округов  на проведение Всероссийской сельскохозяйственной переписи в 2016 году</t>
  </si>
  <si>
    <t>901  2  02  49999  04  0000  151</t>
  </si>
  <si>
    <t>Межбюджетные трансферты бюджетам городских округов для содействия достижению и (или) поощерения достижения наилучших значений показателей деятельности органов местного самоуправления городских округов, расположенных на территории Свердловской области</t>
  </si>
  <si>
    <t>901  2 02 49999  04 0000 151</t>
  </si>
  <si>
    <t xml:space="preserve">Межбюджетные трансферты из резервного фонда Правительства Свердловской области  на строительство объекта капитального строительства "Котельная №1 по ул. горького в с.Конево, Невьянского райцона, Свердловской области" мощностью 0,84 МВт.                                                                                                                                                                                                                            </t>
  </si>
  <si>
    <t xml:space="preserve">Межбюджетные трансферты из резервного фонда Правительства Свердловской области  на капитальный ремонт участка тепловой сети от условной точки 70 по ул. Матвеева, д. 26 до условной точки 84 по ул. Чапаева, д. 32 в городе Невьянске                                                                                                                                                                                                                            </t>
  </si>
  <si>
    <t>908  2  02  45144  04  0000  151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</si>
  <si>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</si>
  <si>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908  2  02  45148  04  0000  151</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</si>
  <si>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</si>
  <si>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919  2  07  04050  04  0000  180</t>
  </si>
  <si>
    <r>
      <t xml:space="preserve">    </t>
    </r>
    <r>
      <rPr>
        <vertAlign val="superscript"/>
        <sz val="12"/>
        <color indexed="8"/>
        <rFont val="Times New Roman"/>
        <family val="1"/>
        <charset val="204"/>
      </rPr>
      <t>1*</t>
    </r>
    <r>
      <rPr>
        <sz val="12"/>
        <color indexed="8"/>
        <rFont val="Times New Roman"/>
        <family val="1"/>
        <charset val="204"/>
      </rPr>
      <t xml:space="preserve"> Примечание:  Общая сумма расходов, осуществленных за счет резервного администрации Невьянского городского округа, составила 12 290,71 тыс. рублей. Расходы, осуществленные за счет резервного фонда администрации Невьянского городского округа, отражены по соответствующим разделам бюджетной классификации. Процент исполнения расходов, осуществленных за счет резервного администрации Невьянского городского округа, рассчитан с учетом средств резервного фонда, отраженных по другим разделам бюджетной классификации.</t>
    </r>
  </si>
</sst>
</file>

<file path=xl/styles.xml><?xml version="1.0" encoding="utf-8"?>
<styleSheet xmlns="http://schemas.openxmlformats.org/spreadsheetml/2006/main">
  <numFmts count="4">
    <numFmt numFmtId="164" formatCode="0.0"/>
    <numFmt numFmtId="165" formatCode="0000"/>
    <numFmt numFmtId="166" formatCode="#,##0.0"/>
    <numFmt numFmtId="167" formatCode="0.0%"/>
  </numFmts>
  <fonts count="45">
    <font>
      <sz val="11"/>
      <color theme="1"/>
      <name val="Calibri"/>
      <family val="2"/>
      <charset val="204"/>
      <scheme val="minor"/>
    </font>
    <font>
      <sz val="10"/>
      <name val="Arial Cyr"/>
      <charset val="204"/>
    </font>
    <font>
      <sz val="14"/>
      <name val="Arial Cyr"/>
      <charset val="204"/>
    </font>
    <font>
      <sz val="10"/>
      <name val="Times New Roman"/>
      <family val="1"/>
      <charset val="204"/>
    </font>
    <font>
      <b/>
      <sz val="10"/>
      <name val="Times New Roman"/>
      <family val="1"/>
      <charset val="204"/>
    </font>
    <font>
      <sz val="10"/>
      <color theme="1"/>
      <name val="Times New Roman"/>
      <family val="1"/>
      <charset val="204"/>
    </font>
    <font>
      <b/>
      <i/>
      <sz val="10"/>
      <name val="Times New Roman"/>
      <family val="1"/>
      <charset val="204"/>
    </font>
    <font>
      <sz val="10"/>
      <name val="Arial"/>
      <family val="2"/>
      <charset val="204"/>
    </font>
    <font>
      <sz val="9"/>
      <name val="Times New Roman"/>
      <family val="1"/>
      <charset val="204"/>
    </font>
    <font>
      <b/>
      <i/>
      <sz val="14"/>
      <name val="Times New Roman"/>
      <family val="1"/>
      <charset val="204"/>
    </font>
    <font>
      <i/>
      <sz val="12"/>
      <name val="Times New Roman"/>
      <family val="1"/>
      <charset val="204"/>
    </font>
    <font>
      <b/>
      <sz val="12"/>
      <name val="Times New Roman"/>
      <family val="1"/>
      <charset val="204"/>
    </font>
    <font>
      <b/>
      <sz val="11"/>
      <name val="Times New Roman"/>
      <family val="1"/>
      <charset val="204"/>
    </font>
    <font>
      <b/>
      <sz val="10"/>
      <name val="Arial Cyr"/>
      <charset val="204"/>
    </font>
    <font>
      <sz val="12"/>
      <name val="Times New Roman"/>
      <family val="1"/>
      <charset val="204"/>
    </font>
    <font>
      <sz val="12"/>
      <name val="Calibri"/>
      <family val="2"/>
      <charset val="204"/>
    </font>
    <font>
      <sz val="9"/>
      <name val="Arial"/>
      <family val="2"/>
      <charset val="204"/>
    </font>
    <font>
      <sz val="9"/>
      <name val="Arial Cyr"/>
      <charset val="204"/>
    </font>
    <font>
      <b/>
      <i/>
      <sz val="12"/>
      <name val="Times New Roman"/>
      <family val="1"/>
      <charset val="204"/>
    </font>
    <font>
      <sz val="11"/>
      <name val="Times New Roman"/>
      <family val="1"/>
      <charset val="204"/>
    </font>
    <font>
      <sz val="10"/>
      <color indexed="8"/>
      <name val="Times New Roman"/>
      <family val="1"/>
      <charset val="204"/>
    </font>
    <font>
      <b/>
      <sz val="12"/>
      <color indexed="8"/>
      <name val="Times New Roman"/>
      <family val="1"/>
      <charset val="204"/>
    </font>
    <font>
      <b/>
      <sz val="11"/>
      <color indexed="8"/>
      <name val="Times New Roman"/>
      <family val="1"/>
      <charset val="204"/>
    </font>
    <font>
      <b/>
      <sz val="14"/>
      <color indexed="8"/>
      <name val="Times New Roman"/>
      <family val="1"/>
      <charset val="204"/>
    </font>
    <font>
      <sz val="12"/>
      <color indexed="8"/>
      <name val="Times New Roman"/>
      <family val="1"/>
      <charset val="204"/>
    </font>
    <font>
      <b/>
      <sz val="10"/>
      <color indexed="8"/>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b/>
      <sz val="11"/>
      <color theme="1"/>
      <name val="Times New Roman"/>
      <family val="1"/>
      <charset val="204"/>
    </font>
    <font>
      <b/>
      <sz val="7"/>
      <color theme="1"/>
      <name val="Times New Roman"/>
      <family val="1"/>
      <charset val="204"/>
    </font>
    <font>
      <b/>
      <sz val="12"/>
      <color rgb="FF000000"/>
      <name val="Times New Roman"/>
      <family val="1"/>
      <charset val="204"/>
    </font>
    <font>
      <sz val="7"/>
      <color theme="1"/>
      <name val="Times New Roman"/>
      <family val="1"/>
      <charset val="204"/>
    </font>
    <font>
      <vertAlign val="superscript"/>
      <sz val="12"/>
      <color indexed="8"/>
      <name val="Times New Roman"/>
      <family val="1"/>
      <charset val="204"/>
    </font>
    <font>
      <sz val="11"/>
      <color theme="1"/>
      <name val="Calibri"/>
      <family val="2"/>
      <charset val="204"/>
      <scheme val="minor"/>
    </font>
    <font>
      <b/>
      <sz val="10"/>
      <color theme="1"/>
      <name val="Times New Roman"/>
      <family val="1"/>
      <charset val="204"/>
    </font>
    <font>
      <sz val="10"/>
      <color rgb="FF000000"/>
      <name val="Times New Roman"/>
      <family val="1"/>
      <charset val="204"/>
    </font>
    <font>
      <b/>
      <sz val="10"/>
      <color rgb="FF000000"/>
      <name val="Times New Roman"/>
      <family val="1"/>
      <charset val="204"/>
    </font>
    <font>
      <sz val="10"/>
      <color indexed="12"/>
      <name val="Times New Roman"/>
      <family val="1"/>
      <charset val="204"/>
    </font>
    <font>
      <b/>
      <sz val="9"/>
      <name val="Times New Roman"/>
      <family val="1"/>
      <charset val="204"/>
    </font>
    <font>
      <sz val="11"/>
      <name val="Calibri"/>
      <family val="2"/>
      <charset val="204"/>
      <scheme val="minor"/>
    </font>
    <font>
      <b/>
      <sz val="11"/>
      <color theme="1"/>
      <name val="Calibri"/>
      <family val="2"/>
      <charset val="204"/>
      <scheme val="minor"/>
    </font>
    <font>
      <sz val="9"/>
      <color theme="1"/>
      <name val="Times New Roman"/>
      <family val="1"/>
      <charset val="204"/>
    </font>
    <font>
      <b/>
      <i/>
      <sz val="11"/>
      <color theme="1"/>
      <name val="Calibri"/>
      <family val="2"/>
      <charset val="204"/>
      <scheme val="minor"/>
    </font>
    <font>
      <sz val="11"/>
      <color indexed="8"/>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8">
    <xf numFmtId="0" fontId="0"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cellStyleXfs>
  <cellXfs count="201">
    <xf numFmtId="0" fontId="0" fillId="0" borderId="0" xfId="0"/>
    <xf numFmtId="0" fontId="0" fillId="0" borderId="0" xfId="0"/>
    <xf numFmtId="0" fontId="3" fillId="0" borderId="0" xfId="0" applyFont="1"/>
    <xf numFmtId="0" fontId="13" fillId="0" borderId="0" xfId="0" applyFont="1"/>
    <xf numFmtId="165" fontId="11" fillId="0" borderId="1" xfId="0" applyNumberFormat="1" applyFont="1" applyBorder="1" applyAlignment="1">
      <alignment horizontal="center" vertical="center"/>
    </xf>
    <xf numFmtId="0" fontId="11" fillId="0" borderId="1" xfId="0" applyFont="1" applyBorder="1" applyAlignment="1">
      <alignment vertical="justify"/>
    </xf>
    <xf numFmtId="165" fontId="14" fillId="0" borderId="1" xfId="0" applyNumberFormat="1" applyFont="1" applyBorder="1" applyAlignment="1">
      <alignment horizontal="center" wrapText="1"/>
    </xf>
    <xf numFmtId="0" fontId="14" fillId="0" borderId="1" xfId="0" applyFont="1" applyBorder="1" applyAlignment="1">
      <alignment vertical="justify" wrapText="1"/>
    </xf>
    <xf numFmtId="0" fontId="0" fillId="0" borderId="0" xfId="0" applyAlignment="1">
      <alignment wrapText="1"/>
    </xf>
    <xf numFmtId="165" fontId="14" fillId="0" borderId="1" xfId="0" applyNumberFormat="1" applyFont="1" applyBorder="1" applyAlignment="1">
      <alignment horizontal="center"/>
    </xf>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165" fontId="11" fillId="0" borderId="0" xfId="0" applyNumberFormat="1" applyFont="1" applyBorder="1" applyAlignment="1">
      <alignment horizontal="center" vertical="center"/>
    </xf>
    <xf numFmtId="0" fontId="11" fillId="0" borderId="0" xfId="0" applyFont="1" applyBorder="1" applyAlignment="1">
      <alignment vertical="justify"/>
    </xf>
    <xf numFmtId="164" fontId="11" fillId="0" borderId="0" xfId="0" applyNumberFormat="1" applyFont="1" applyFill="1" applyBorder="1"/>
    <xf numFmtId="0" fontId="11" fillId="0" borderId="0" xfId="0" applyFont="1" applyBorder="1"/>
    <xf numFmtId="164" fontId="11" fillId="0" borderId="0" xfId="0" applyNumberFormat="1" applyFont="1" applyBorder="1"/>
    <xf numFmtId="165" fontId="14" fillId="0" borderId="0" xfId="0" applyNumberFormat="1" applyFont="1" applyBorder="1" applyAlignment="1">
      <alignment horizontal="center" wrapText="1"/>
    </xf>
    <xf numFmtId="0" fontId="14" fillId="0" borderId="0" xfId="0" applyFont="1" applyBorder="1" applyAlignment="1">
      <alignment vertical="justify" wrapText="1"/>
    </xf>
    <xf numFmtId="0" fontId="14" fillId="0" borderId="0" xfId="0" applyFont="1" applyFill="1" applyBorder="1" applyAlignment="1">
      <alignment wrapText="1"/>
    </xf>
    <xf numFmtId="0" fontId="14" fillId="0" borderId="0" xfId="0" applyFont="1" applyBorder="1" applyAlignment="1">
      <alignment wrapText="1"/>
    </xf>
    <xf numFmtId="164" fontId="14" fillId="0" borderId="0" xfId="0" applyNumberFormat="1" applyFont="1" applyBorder="1"/>
    <xf numFmtId="165" fontId="14" fillId="0" borderId="0" xfId="0" applyNumberFormat="1" applyFont="1" applyBorder="1" applyAlignment="1">
      <alignment horizontal="center"/>
    </xf>
    <xf numFmtId="164" fontId="14" fillId="0" borderId="0" xfId="0" applyNumberFormat="1" applyFont="1" applyFill="1" applyBorder="1"/>
    <xf numFmtId="0" fontId="14" fillId="0" borderId="0" xfId="0" applyFont="1" applyBorder="1"/>
    <xf numFmtId="165" fontId="11" fillId="0" borderId="1" xfId="0" applyNumberFormat="1" applyFont="1" applyBorder="1" applyAlignment="1">
      <alignment horizontal="center" vertical="top"/>
    </xf>
    <xf numFmtId="0" fontId="11" fillId="0" borderId="1" xfId="0" applyFont="1" applyBorder="1" applyAlignment="1">
      <alignment vertical="justify" wrapText="1"/>
    </xf>
    <xf numFmtId="165" fontId="11" fillId="0" borderId="0" xfId="0" applyNumberFormat="1" applyFont="1" applyBorder="1" applyAlignment="1">
      <alignment horizontal="center" vertical="top"/>
    </xf>
    <xf numFmtId="0" fontId="11" fillId="0" borderId="0" xfId="0" applyFont="1" applyBorder="1" applyAlignment="1">
      <alignment vertical="justify" wrapText="1"/>
    </xf>
    <xf numFmtId="0" fontId="11" fillId="0" borderId="0" xfId="0" applyFont="1" applyFill="1" applyBorder="1" applyAlignment="1">
      <alignment vertical="top"/>
    </xf>
    <xf numFmtId="0" fontId="11" fillId="0" borderId="0" xfId="0" applyFont="1" applyBorder="1" applyAlignment="1">
      <alignment vertical="top"/>
    </xf>
    <xf numFmtId="0" fontId="14" fillId="0" borderId="0" xfId="0" applyFont="1" applyFill="1" applyBorder="1"/>
    <xf numFmtId="165" fontId="11" fillId="0" borderId="1" xfId="0" applyNumberFormat="1" applyFont="1" applyBorder="1" applyAlignment="1">
      <alignment horizontal="center"/>
    </xf>
    <xf numFmtId="0" fontId="14" fillId="0" borderId="1" xfId="0" applyFont="1" applyBorder="1" applyAlignment="1">
      <alignment vertical="justify"/>
    </xf>
    <xf numFmtId="165" fontId="11" fillId="0" borderId="0" xfId="0" applyNumberFormat="1" applyFont="1" applyBorder="1" applyAlignment="1">
      <alignment horizontal="center"/>
    </xf>
    <xf numFmtId="0" fontId="11" fillId="0" borderId="0" xfId="0" applyFont="1" applyFill="1" applyBorder="1"/>
    <xf numFmtId="0" fontId="14" fillId="0" borderId="1" xfId="0" applyFont="1" applyFill="1" applyBorder="1" applyAlignment="1">
      <alignment vertical="justify" wrapText="1"/>
    </xf>
    <xf numFmtId="0" fontId="14" fillId="0" borderId="0" xfId="0" applyFont="1" applyBorder="1" applyAlignment="1">
      <alignment vertical="justify"/>
    </xf>
    <xf numFmtId="0" fontId="16" fillId="0" borderId="0" xfId="0" applyFont="1"/>
    <xf numFmtId="0" fontId="14" fillId="0" borderId="0" xfId="0" applyFont="1" applyFill="1" applyBorder="1" applyAlignment="1">
      <alignment vertical="justify" wrapText="1"/>
    </xf>
    <xf numFmtId="0" fontId="16" fillId="0" borderId="0" xfId="0" applyFont="1" applyBorder="1"/>
    <xf numFmtId="165" fontId="14" fillId="0" borderId="1" xfId="0" applyNumberFormat="1" applyFont="1" applyBorder="1" applyAlignment="1">
      <alignment horizontal="center" vertical="center"/>
    </xf>
    <xf numFmtId="165" fontId="14" fillId="0" borderId="1" xfId="0" applyNumberFormat="1" applyFont="1" applyFill="1" applyBorder="1" applyAlignment="1">
      <alignment horizontal="center"/>
    </xf>
    <xf numFmtId="165" fontId="14" fillId="0" borderId="0" xfId="0" applyNumberFormat="1" applyFont="1" applyBorder="1" applyAlignment="1">
      <alignment horizontal="center" vertical="center"/>
    </xf>
    <xf numFmtId="165" fontId="14" fillId="0" borderId="0" xfId="0" applyNumberFormat="1" applyFont="1" applyFill="1" applyBorder="1" applyAlignment="1">
      <alignment horizontal="center"/>
    </xf>
    <xf numFmtId="165" fontId="11" fillId="0" borderId="1" xfId="0" applyNumberFormat="1" applyFont="1" applyFill="1" applyBorder="1" applyAlignment="1">
      <alignment horizontal="center"/>
    </xf>
    <xf numFmtId="0" fontId="11" fillId="0" borderId="1" xfId="0" applyFont="1" applyBorder="1" applyAlignment="1">
      <alignment horizontal="center"/>
    </xf>
    <xf numFmtId="0" fontId="14" fillId="0" borderId="1" xfId="0" applyFont="1" applyBorder="1" applyAlignment="1">
      <alignment horizontal="center"/>
    </xf>
    <xf numFmtId="165" fontId="11" fillId="0" borderId="0" xfId="0" applyNumberFormat="1" applyFont="1" applyFill="1" applyBorder="1" applyAlignment="1">
      <alignment horizontal="center"/>
    </xf>
    <xf numFmtId="0" fontId="17" fillId="0" borderId="0" xfId="0" applyFont="1"/>
    <xf numFmtId="0" fontId="11" fillId="0" borderId="0" xfId="0" applyFont="1" applyBorder="1" applyAlignment="1">
      <alignment horizontal="center"/>
    </xf>
    <xf numFmtId="0" fontId="17" fillId="0" borderId="0" xfId="0" applyFont="1" applyBorder="1"/>
    <xf numFmtId="0" fontId="14" fillId="0" borderId="0" xfId="0" applyFont="1" applyBorder="1" applyAlignment="1">
      <alignment horizontal="center"/>
    </xf>
    <xf numFmtId="0" fontId="14" fillId="0" borderId="1" xfId="0" applyFont="1" applyFill="1" applyBorder="1"/>
    <xf numFmtId="0" fontId="18" fillId="0" borderId="1" xfId="0" applyFont="1" applyFill="1" applyBorder="1" applyAlignment="1">
      <alignment vertical="justify"/>
    </xf>
    <xf numFmtId="0" fontId="3" fillId="0" borderId="0" xfId="0" applyFont="1" applyFill="1"/>
    <xf numFmtId="0" fontId="0" fillId="0" borderId="0" xfId="0" applyFill="1"/>
    <xf numFmtId="0" fontId="3" fillId="0" borderId="0" xfId="0" applyFont="1" applyBorder="1"/>
    <xf numFmtId="0" fontId="11" fillId="0" borderId="0" xfId="0" applyFont="1" applyFill="1" applyBorder="1" applyAlignment="1"/>
    <xf numFmtId="0" fontId="19" fillId="0" borderId="0" xfId="1" applyNumberFormat="1" applyFont="1" applyFill="1" applyBorder="1" applyAlignment="1">
      <alignment vertical="top" wrapText="1"/>
    </xf>
    <xf numFmtId="0" fontId="22" fillId="0" borderId="1" xfId="0" applyFont="1" applyFill="1" applyBorder="1" applyAlignment="1">
      <alignment horizontal="center" vertical="top" wrapText="1"/>
    </xf>
    <xf numFmtId="3" fontId="22" fillId="0" borderId="1" xfId="0" applyNumberFormat="1" applyFont="1" applyBorder="1" applyAlignment="1">
      <alignment horizontal="center" vertical="top" wrapText="1"/>
    </xf>
    <xf numFmtId="0" fontId="20"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166" fontId="14" fillId="0" borderId="1" xfId="0" applyNumberFormat="1" applyFont="1" applyFill="1" applyBorder="1" applyAlignment="1">
      <alignment horizontal="right"/>
    </xf>
    <xf numFmtId="0" fontId="25" fillId="0" borderId="1" xfId="0" applyFont="1" applyFill="1" applyBorder="1" applyAlignment="1">
      <alignment horizontal="center" vertical="top" wrapText="1"/>
    </xf>
    <xf numFmtId="3" fontId="25" fillId="0" borderId="1" xfId="0" applyNumberFormat="1" applyFont="1" applyBorder="1" applyAlignment="1">
      <alignment horizontal="center" vertical="top" wrapText="1"/>
    </xf>
    <xf numFmtId="0" fontId="28" fillId="0" borderId="0" xfId="0" applyFont="1" applyAlignment="1">
      <alignment wrapText="1"/>
    </xf>
    <xf numFmtId="0" fontId="5" fillId="0" borderId="1" xfId="0" applyFont="1" applyFill="1" applyBorder="1" applyAlignment="1">
      <alignment horizontal="center" vertical="top" wrapText="1"/>
    </xf>
    <xf numFmtId="0" fontId="0" fillId="0" borderId="1" xfId="0" applyBorder="1"/>
    <xf numFmtId="0" fontId="5" fillId="0" borderId="1" xfId="0" applyFont="1" applyBorder="1" applyAlignment="1">
      <alignment horizontal="center" vertical="top" wrapText="1"/>
    </xf>
    <xf numFmtId="0" fontId="29" fillId="0" borderId="1" xfId="0" applyFont="1" applyBorder="1" applyAlignment="1">
      <alignment horizontal="center" vertical="top" wrapText="1"/>
    </xf>
    <xf numFmtId="0" fontId="29" fillId="0" borderId="1" xfId="0" applyFont="1" applyBorder="1" applyAlignment="1">
      <alignment horizontal="center" wrapText="1"/>
    </xf>
    <xf numFmtId="0" fontId="30" fillId="0" borderId="1" xfId="0" applyFont="1" applyBorder="1" applyAlignment="1">
      <alignment horizontal="left" vertical="top" wrapText="1" indent="2"/>
    </xf>
    <xf numFmtId="0" fontId="28" fillId="0" borderId="1" xfId="0" applyFont="1" applyBorder="1" applyAlignment="1">
      <alignment wrapText="1"/>
    </xf>
    <xf numFmtId="0" fontId="28" fillId="0" borderId="1" xfId="0" applyFont="1" applyBorder="1" applyAlignment="1">
      <alignment horizontal="center" vertical="top"/>
    </xf>
    <xf numFmtId="0" fontId="32" fillId="0" borderId="1" xfId="0" applyFont="1" applyBorder="1" applyAlignment="1">
      <alignment horizontal="left" vertical="top" wrapText="1" indent="2"/>
    </xf>
    <xf numFmtId="0" fontId="27" fillId="0" borderId="1" xfId="0" applyFont="1" applyBorder="1" applyAlignment="1">
      <alignment wrapText="1"/>
    </xf>
    <xf numFmtId="0" fontId="27" fillId="0" borderId="1" xfId="0" applyFont="1" applyBorder="1" applyAlignment="1">
      <alignment horizontal="center" vertical="top"/>
    </xf>
    <xf numFmtId="0" fontId="27" fillId="0" borderId="1" xfId="0" applyFont="1" applyBorder="1" applyAlignment="1">
      <alignment vertical="top"/>
    </xf>
    <xf numFmtId="0" fontId="27" fillId="0" borderId="1" xfId="0" applyFont="1" applyBorder="1" applyAlignment="1">
      <alignment vertical="top" wrapText="1"/>
    </xf>
    <xf numFmtId="167" fontId="27" fillId="0" borderId="2" xfId="0" applyNumberFormat="1" applyFont="1" applyBorder="1" applyAlignment="1">
      <alignment horizontal="center" vertical="top"/>
    </xf>
    <xf numFmtId="167" fontId="27" fillId="0" borderId="1" xfId="0" applyNumberFormat="1" applyFont="1" applyBorder="1" applyAlignment="1">
      <alignment horizontal="center" vertical="top"/>
    </xf>
    <xf numFmtId="0" fontId="11"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12" fillId="0" borderId="1" xfId="0" applyFont="1" applyBorder="1" applyAlignment="1">
      <alignment horizontal="center" vertical="top" wrapText="1"/>
    </xf>
    <xf numFmtId="166" fontId="19" fillId="0" borderId="1" xfId="0" applyNumberFormat="1" applyFont="1" applyFill="1" applyBorder="1" applyAlignment="1">
      <alignment horizontal="right"/>
    </xf>
    <xf numFmtId="4" fontId="11" fillId="0" borderId="1" xfId="0" applyNumberFormat="1" applyFont="1" applyFill="1" applyBorder="1"/>
    <xf numFmtId="4" fontId="11" fillId="0" borderId="1" xfId="0" applyNumberFormat="1" applyFont="1" applyBorder="1"/>
    <xf numFmtId="4" fontId="14" fillId="0" borderId="1" xfId="0" applyNumberFormat="1" applyFont="1" applyFill="1" applyBorder="1" applyAlignment="1">
      <alignment wrapText="1"/>
    </xf>
    <xf numFmtId="4" fontId="14" fillId="0" borderId="1" xfId="0" applyNumberFormat="1" applyFont="1" applyBorder="1" applyAlignment="1">
      <alignment wrapText="1"/>
    </xf>
    <xf numFmtId="4" fontId="14" fillId="0" borderId="1" xfId="0" applyNumberFormat="1" applyFont="1" applyFill="1" applyBorder="1"/>
    <xf numFmtId="4" fontId="14" fillId="0" borderId="1" xfId="0" applyNumberFormat="1" applyFont="1" applyBorder="1"/>
    <xf numFmtId="4" fontId="14" fillId="3" borderId="1" xfId="0" applyNumberFormat="1" applyFont="1" applyFill="1" applyBorder="1"/>
    <xf numFmtId="4" fontId="11" fillId="0" borderId="1" xfId="0" applyNumberFormat="1" applyFont="1" applyFill="1" applyBorder="1" applyAlignment="1">
      <alignment vertical="top"/>
    </xf>
    <xf numFmtId="4" fontId="11" fillId="0" borderId="1" xfId="0" applyNumberFormat="1" applyFont="1" applyBorder="1" applyAlignment="1">
      <alignment vertical="top"/>
    </xf>
    <xf numFmtId="4" fontId="31" fillId="0" borderId="1" xfId="0" applyNumberFormat="1" applyFont="1" applyBorder="1" applyAlignment="1">
      <alignment horizontal="right" vertical="top" wrapText="1"/>
    </xf>
    <xf numFmtId="4" fontId="27" fillId="0" borderId="1" xfId="0" applyNumberFormat="1" applyFont="1" applyBorder="1" applyAlignment="1">
      <alignment horizontal="right" vertical="top" wrapText="1"/>
    </xf>
    <xf numFmtId="0" fontId="3" fillId="2" borderId="1" xfId="0" applyNumberFormat="1" applyFont="1" applyFill="1" applyBorder="1" applyAlignment="1">
      <alignment vertical="top" wrapText="1"/>
    </xf>
    <xf numFmtId="49" fontId="3" fillId="2" borderId="1" xfId="0" applyNumberFormat="1" applyFont="1" applyFill="1" applyBorder="1" applyAlignment="1">
      <alignment vertical="top" wrapText="1"/>
    </xf>
    <xf numFmtId="0" fontId="3" fillId="2" borderId="1" xfId="3" applyFont="1" applyFill="1" applyBorder="1" applyAlignment="1">
      <alignment vertical="top"/>
    </xf>
    <xf numFmtId="0" fontId="3" fillId="2" borderId="1" xfId="3" applyNumberFormat="1" applyFont="1" applyFill="1" applyBorder="1" applyAlignment="1">
      <alignment horizontal="justify" vertical="top" wrapText="1"/>
    </xf>
    <xf numFmtId="0" fontId="39" fillId="2" borderId="1" xfId="3" applyFont="1" applyFill="1" applyBorder="1" applyAlignment="1">
      <alignment vertical="top"/>
    </xf>
    <xf numFmtId="0" fontId="4" fillId="2" borderId="1" xfId="3" applyFont="1" applyFill="1" applyBorder="1" applyAlignment="1">
      <alignment horizontal="justify" vertical="top"/>
    </xf>
    <xf numFmtId="0" fontId="8" fillId="2" borderId="1" xfId="3" applyFont="1" applyFill="1" applyBorder="1" applyAlignment="1">
      <alignment vertical="top"/>
    </xf>
    <xf numFmtId="0" fontId="3" fillId="2" borderId="1" xfId="3" applyFont="1" applyFill="1" applyBorder="1" applyAlignment="1">
      <alignment horizontal="justify" vertical="top"/>
    </xf>
    <xf numFmtId="0" fontId="8" fillId="2" borderId="1" xfId="3" applyFont="1" applyFill="1" applyBorder="1" applyAlignment="1">
      <alignment horizontal="justify" vertical="top"/>
    </xf>
    <xf numFmtId="0" fontId="3" fillId="2" borderId="1" xfId="3" applyFont="1" applyFill="1" applyBorder="1" applyAlignment="1">
      <alignment horizontal="justify" vertical="top" wrapText="1"/>
    </xf>
    <xf numFmtId="4" fontId="31" fillId="0" borderId="1" xfId="0" applyNumberFormat="1" applyFont="1" applyFill="1" applyBorder="1" applyAlignment="1">
      <alignment horizontal="right" vertical="top" wrapText="1"/>
    </xf>
    <xf numFmtId="4" fontId="27" fillId="0" borderId="1" xfId="0" applyNumberFormat="1" applyFont="1" applyFill="1" applyBorder="1" applyAlignment="1">
      <alignment horizontal="right" vertical="top" wrapText="1"/>
    </xf>
    <xf numFmtId="4" fontId="27" fillId="0" borderId="1" xfId="0" applyNumberFormat="1" applyFont="1" applyFill="1" applyBorder="1" applyAlignment="1">
      <alignment vertical="top"/>
    </xf>
    <xf numFmtId="4" fontId="27" fillId="0" borderId="2" xfId="0" applyNumberFormat="1" applyFont="1" applyFill="1" applyBorder="1" applyAlignment="1">
      <alignment horizontal="right" vertical="top"/>
    </xf>
    <xf numFmtId="0" fontId="11" fillId="0" borderId="1" xfId="0" applyFont="1" applyFill="1" applyBorder="1"/>
    <xf numFmtId="164" fontId="11" fillId="0" borderId="1" xfId="0" applyNumberFormat="1" applyFont="1" applyFill="1" applyBorder="1"/>
    <xf numFmtId="0" fontId="14" fillId="0" borderId="1" xfId="0" applyFont="1" applyFill="1" applyBorder="1" applyAlignment="1">
      <alignment wrapText="1"/>
    </xf>
    <xf numFmtId="164" fontId="14" fillId="0" borderId="1" xfId="0" applyNumberFormat="1" applyFont="1" applyFill="1" applyBorder="1"/>
    <xf numFmtId="0" fontId="11" fillId="0" borderId="1" xfId="0" applyFont="1" applyFill="1" applyBorder="1" applyAlignment="1">
      <alignment vertical="top"/>
    </xf>
    <xf numFmtId="164" fontId="11" fillId="0" borderId="1" xfId="0" applyNumberFormat="1" applyFont="1" applyFill="1" applyBorder="1" applyAlignment="1">
      <alignment vertical="top"/>
    </xf>
    <xf numFmtId="0" fontId="0" fillId="2" borderId="0" xfId="0" applyFill="1"/>
    <xf numFmtId="0" fontId="4" fillId="2" borderId="1" xfId="3" applyFont="1" applyFill="1" applyBorder="1" applyAlignment="1">
      <alignment vertical="top" wrapText="1"/>
    </xf>
    <xf numFmtId="2" fontId="4" fillId="2" borderId="1" xfId="3" applyNumberFormat="1" applyFont="1" applyFill="1" applyBorder="1" applyAlignment="1">
      <alignment horizontal="right"/>
    </xf>
    <xf numFmtId="0" fontId="4" fillId="2" borderId="1" xfId="3" applyFont="1" applyFill="1" applyBorder="1" applyAlignment="1">
      <alignment horizontal="justify"/>
    </xf>
    <xf numFmtId="2" fontId="3" fillId="2" borderId="1" xfId="3" applyNumberFormat="1" applyFont="1" applyFill="1" applyBorder="1" applyAlignment="1">
      <alignment horizontal="right"/>
    </xf>
    <xf numFmtId="0" fontId="4" fillId="2" borderId="1" xfId="3" applyFont="1" applyFill="1" applyBorder="1" applyAlignment="1">
      <alignment horizontal="justify" vertical="top" wrapText="1"/>
    </xf>
    <xf numFmtId="0" fontId="3" fillId="2" borderId="1" xfId="1" applyFont="1" applyFill="1" applyBorder="1" applyAlignment="1">
      <alignment horizontal="justify" vertical="top"/>
    </xf>
    <xf numFmtId="0" fontId="5" fillId="2" borderId="1" xfId="0" applyFont="1" applyFill="1" applyBorder="1" applyAlignment="1">
      <alignment vertical="top" wrapText="1"/>
    </xf>
    <xf numFmtId="2" fontId="3" fillId="2" borderId="1" xfId="3" applyNumberFormat="1" applyFont="1" applyFill="1" applyBorder="1" applyAlignment="1">
      <alignment horizontal="center"/>
    </xf>
    <xf numFmtId="2" fontId="4" fillId="2" borderId="1" xfId="3" applyNumberFormat="1" applyFont="1" applyFill="1" applyBorder="1" applyAlignment="1">
      <alignment horizontal="right" wrapText="1"/>
    </xf>
    <xf numFmtId="2" fontId="35" fillId="2" borderId="1" xfId="0" applyNumberFormat="1" applyFont="1" applyFill="1" applyBorder="1" applyAlignment="1">
      <alignment horizontal="right"/>
    </xf>
    <xf numFmtId="2" fontId="5" fillId="2" borderId="1" xfId="0" applyNumberFormat="1" applyFont="1" applyFill="1" applyBorder="1" applyAlignment="1">
      <alignment horizontal="right"/>
    </xf>
    <xf numFmtId="4" fontId="3" fillId="2" borderId="1" xfId="3" applyNumberFormat="1" applyFont="1" applyFill="1" applyBorder="1" applyAlignment="1">
      <alignment horizontal="right"/>
    </xf>
    <xf numFmtId="0" fontId="4" fillId="2" borderId="1" xfId="0" applyNumberFormat="1" applyFont="1" applyFill="1" applyBorder="1" applyAlignment="1">
      <alignment vertical="top" wrapText="1"/>
    </xf>
    <xf numFmtId="0" fontId="4" fillId="2" borderId="1" xfId="3" applyNumberFormat="1" applyFont="1" applyFill="1" applyBorder="1" applyAlignment="1">
      <alignment horizontal="justify" vertical="top" wrapText="1"/>
    </xf>
    <xf numFmtId="4" fontId="4" fillId="2" borderId="1" xfId="3" applyNumberFormat="1" applyFont="1" applyFill="1" applyBorder="1" applyAlignment="1">
      <alignment horizontal="right"/>
    </xf>
    <xf numFmtId="0" fontId="4" fillId="2" borderId="1" xfId="3" applyFont="1" applyFill="1" applyBorder="1" applyAlignment="1">
      <alignment vertical="top"/>
    </xf>
    <xf numFmtId="2" fontId="3" fillId="2" borderId="1" xfId="3" applyNumberFormat="1" applyFont="1" applyFill="1" applyBorder="1" applyAlignment="1">
      <alignment horizontal="right" wrapText="1"/>
    </xf>
    <xf numFmtId="2" fontId="3" fillId="2" borderId="1" xfId="0" applyNumberFormat="1" applyFont="1" applyFill="1" applyBorder="1" applyAlignment="1">
      <alignment horizontal="right"/>
    </xf>
    <xf numFmtId="0" fontId="6" fillId="2" borderId="1" xfId="3" applyFont="1" applyFill="1" applyBorder="1" applyAlignment="1">
      <alignment horizontal="justify" vertical="top"/>
    </xf>
    <xf numFmtId="2" fontId="6" fillId="2" borderId="1" xfId="3" applyNumberFormat="1" applyFont="1" applyFill="1" applyBorder="1" applyAlignment="1">
      <alignment horizontal="right" wrapText="1"/>
    </xf>
    <xf numFmtId="164" fontId="3" fillId="2" borderId="1" xfId="3" applyNumberFormat="1" applyFont="1" applyFill="1" applyBorder="1" applyAlignment="1">
      <alignment horizontal="right" wrapText="1"/>
    </xf>
    <xf numFmtId="0" fontId="34" fillId="2" borderId="0" xfId="0" applyFont="1" applyFill="1"/>
    <xf numFmtId="2" fontId="4" fillId="0" borderId="1" xfId="3" applyNumberFormat="1" applyFont="1" applyFill="1" applyBorder="1" applyAlignment="1">
      <alignment horizontal="right"/>
    </xf>
    <xf numFmtId="4" fontId="36" fillId="0" borderId="1" xfId="0" applyNumberFormat="1" applyFont="1" applyFill="1" applyBorder="1" applyAlignment="1">
      <alignment horizontal="right" shrinkToFit="1"/>
    </xf>
    <xf numFmtId="4" fontId="3" fillId="0" borderId="1" xfId="0" applyNumberFormat="1" applyFont="1" applyFill="1" applyBorder="1" applyAlignment="1">
      <alignment horizontal="center" shrinkToFit="1"/>
    </xf>
    <xf numFmtId="2" fontId="4" fillId="0" borderId="1" xfId="3" applyNumberFormat="1" applyFont="1" applyFill="1" applyBorder="1" applyAlignment="1">
      <alignment horizontal="right" wrapText="1"/>
    </xf>
    <xf numFmtId="2" fontId="5" fillId="0" borderId="1" xfId="0" applyNumberFormat="1" applyFont="1" applyFill="1" applyBorder="1" applyAlignment="1">
      <alignment horizontal="right"/>
    </xf>
    <xf numFmtId="0" fontId="5" fillId="0" borderId="1" xfId="0" applyFont="1" applyFill="1" applyBorder="1" applyAlignment="1">
      <alignment horizontal="right"/>
    </xf>
    <xf numFmtId="2" fontId="3" fillId="0" borderId="1" xfId="3" applyNumberFormat="1" applyFont="1" applyFill="1" applyBorder="1" applyAlignment="1">
      <alignment horizontal="right"/>
    </xf>
    <xf numFmtId="0" fontId="3" fillId="0" borderId="1" xfId="3" applyNumberFormat="1" applyFont="1" applyFill="1" applyBorder="1" applyAlignment="1">
      <alignment horizontal="justify" vertical="top" wrapText="1"/>
    </xf>
    <xf numFmtId="164" fontId="5" fillId="0" borderId="1" xfId="0" applyNumberFormat="1" applyFont="1" applyFill="1" applyBorder="1" applyAlignment="1">
      <alignment horizontal="right"/>
    </xf>
    <xf numFmtId="4" fontId="4" fillId="0" borderId="1" xfId="3" applyNumberFormat="1" applyFont="1" applyFill="1" applyBorder="1" applyAlignment="1">
      <alignment horizontal="right"/>
    </xf>
    <xf numFmtId="4" fontId="3" fillId="0" borderId="1" xfId="3" applyNumberFormat="1" applyFont="1" applyFill="1" applyBorder="1" applyAlignment="1">
      <alignment horizontal="right"/>
    </xf>
    <xf numFmtId="2" fontId="4" fillId="0" borderId="1" xfId="3" applyNumberFormat="1" applyFont="1" applyFill="1" applyBorder="1" applyAlignment="1">
      <alignment horizontal="right" vertical="top" wrapText="1"/>
    </xf>
    <xf numFmtId="2" fontId="3" fillId="0" borderId="1" xfId="0" applyNumberFormat="1" applyFont="1" applyFill="1" applyBorder="1" applyAlignment="1">
      <alignment horizontal="right"/>
    </xf>
    <xf numFmtId="2" fontId="6" fillId="0" borderId="1" xfId="3" applyNumberFormat="1" applyFont="1" applyFill="1" applyBorder="1" applyAlignment="1">
      <alignment horizontal="right" wrapText="1"/>
    </xf>
    <xf numFmtId="2" fontId="4" fillId="2" borderId="1" xfId="0" applyNumberFormat="1" applyFont="1" applyFill="1" applyBorder="1" applyAlignment="1">
      <alignment horizontal="right"/>
    </xf>
    <xf numFmtId="0" fontId="34" fillId="0" borderId="0" xfId="0" applyFont="1" applyFill="1"/>
    <xf numFmtId="0" fontId="40" fillId="2" borderId="0" xfId="0" applyFont="1" applyFill="1"/>
    <xf numFmtId="2" fontId="35" fillId="0" borderId="1" xfId="0" applyNumberFormat="1" applyFont="1" applyFill="1" applyBorder="1" applyAlignment="1">
      <alignment horizontal="right"/>
    </xf>
    <xf numFmtId="2" fontId="6" fillId="2" borderId="1" xfId="3" applyNumberFormat="1" applyFont="1" applyFill="1" applyBorder="1" applyAlignment="1">
      <alignment horizontal="right"/>
    </xf>
    <xf numFmtId="0" fontId="4" fillId="0" borderId="1" xfId="3" applyFont="1" applyFill="1" applyBorder="1" applyAlignment="1">
      <alignment horizontal="justify" vertical="top" wrapText="1"/>
    </xf>
    <xf numFmtId="0" fontId="3" fillId="0" borderId="1" xfId="3" applyFont="1" applyFill="1" applyBorder="1" applyAlignment="1">
      <alignment horizontal="justify" vertical="top"/>
    </xf>
    <xf numFmtId="0" fontId="4" fillId="0" borderId="1" xfId="3" applyFont="1" applyFill="1" applyBorder="1" applyAlignment="1">
      <alignment horizontal="justify" vertical="top"/>
    </xf>
    <xf numFmtId="0" fontId="8" fillId="0" borderId="1" xfId="1" applyFont="1" applyFill="1" applyBorder="1" applyAlignment="1">
      <alignment vertical="top" wrapText="1"/>
    </xf>
    <xf numFmtId="0" fontId="8" fillId="0" borderId="1" xfId="1" applyFont="1" applyFill="1" applyBorder="1" applyAlignment="1">
      <alignment vertical="top"/>
    </xf>
    <xf numFmtId="4" fontId="8" fillId="0" borderId="1" xfId="1" applyNumberFormat="1" applyFont="1" applyFill="1" applyBorder="1" applyAlignment="1">
      <alignment vertical="top" wrapText="1"/>
    </xf>
    <xf numFmtId="0" fontId="42" fillId="0" borderId="1" xfId="0" applyFont="1" applyFill="1" applyBorder="1" applyAlignment="1">
      <alignment vertical="top" wrapText="1"/>
    </xf>
    <xf numFmtId="0" fontId="4" fillId="0" borderId="1" xfId="1" applyFont="1" applyFill="1" applyBorder="1" applyAlignment="1">
      <alignment horizontal="center" vertical="top"/>
    </xf>
    <xf numFmtId="0" fontId="4" fillId="0" borderId="1" xfId="1" applyFont="1" applyFill="1" applyBorder="1" applyAlignment="1">
      <alignment horizontal="center" vertical="top" wrapText="1"/>
    </xf>
    <xf numFmtId="3" fontId="4" fillId="0" borderId="1" xfId="1" applyNumberFormat="1" applyFont="1" applyFill="1" applyBorder="1" applyAlignment="1">
      <alignment horizontal="center"/>
    </xf>
    <xf numFmtId="0" fontId="4" fillId="0" borderId="1" xfId="1" applyFont="1" applyFill="1" applyBorder="1" applyAlignment="1">
      <alignment horizontal="center"/>
    </xf>
    <xf numFmtId="0" fontId="35" fillId="0" borderId="1" xfId="0" applyFont="1" applyFill="1" applyBorder="1" applyAlignment="1">
      <alignment horizontal="center" vertical="center"/>
    </xf>
    <xf numFmtId="2" fontId="41" fillId="0" borderId="1" xfId="0" applyNumberFormat="1" applyFont="1" applyBorder="1"/>
    <xf numFmtId="2" fontId="0" fillId="0" borderId="1" xfId="0" applyNumberFormat="1" applyBorder="1"/>
    <xf numFmtId="0" fontId="37" fillId="2" borderId="1" xfId="0" applyFont="1" applyFill="1" applyBorder="1" applyAlignment="1">
      <alignment vertical="top" wrapText="1"/>
    </xf>
    <xf numFmtId="0" fontId="4" fillId="0" borderId="1" xfId="3" applyFont="1" applyFill="1" applyBorder="1" applyAlignment="1">
      <alignment horizontal="justify"/>
    </xf>
    <xf numFmtId="0" fontId="4" fillId="0" borderId="1" xfId="3" applyFont="1" applyFill="1" applyBorder="1" applyAlignment="1">
      <alignment vertical="top"/>
    </xf>
    <xf numFmtId="0" fontId="3" fillId="0" borderId="1" xfId="3" applyFont="1" applyFill="1" applyBorder="1" applyAlignment="1">
      <alignment vertical="top"/>
    </xf>
    <xf numFmtId="2" fontId="3" fillId="0" borderId="1" xfId="3" applyNumberFormat="1" applyFont="1" applyFill="1" applyBorder="1" applyAlignment="1">
      <alignment horizontal="right" wrapText="1"/>
    </xf>
    <xf numFmtId="0" fontId="3" fillId="0" borderId="1" xfId="3" applyFont="1" applyFill="1" applyBorder="1" applyAlignment="1">
      <alignment vertical="top" wrapText="1"/>
    </xf>
    <xf numFmtId="0" fontId="3" fillId="2" borderId="1" xfId="5" applyFont="1" applyFill="1" applyBorder="1" applyAlignment="1">
      <alignment vertical="top" wrapText="1"/>
    </xf>
    <xf numFmtId="0" fontId="5" fillId="0" borderId="1" xfId="0" applyFont="1" applyFill="1" applyBorder="1" applyAlignment="1">
      <alignment wrapText="1"/>
    </xf>
    <xf numFmtId="0" fontId="3" fillId="0" borderId="1" xfId="5" applyNumberFormat="1" applyFont="1" applyFill="1" applyBorder="1" applyAlignment="1">
      <alignment vertical="top" wrapText="1"/>
    </xf>
    <xf numFmtId="0" fontId="20" fillId="0" borderId="1" xfId="0" applyFont="1" applyBorder="1" applyAlignment="1">
      <alignment horizontal="justify" vertical="top"/>
    </xf>
    <xf numFmtId="2" fontId="43" fillId="0" borderId="1" xfId="0" applyNumberFormat="1" applyFont="1" applyBorder="1"/>
    <xf numFmtId="0" fontId="5" fillId="0" borderId="1" xfId="0" applyNumberFormat="1" applyFont="1" applyFill="1" applyBorder="1" applyAlignment="1">
      <alignment horizontal="justify" vertical="top"/>
    </xf>
    <xf numFmtId="0" fontId="5" fillId="0" borderId="1" xfId="0" applyFont="1" applyFill="1" applyBorder="1" applyAlignment="1">
      <alignment vertical="top" wrapText="1"/>
    </xf>
    <xf numFmtId="0" fontId="44" fillId="0" borderId="1" xfId="0" applyFont="1" applyBorder="1" applyAlignment="1">
      <alignment wrapText="1"/>
    </xf>
    <xf numFmtId="0" fontId="20" fillId="0" borderId="1" xfId="0" applyFont="1" applyBorder="1" applyAlignment="1">
      <alignment wrapText="1"/>
    </xf>
    <xf numFmtId="0" fontId="3" fillId="0" borderId="1" xfId="3" applyNumberFormat="1" applyFont="1" applyBorder="1" applyAlignment="1">
      <alignment horizontal="justify" vertical="top" wrapText="1"/>
    </xf>
    <xf numFmtId="0" fontId="2" fillId="0" borderId="3" xfId="1" applyFont="1" applyBorder="1" applyAlignment="1">
      <alignment horizontal="center" wrapText="1"/>
    </xf>
    <xf numFmtId="0" fontId="0" fillId="0" borderId="3" xfId="0" applyBorder="1" applyAlignment="1">
      <alignment wrapText="1"/>
    </xf>
    <xf numFmtId="0" fontId="9" fillId="0" borderId="0" xfId="0" applyFont="1" applyAlignment="1">
      <alignment horizontal="center"/>
    </xf>
    <xf numFmtId="0" fontId="10" fillId="0" borderId="0" xfId="0" applyFont="1" applyBorder="1" applyAlignment="1">
      <alignment horizontal="center"/>
    </xf>
    <xf numFmtId="0" fontId="14" fillId="0" borderId="0" xfId="1" applyNumberFormat="1" applyFont="1" applyFill="1" applyBorder="1" applyAlignment="1">
      <alignment horizontal="left" vertical="top" wrapText="1"/>
    </xf>
    <xf numFmtId="0" fontId="28" fillId="0" borderId="0" xfId="0" applyFont="1" applyAlignment="1">
      <alignment horizontal="center" wrapText="1"/>
    </xf>
    <xf numFmtId="0" fontId="28" fillId="0" borderId="0" xfId="0" applyFont="1" applyAlignment="1">
      <alignment horizontal="center"/>
    </xf>
    <xf numFmtId="0" fontId="21" fillId="0" borderId="0" xfId="0" applyFont="1" applyFill="1" applyBorder="1" applyAlignment="1">
      <alignment horizontal="center" vertical="top" wrapText="1"/>
    </xf>
    <xf numFmtId="0" fontId="21" fillId="0" borderId="3" xfId="0" applyFont="1" applyFill="1" applyBorder="1" applyAlignment="1">
      <alignment horizontal="center" vertical="top" wrapText="1"/>
    </xf>
    <xf numFmtId="0" fontId="23" fillId="0" borderId="0" xfId="0" applyFont="1" applyFill="1" applyBorder="1" applyAlignment="1">
      <alignment horizontal="center" vertical="top" wrapText="1"/>
    </xf>
  </cellXfs>
  <cellStyles count="8">
    <cellStyle name="Обычный" xfId="0" builtinId="0"/>
    <cellStyle name="Обычный 2" xfId="1"/>
    <cellStyle name="Обычный 2 2" xfId="3"/>
    <cellStyle name="Обычный 2 2 2" xfId="4"/>
    <cellStyle name="Обычный 2 2 3" xfId="6"/>
    <cellStyle name="Обычный 2 2 5" xfId="7"/>
    <cellStyle name="Обычный 2 3" xfId="2"/>
    <cellStyle name="Обычный 4"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F187"/>
  <sheetViews>
    <sheetView topLeftCell="A178" workbookViewId="0">
      <selection activeCell="D155" sqref="D155"/>
    </sheetView>
  </sheetViews>
  <sheetFormatPr defaultRowHeight="15"/>
  <cols>
    <col min="1" max="1" width="26.28515625" style="119" customWidth="1"/>
    <col min="2" max="2" width="35.28515625" style="119" customWidth="1"/>
    <col min="3" max="3" width="10.42578125" style="141" customWidth="1"/>
    <col min="4" max="4" width="10.85546875" style="157" customWidth="1"/>
    <col min="5" max="5" width="10.140625" style="119" customWidth="1"/>
    <col min="6" max="6" width="10.140625" style="158" customWidth="1"/>
    <col min="7" max="16384" width="9.140625" style="119"/>
  </cols>
  <sheetData>
    <row r="1" spans="1:6" ht="57.75" customHeight="1">
      <c r="A1" s="191" t="s">
        <v>405</v>
      </c>
      <c r="B1" s="191"/>
      <c r="C1" s="191"/>
      <c r="D1" s="191"/>
      <c r="E1" s="191"/>
      <c r="F1" s="192"/>
    </row>
    <row r="2" spans="1:6" ht="72">
      <c r="A2" s="164" t="s">
        <v>0</v>
      </c>
      <c r="B2" s="165" t="s">
        <v>1</v>
      </c>
      <c r="C2" s="164" t="s">
        <v>289</v>
      </c>
      <c r="D2" s="166" t="s">
        <v>406</v>
      </c>
      <c r="E2" s="164" t="s">
        <v>2</v>
      </c>
      <c r="F2" s="167" t="s">
        <v>407</v>
      </c>
    </row>
    <row r="3" spans="1:6">
      <c r="A3" s="168">
        <v>1</v>
      </c>
      <c r="B3" s="168">
        <v>2</v>
      </c>
      <c r="C3" s="169">
        <v>3</v>
      </c>
      <c r="D3" s="170">
        <v>4</v>
      </c>
      <c r="E3" s="171">
        <v>5</v>
      </c>
      <c r="F3" s="172">
        <v>6</v>
      </c>
    </row>
    <row r="4" spans="1:6" ht="25.5">
      <c r="A4" s="104" t="s">
        <v>3</v>
      </c>
      <c r="B4" s="120" t="s">
        <v>4</v>
      </c>
      <c r="C4" s="142">
        <f>SUM(C5+C11+C17+C30+C36+C39+C51+C57+C67+C76+C112)</f>
        <v>417516.05</v>
      </c>
      <c r="D4" s="142">
        <f>SUM(D5+D11+D17+D30+D36+D39+D51+D57+D67+D76+D112)</f>
        <v>344530.98000000004</v>
      </c>
      <c r="E4" s="121">
        <f>SUM(D4*100/C4)</f>
        <v>82.519218123470964</v>
      </c>
      <c r="F4" s="173">
        <f>D4-C4</f>
        <v>-72985.069999999949</v>
      </c>
    </row>
    <row r="5" spans="1:6" ht="26.25">
      <c r="A5" s="122" t="s">
        <v>5</v>
      </c>
      <c r="B5" s="120" t="s">
        <v>6</v>
      </c>
      <c r="C5" s="121">
        <f>SUM(C6)</f>
        <v>306906</v>
      </c>
      <c r="D5" s="142">
        <f>SUM(D6)</f>
        <v>260948.1</v>
      </c>
      <c r="E5" s="121">
        <f t="shared" ref="E5:E67" si="0">SUM(D5*100/C5)</f>
        <v>85.02541494789935</v>
      </c>
      <c r="F5" s="173">
        <f t="shared" ref="F5:F68" si="1">D5-C5</f>
        <v>-45957.899999999994</v>
      </c>
    </row>
    <row r="6" spans="1:6" ht="25.5">
      <c r="A6" s="104" t="s">
        <v>361</v>
      </c>
      <c r="B6" s="120" t="s">
        <v>7</v>
      </c>
      <c r="C6" s="121">
        <f>SUM(C7:C10)</f>
        <v>306906</v>
      </c>
      <c r="D6" s="142">
        <f t="shared" ref="D6" si="2">SUM(D7:D10)</f>
        <v>260948.1</v>
      </c>
      <c r="E6" s="121">
        <f t="shared" si="0"/>
        <v>85.02541494789935</v>
      </c>
      <c r="F6" s="173">
        <f t="shared" si="1"/>
        <v>-45957.899999999994</v>
      </c>
    </row>
    <row r="7" spans="1:6" ht="102">
      <c r="A7" s="106" t="s">
        <v>8</v>
      </c>
      <c r="B7" s="108" t="s">
        <v>9</v>
      </c>
      <c r="C7" s="123">
        <v>301595</v>
      </c>
      <c r="D7" s="143">
        <v>254701.92</v>
      </c>
      <c r="E7" s="123">
        <f t="shared" si="0"/>
        <v>84.451638787115172</v>
      </c>
      <c r="F7" s="174">
        <f t="shared" si="1"/>
        <v>-46893.079999999987</v>
      </c>
    </row>
    <row r="8" spans="1:6" ht="140.25">
      <c r="A8" s="106" t="s">
        <v>10</v>
      </c>
      <c r="B8" s="108" t="s">
        <v>11</v>
      </c>
      <c r="C8" s="123">
        <v>478</v>
      </c>
      <c r="D8" s="143">
        <v>1195.3699999999999</v>
      </c>
      <c r="E8" s="123">
        <f t="shared" si="0"/>
        <v>250.07740585774056</v>
      </c>
      <c r="F8" s="174">
        <f t="shared" si="1"/>
        <v>717.36999999999989</v>
      </c>
    </row>
    <row r="9" spans="1:6" ht="63.75">
      <c r="A9" s="106" t="s">
        <v>12</v>
      </c>
      <c r="B9" s="108" t="s">
        <v>13</v>
      </c>
      <c r="C9" s="123">
        <v>1150</v>
      </c>
      <c r="D9" s="143">
        <v>1019.43</v>
      </c>
      <c r="E9" s="123">
        <f t="shared" si="0"/>
        <v>88.646086956521742</v>
      </c>
      <c r="F9" s="174">
        <f t="shared" si="1"/>
        <v>-130.57000000000005</v>
      </c>
    </row>
    <row r="10" spans="1:6" ht="114.75">
      <c r="A10" s="106" t="s">
        <v>14</v>
      </c>
      <c r="B10" s="108" t="s">
        <v>15</v>
      </c>
      <c r="C10" s="123">
        <v>3683</v>
      </c>
      <c r="D10" s="143">
        <v>4031.38</v>
      </c>
      <c r="E10" s="123">
        <f t="shared" si="0"/>
        <v>109.45913657344556</v>
      </c>
      <c r="F10" s="174">
        <f t="shared" si="1"/>
        <v>348.38000000000011</v>
      </c>
    </row>
    <row r="11" spans="1:6" ht="51">
      <c r="A11" s="104" t="s">
        <v>16</v>
      </c>
      <c r="B11" s="124" t="s">
        <v>17</v>
      </c>
      <c r="C11" s="121">
        <f>SUM(C12)</f>
        <v>10988</v>
      </c>
      <c r="D11" s="142">
        <f>SUM(D12)</f>
        <v>10529.929999999998</v>
      </c>
      <c r="E11" s="121">
        <f t="shared" si="0"/>
        <v>95.831179468511081</v>
      </c>
      <c r="F11" s="173">
        <f t="shared" si="1"/>
        <v>-458.07000000000153</v>
      </c>
    </row>
    <row r="12" spans="1:6" ht="38.25">
      <c r="A12" s="104" t="s">
        <v>18</v>
      </c>
      <c r="B12" s="124" t="s">
        <v>19</v>
      </c>
      <c r="C12" s="121">
        <f>SUM(C13:C16)</f>
        <v>10988</v>
      </c>
      <c r="D12" s="142">
        <f t="shared" ref="D12" si="3">SUM(D13:D16)</f>
        <v>10529.929999999998</v>
      </c>
      <c r="E12" s="121">
        <f t="shared" si="0"/>
        <v>95.831179468511081</v>
      </c>
      <c r="F12" s="173">
        <f t="shared" si="1"/>
        <v>-458.07000000000153</v>
      </c>
    </row>
    <row r="13" spans="1:6" ht="93" customHeight="1">
      <c r="A13" s="125" t="s">
        <v>362</v>
      </c>
      <c r="B13" s="125" t="s">
        <v>20</v>
      </c>
      <c r="C13" s="123">
        <v>4898</v>
      </c>
      <c r="D13" s="143">
        <v>4277.1899999999996</v>
      </c>
      <c r="E13" s="123">
        <f t="shared" si="0"/>
        <v>87.32523478971008</v>
      </c>
      <c r="F13" s="174">
        <f t="shared" si="1"/>
        <v>-620.8100000000004</v>
      </c>
    </row>
    <row r="14" spans="1:6" ht="120.75" customHeight="1">
      <c r="A14" s="125" t="s">
        <v>363</v>
      </c>
      <c r="B14" s="125" t="s">
        <v>21</v>
      </c>
      <c r="C14" s="123">
        <v>79</v>
      </c>
      <c r="D14" s="143">
        <v>44.79</v>
      </c>
      <c r="E14" s="123">
        <f t="shared" si="0"/>
        <v>56.696202531645568</v>
      </c>
      <c r="F14" s="174">
        <f t="shared" si="1"/>
        <v>-34.21</v>
      </c>
    </row>
    <row r="15" spans="1:6" ht="102">
      <c r="A15" s="126" t="s">
        <v>364</v>
      </c>
      <c r="B15" s="125" t="s">
        <v>22</v>
      </c>
      <c r="C15" s="123">
        <v>6693</v>
      </c>
      <c r="D15" s="143">
        <v>7042.73</v>
      </c>
      <c r="E15" s="123">
        <f t="shared" si="0"/>
        <v>105.22531002539966</v>
      </c>
      <c r="F15" s="174">
        <f t="shared" si="1"/>
        <v>349.72999999999956</v>
      </c>
    </row>
    <row r="16" spans="1:6" ht="105.75" customHeight="1">
      <c r="A16" s="125" t="s">
        <v>365</v>
      </c>
      <c r="B16" s="125" t="s">
        <v>23</v>
      </c>
      <c r="C16" s="123">
        <v>-682</v>
      </c>
      <c r="D16" s="143">
        <v>-834.78</v>
      </c>
      <c r="E16" s="123">
        <f t="shared" si="0"/>
        <v>122.40175953079179</v>
      </c>
      <c r="F16" s="174">
        <f t="shared" si="1"/>
        <v>-152.77999999999997</v>
      </c>
    </row>
    <row r="17" spans="1:6" ht="25.5">
      <c r="A17" s="104" t="s">
        <v>138</v>
      </c>
      <c r="B17" s="124" t="s">
        <v>139</v>
      </c>
      <c r="C17" s="121">
        <f>SUM(C23+C26+C28+C18)</f>
        <v>23597</v>
      </c>
      <c r="D17" s="142">
        <f>SUM(D23+D26+D28+D18)</f>
        <v>22219.64</v>
      </c>
      <c r="E17" s="121">
        <f t="shared" si="0"/>
        <v>94.162986820358526</v>
      </c>
      <c r="F17" s="173">
        <f t="shared" si="1"/>
        <v>-1377.3600000000006</v>
      </c>
    </row>
    <row r="18" spans="1:6" ht="38.25">
      <c r="A18" s="104" t="s">
        <v>366</v>
      </c>
      <c r="B18" s="124" t="s">
        <v>154</v>
      </c>
      <c r="C18" s="121">
        <f>SUM(C19:C22)</f>
        <v>4407</v>
      </c>
      <c r="D18" s="142">
        <f>SUM(D19:D22)</f>
        <v>4754.74</v>
      </c>
      <c r="E18" s="121">
        <f t="shared" si="0"/>
        <v>107.8906285454958</v>
      </c>
      <c r="F18" s="173">
        <f t="shared" si="1"/>
        <v>347.73999999999978</v>
      </c>
    </row>
    <row r="19" spans="1:6" ht="38.25">
      <c r="A19" s="106" t="s">
        <v>155</v>
      </c>
      <c r="B19" s="108" t="s">
        <v>156</v>
      </c>
      <c r="C19" s="123">
        <v>2209</v>
      </c>
      <c r="D19" s="143">
        <v>2037.74</v>
      </c>
      <c r="E19" s="123">
        <f t="shared" si="0"/>
        <v>92.247170665459478</v>
      </c>
      <c r="F19" s="174">
        <f t="shared" si="1"/>
        <v>-171.26</v>
      </c>
    </row>
    <row r="20" spans="1:6" ht="54.75" customHeight="1">
      <c r="A20" s="107" t="s">
        <v>330</v>
      </c>
      <c r="B20" s="108" t="s">
        <v>331</v>
      </c>
      <c r="C20" s="127">
        <v>0</v>
      </c>
      <c r="D20" s="144">
        <v>0</v>
      </c>
      <c r="E20" s="123"/>
      <c r="F20" s="174">
        <f t="shared" si="1"/>
        <v>0</v>
      </c>
    </row>
    <row r="21" spans="1:6" ht="51.75" customHeight="1">
      <c r="A21" s="106" t="s">
        <v>157</v>
      </c>
      <c r="B21" s="108" t="s">
        <v>158</v>
      </c>
      <c r="C21" s="123">
        <v>2198</v>
      </c>
      <c r="D21" s="143">
        <v>2738.79</v>
      </c>
      <c r="E21" s="123">
        <f t="shared" si="0"/>
        <v>124.60373066424022</v>
      </c>
      <c r="F21" s="174">
        <f t="shared" si="1"/>
        <v>540.79</v>
      </c>
    </row>
    <row r="22" spans="1:6" ht="53.25" customHeight="1">
      <c r="A22" s="106" t="s">
        <v>290</v>
      </c>
      <c r="B22" s="108" t="s">
        <v>291</v>
      </c>
      <c r="C22" s="123">
        <v>0</v>
      </c>
      <c r="D22" s="143">
        <v>-21.79</v>
      </c>
      <c r="E22" s="123"/>
      <c r="F22" s="174">
        <f t="shared" si="1"/>
        <v>-21.79</v>
      </c>
    </row>
    <row r="23" spans="1:6" ht="25.5">
      <c r="A23" s="104" t="s">
        <v>367</v>
      </c>
      <c r="B23" s="124" t="s">
        <v>25</v>
      </c>
      <c r="C23" s="128">
        <f>SUM(C24:C24)</f>
        <v>16182</v>
      </c>
      <c r="D23" s="145">
        <f>SUM(D24:D25)</f>
        <v>15196.65</v>
      </c>
      <c r="E23" s="121">
        <f t="shared" si="0"/>
        <v>93.910826844642202</v>
      </c>
      <c r="F23" s="173">
        <f t="shared" si="1"/>
        <v>-985.35000000000036</v>
      </c>
    </row>
    <row r="24" spans="1:6" ht="29.25" customHeight="1">
      <c r="A24" s="106" t="s">
        <v>24</v>
      </c>
      <c r="B24" s="108" t="s">
        <v>25</v>
      </c>
      <c r="C24" s="123">
        <v>16182</v>
      </c>
      <c r="D24" s="143">
        <v>15144.08</v>
      </c>
      <c r="E24" s="123">
        <f t="shared" si="0"/>
        <v>93.585959708317887</v>
      </c>
      <c r="F24" s="174">
        <f t="shared" si="1"/>
        <v>-1037.92</v>
      </c>
    </row>
    <row r="25" spans="1:6" ht="57" customHeight="1">
      <c r="A25" s="106" t="s">
        <v>319</v>
      </c>
      <c r="B25" s="108" t="s">
        <v>26</v>
      </c>
      <c r="C25" s="123">
        <v>0</v>
      </c>
      <c r="D25" s="143">
        <v>52.57</v>
      </c>
      <c r="E25" s="123"/>
      <c r="F25" s="174">
        <f t="shared" si="1"/>
        <v>52.57</v>
      </c>
    </row>
    <row r="26" spans="1:6" ht="25.5">
      <c r="A26" s="104" t="s">
        <v>368</v>
      </c>
      <c r="B26" s="124" t="s">
        <v>27</v>
      </c>
      <c r="C26" s="128">
        <f>SUM(C27:C27)</f>
        <v>73</v>
      </c>
      <c r="D26" s="145">
        <f>SUM(D27:D27)</f>
        <v>66.87</v>
      </c>
      <c r="E26" s="121">
        <f t="shared" si="0"/>
        <v>91.602739726027394</v>
      </c>
      <c r="F26" s="173">
        <f t="shared" si="1"/>
        <v>-6.1299999999999955</v>
      </c>
    </row>
    <row r="27" spans="1:6">
      <c r="A27" s="106" t="s">
        <v>28</v>
      </c>
      <c r="B27" s="108" t="s">
        <v>27</v>
      </c>
      <c r="C27" s="123">
        <v>73</v>
      </c>
      <c r="D27" s="143">
        <v>66.87</v>
      </c>
      <c r="E27" s="123">
        <f t="shared" si="0"/>
        <v>91.602739726027394</v>
      </c>
      <c r="F27" s="174">
        <f t="shared" si="1"/>
        <v>-6.1299999999999955</v>
      </c>
    </row>
    <row r="28" spans="1:6" ht="38.25">
      <c r="A28" s="104" t="s">
        <v>29</v>
      </c>
      <c r="B28" s="124" t="s">
        <v>30</v>
      </c>
      <c r="C28" s="121">
        <f>SUM(C29)</f>
        <v>2935</v>
      </c>
      <c r="D28" s="142">
        <f>SUM(D29)</f>
        <v>2201.38</v>
      </c>
      <c r="E28" s="121">
        <f t="shared" si="0"/>
        <v>75.004429301533222</v>
      </c>
      <c r="F28" s="173">
        <f t="shared" si="1"/>
        <v>-733.61999999999989</v>
      </c>
    </row>
    <row r="29" spans="1:6" ht="54.75" customHeight="1">
      <c r="A29" s="106" t="s">
        <v>31</v>
      </c>
      <c r="B29" s="108" t="s">
        <v>32</v>
      </c>
      <c r="C29" s="123">
        <v>2935</v>
      </c>
      <c r="D29" s="143">
        <v>2201.38</v>
      </c>
      <c r="E29" s="123">
        <f t="shared" si="0"/>
        <v>75.004429301533222</v>
      </c>
      <c r="F29" s="174">
        <f t="shared" si="1"/>
        <v>-733.61999999999989</v>
      </c>
    </row>
    <row r="30" spans="1:6" ht="25.5">
      <c r="A30" s="163" t="s">
        <v>33</v>
      </c>
      <c r="B30" s="161" t="s">
        <v>34</v>
      </c>
      <c r="C30" s="142">
        <f>SUM(C31+C33)</f>
        <v>32517</v>
      </c>
      <c r="D30" s="142">
        <f t="shared" ref="D30" si="4">SUM(D31+D33)</f>
        <v>20445.939999999999</v>
      </c>
      <c r="E30" s="121">
        <f t="shared" si="0"/>
        <v>62.877694744287595</v>
      </c>
      <c r="F30" s="173">
        <f t="shared" si="1"/>
        <v>-12071.060000000001</v>
      </c>
    </row>
    <row r="31" spans="1:6" ht="25.5">
      <c r="A31" s="104" t="s">
        <v>369</v>
      </c>
      <c r="B31" s="124" t="s">
        <v>35</v>
      </c>
      <c r="C31" s="121">
        <f>SUM(C32)</f>
        <v>11900</v>
      </c>
      <c r="D31" s="142">
        <f t="shared" ref="D31" si="5">SUM(D32)</f>
        <v>5588.09</v>
      </c>
      <c r="E31" s="121">
        <f t="shared" si="0"/>
        <v>46.958739495798319</v>
      </c>
      <c r="F31" s="173">
        <f t="shared" si="1"/>
        <v>-6311.91</v>
      </c>
    </row>
    <row r="32" spans="1:6" ht="63.75">
      <c r="A32" s="106" t="s">
        <v>36</v>
      </c>
      <c r="B32" s="108" t="s">
        <v>37</v>
      </c>
      <c r="C32" s="123">
        <v>11900</v>
      </c>
      <c r="D32" s="143">
        <v>5588.09</v>
      </c>
      <c r="E32" s="123">
        <f t="shared" si="0"/>
        <v>46.958739495798319</v>
      </c>
      <c r="F32" s="174">
        <f t="shared" si="1"/>
        <v>-6311.91</v>
      </c>
    </row>
    <row r="33" spans="1:6" ht="25.5">
      <c r="A33" s="104" t="s">
        <v>370</v>
      </c>
      <c r="B33" s="124" t="s">
        <v>38</v>
      </c>
      <c r="C33" s="128">
        <f>SUM(C34:C35)</f>
        <v>20617</v>
      </c>
      <c r="D33" s="145">
        <f>SUM(D34:D35)</f>
        <v>14857.849999999999</v>
      </c>
      <c r="E33" s="121">
        <f t="shared" si="0"/>
        <v>72.066013484018029</v>
      </c>
      <c r="F33" s="173">
        <f t="shared" si="1"/>
        <v>-5759.1500000000015</v>
      </c>
    </row>
    <row r="34" spans="1:6" ht="51">
      <c r="A34" s="106" t="s">
        <v>127</v>
      </c>
      <c r="B34" s="108" t="s">
        <v>128</v>
      </c>
      <c r="C34" s="123">
        <v>12767</v>
      </c>
      <c r="D34" s="143">
        <v>12618.4</v>
      </c>
      <c r="E34" s="123">
        <f t="shared" si="0"/>
        <v>98.836061721626066</v>
      </c>
      <c r="F34" s="174">
        <f t="shared" si="1"/>
        <v>-148.60000000000036</v>
      </c>
    </row>
    <row r="35" spans="1:6" ht="51">
      <c r="A35" s="106" t="s">
        <v>130</v>
      </c>
      <c r="B35" s="108" t="s">
        <v>129</v>
      </c>
      <c r="C35" s="123">
        <v>7850</v>
      </c>
      <c r="D35" s="143">
        <v>2239.4499999999998</v>
      </c>
      <c r="E35" s="123">
        <f t="shared" si="0"/>
        <v>28.528025477707004</v>
      </c>
      <c r="F35" s="174">
        <f t="shared" si="1"/>
        <v>-5610.55</v>
      </c>
    </row>
    <row r="36" spans="1:6" ht="25.5">
      <c r="A36" s="104" t="s">
        <v>39</v>
      </c>
      <c r="B36" s="161" t="s">
        <v>40</v>
      </c>
      <c r="C36" s="142">
        <f>SUM(C37:C37)</f>
        <v>5700</v>
      </c>
      <c r="D36" s="142">
        <f>SUM(D37:D37)</f>
        <v>4749.08</v>
      </c>
      <c r="E36" s="121">
        <f t="shared" si="0"/>
        <v>83.317192982456135</v>
      </c>
      <c r="F36" s="173">
        <f t="shared" si="1"/>
        <v>-950.92000000000007</v>
      </c>
    </row>
    <row r="37" spans="1:6" ht="63.75">
      <c r="A37" s="106" t="s">
        <v>41</v>
      </c>
      <c r="B37" s="108" t="s">
        <v>42</v>
      </c>
      <c r="C37" s="123">
        <v>5700</v>
      </c>
      <c r="D37" s="143">
        <v>4749.08</v>
      </c>
      <c r="E37" s="123">
        <f t="shared" si="0"/>
        <v>83.317192982456135</v>
      </c>
      <c r="F37" s="174">
        <f t="shared" si="1"/>
        <v>-950.92000000000007</v>
      </c>
    </row>
    <row r="38" spans="1:6" ht="46.5" customHeight="1">
      <c r="A38" s="106" t="s">
        <v>388</v>
      </c>
      <c r="B38" s="108" t="s">
        <v>389</v>
      </c>
      <c r="C38" s="123">
        <v>0</v>
      </c>
      <c r="D38" s="143">
        <v>0</v>
      </c>
      <c r="E38" s="123"/>
      <c r="F38" s="174">
        <f t="shared" si="1"/>
        <v>0</v>
      </c>
    </row>
    <row r="39" spans="1:6" ht="63.75">
      <c r="A39" s="104" t="s">
        <v>43</v>
      </c>
      <c r="B39" s="120" t="s">
        <v>44</v>
      </c>
      <c r="C39" s="121">
        <f>C40+C45+C49+C43</f>
        <v>28741</v>
      </c>
      <c r="D39" s="142">
        <f>D40+D45+D49</f>
        <v>18620.66</v>
      </c>
      <c r="E39" s="121">
        <f t="shared" si="0"/>
        <v>64.787794439998606</v>
      </c>
      <c r="F39" s="173">
        <f t="shared" si="1"/>
        <v>-10120.34</v>
      </c>
    </row>
    <row r="40" spans="1:6" ht="89.25">
      <c r="A40" s="104" t="s">
        <v>371</v>
      </c>
      <c r="B40" s="124" t="s">
        <v>372</v>
      </c>
      <c r="C40" s="129">
        <f>SUM(C41:C42)</f>
        <v>20036</v>
      </c>
      <c r="D40" s="159">
        <f>SUM(D41:D42)</f>
        <v>11055.640000000001</v>
      </c>
      <c r="E40" s="121">
        <f t="shared" si="0"/>
        <v>55.178878019564792</v>
      </c>
      <c r="F40" s="173">
        <f t="shared" si="1"/>
        <v>-8980.3599999999988</v>
      </c>
    </row>
    <row r="41" spans="1:6" ht="127.5">
      <c r="A41" s="106" t="s">
        <v>123</v>
      </c>
      <c r="B41" s="99" t="s">
        <v>292</v>
      </c>
      <c r="C41" s="123">
        <v>18036</v>
      </c>
      <c r="D41" s="143">
        <v>8945.11</v>
      </c>
      <c r="E41" s="123">
        <f t="shared" si="0"/>
        <v>49.595863827899755</v>
      </c>
      <c r="F41" s="174">
        <f t="shared" si="1"/>
        <v>-9090.89</v>
      </c>
    </row>
    <row r="42" spans="1:6" ht="140.25">
      <c r="A42" s="106" t="s">
        <v>124</v>
      </c>
      <c r="B42" s="99" t="s">
        <v>293</v>
      </c>
      <c r="C42" s="123">
        <v>2000</v>
      </c>
      <c r="D42" s="146">
        <v>2110.5300000000002</v>
      </c>
      <c r="E42" s="123">
        <f t="shared" si="0"/>
        <v>105.52650000000001</v>
      </c>
      <c r="F42" s="174">
        <f t="shared" si="1"/>
        <v>110.5300000000002</v>
      </c>
    </row>
    <row r="43" spans="1:6" ht="102">
      <c r="A43" s="104" t="s">
        <v>373</v>
      </c>
      <c r="B43" s="132" t="s">
        <v>374</v>
      </c>
      <c r="C43" s="121">
        <f>C44</f>
        <v>65</v>
      </c>
      <c r="D43" s="142">
        <f>D44</f>
        <v>0</v>
      </c>
      <c r="E43" s="121">
        <f t="shared" si="0"/>
        <v>0</v>
      </c>
      <c r="F43" s="173">
        <f t="shared" si="1"/>
        <v>-65</v>
      </c>
    </row>
    <row r="44" spans="1:6" ht="114.75">
      <c r="A44" s="106" t="s">
        <v>294</v>
      </c>
      <c r="B44" s="99" t="s">
        <v>295</v>
      </c>
      <c r="C44" s="123">
        <v>65</v>
      </c>
      <c r="D44" s="146">
        <v>0</v>
      </c>
      <c r="E44" s="123">
        <f t="shared" si="0"/>
        <v>0</v>
      </c>
      <c r="F44" s="174">
        <f t="shared" si="1"/>
        <v>-65</v>
      </c>
    </row>
    <row r="45" spans="1:6" ht="38.25">
      <c r="A45" s="104" t="s">
        <v>375</v>
      </c>
      <c r="B45" s="175" t="s">
        <v>45</v>
      </c>
      <c r="C45" s="121">
        <f>SUM(C46:C48)</f>
        <v>8640</v>
      </c>
      <c r="D45" s="142">
        <f t="shared" ref="D45" si="6">SUM(D46:D48)</f>
        <v>7540.72</v>
      </c>
      <c r="E45" s="121">
        <f t="shared" si="0"/>
        <v>87.276851851851845</v>
      </c>
      <c r="F45" s="173">
        <f t="shared" si="1"/>
        <v>-1099.2799999999997</v>
      </c>
    </row>
    <row r="46" spans="1:6" ht="102">
      <c r="A46" s="106" t="s">
        <v>46</v>
      </c>
      <c r="B46" s="99" t="s">
        <v>296</v>
      </c>
      <c r="C46" s="123">
        <v>4873</v>
      </c>
      <c r="D46" s="143">
        <v>3724.37</v>
      </c>
      <c r="E46" s="123">
        <f t="shared" si="0"/>
        <v>76.428688692797039</v>
      </c>
      <c r="F46" s="174">
        <f t="shared" si="1"/>
        <v>-1148.6300000000001</v>
      </c>
    </row>
    <row r="47" spans="1:6" ht="89.25">
      <c r="A47" s="106" t="s">
        <v>47</v>
      </c>
      <c r="B47" s="99" t="s">
        <v>297</v>
      </c>
      <c r="C47" s="123">
        <v>3024</v>
      </c>
      <c r="D47" s="147">
        <v>2972.97</v>
      </c>
      <c r="E47" s="123">
        <f t="shared" si="0"/>
        <v>98.3125</v>
      </c>
      <c r="F47" s="174">
        <f t="shared" si="1"/>
        <v>-51.0300000000002</v>
      </c>
    </row>
    <row r="48" spans="1:6" ht="76.5">
      <c r="A48" s="106" t="s">
        <v>48</v>
      </c>
      <c r="B48" s="99" t="s">
        <v>298</v>
      </c>
      <c r="C48" s="123">
        <v>743</v>
      </c>
      <c r="D48" s="147">
        <v>843.38</v>
      </c>
      <c r="E48" s="123">
        <f t="shared" si="0"/>
        <v>113.51009421265141</v>
      </c>
      <c r="F48" s="174">
        <f t="shared" si="1"/>
        <v>100.38</v>
      </c>
    </row>
    <row r="49" spans="1:6" ht="114.75">
      <c r="A49" s="104" t="s">
        <v>376</v>
      </c>
      <c r="B49" s="132" t="s">
        <v>377</v>
      </c>
      <c r="C49" s="121">
        <f>C50</f>
        <v>0</v>
      </c>
      <c r="D49" s="142">
        <f>D50</f>
        <v>24.3</v>
      </c>
      <c r="E49" s="123"/>
      <c r="F49" s="173">
        <f t="shared" si="1"/>
        <v>24.3</v>
      </c>
    </row>
    <row r="50" spans="1:6" ht="102">
      <c r="A50" s="106" t="s">
        <v>151</v>
      </c>
      <c r="B50" s="99" t="s">
        <v>152</v>
      </c>
      <c r="C50" s="130">
        <v>0</v>
      </c>
      <c r="D50" s="147">
        <v>24.3</v>
      </c>
      <c r="E50" s="123"/>
      <c r="F50" s="174">
        <f t="shared" si="1"/>
        <v>24.3</v>
      </c>
    </row>
    <row r="51" spans="1:6" ht="25.5">
      <c r="A51" s="104" t="s">
        <v>49</v>
      </c>
      <c r="B51" s="120" t="s">
        <v>50</v>
      </c>
      <c r="C51" s="121">
        <f>SUM(C52)</f>
        <v>1021</v>
      </c>
      <c r="D51" s="142">
        <f t="shared" ref="D51" si="7">SUM(D52)</f>
        <v>699.48</v>
      </c>
      <c r="E51" s="121">
        <f t="shared" si="0"/>
        <v>68.509304603330065</v>
      </c>
      <c r="F51" s="173">
        <f t="shared" si="1"/>
        <v>-321.52</v>
      </c>
    </row>
    <row r="52" spans="1:6" ht="25.5">
      <c r="A52" s="104" t="s">
        <v>378</v>
      </c>
      <c r="B52" s="124" t="s">
        <v>51</v>
      </c>
      <c r="C52" s="121">
        <f>SUM(C53:C56)</f>
        <v>1021</v>
      </c>
      <c r="D52" s="142">
        <f>SUM(D53:D56)</f>
        <v>699.48</v>
      </c>
      <c r="E52" s="121">
        <f t="shared" si="0"/>
        <v>68.509304603330065</v>
      </c>
      <c r="F52" s="173">
        <f t="shared" si="1"/>
        <v>-321.52</v>
      </c>
    </row>
    <row r="53" spans="1:6" ht="38.25">
      <c r="A53" s="106" t="s">
        <v>52</v>
      </c>
      <c r="B53" s="108" t="s">
        <v>53</v>
      </c>
      <c r="C53" s="131">
        <v>612</v>
      </c>
      <c r="D53" s="147">
        <v>243.2</v>
      </c>
      <c r="E53" s="123">
        <f t="shared" si="0"/>
        <v>39.738562091503269</v>
      </c>
      <c r="F53" s="174">
        <f t="shared" si="1"/>
        <v>-368.8</v>
      </c>
    </row>
    <row r="54" spans="1:6" ht="38.25">
      <c r="A54" s="106" t="s">
        <v>332</v>
      </c>
      <c r="B54" s="108" t="s">
        <v>333</v>
      </c>
      <c r="C54" s="131">
        <v>0</v>
      </c>
      <c r="D54" s="146">
        <v>0</v>
      </c>
      <c r="E54" s="123"/>
      <c r="F54" s="174">
        <f t="shared" si="1"/>
        <v>0</v>
      </c>
    </row>
    <row r="55" spans="1:6" ht="25.5">
      <c r="A55" s="106" t="s">
        <v>54</v>
      </c>
      <c r="B55" s="108" t="s">
        <v>55</v>
      </c>
      <c r="C55" s="131">
        <v>65</v>
      </c>
      <c r="D55" s="146">
        <v>113.93</v>
      </c>
      <c r="E55" s="123">
        <f t="shared" si="0"/>
        <v>175.27692307692308</v>
      </c>
      <c r="F55" s="174">
        <f t="shared" si="1"/>
        <v>48.930000000000007</v>
      </c>
    </row>
    <row r="56" spans="1:6" ht="25.5">
      <c r="A56" s="106" t="s">
        <v>56</v>
      </c>
      <c r="B56" s="108" t="s">
        <v>57</v>
      </c>
      <c r="C56" s="131">
        <v>344</v>
      </c>
      <c r="D56" s="147">
        <v>342.35</v>
      </c>
      <c r="E56" s="123">
        <f t="shared" si="0"/>
        <v>99.520348837209298</v>
      </c>
      <c r="F56" s="174">
        <f t="shared" si="1"/>
        <v>-1.6499999999999773</v>
      </c>
    </row>
    <row r="57" spans="1:6" ht="38.25">
      <c r="A57" s="104" t="s">
        <v>58</v>
      </c>
      <c r="B57" s="124" t="s">
        <v>59</v>
      </c>
      <c r="C57" s="121">
        <f>SUM(C58+C60)</f>
        <v>439.05</v>
      </c>
      <c r="D57" s="142">
        <f>SUM(D58+D60)</f>
        <v>457.34999999999997</v>
      </c>
      <c r="E57" s="121">
        <f t="shared" si="0"/>
        <v>104.16809019473864</v>
      </c>
      <c r="F57" s="173">
        <f t="shared" si="1"/>
        <v>18.299999999999955</v>
      </c>
    </row>
    <row r="58" spans="1:6" ht="25.5">
      <c r="A58" s="104" t="s">
        <v>60</v>
      </c>
      <c r="B58" s="124" t="s">
        <v>61</v>
      </c>
      <c r="C58" s="121">
        <f>C59</f>
        <v>324</v>
      </c>
      <c r="D58" s="142">
        <f>D59</f>
        <v>172.39</v>
      </c>
      <c r="E58" s="121">
        <f t="shared" si="0"/>
        <v>53.206790123456791</v>
      </c>
      <c r="F58" s="173">
        <f t="shared" si="1"/>
        <v>-151.61000000000001</v>
      </c>
    </row>
    <row r="59" spans="1:6" ht="51">
      <c r="A59" s="106" t="s">
        <v>62</v>
      </c>
      <c r="B59" s="99" t="s">
        <v>299</v>
      </c>
      <c r="C59" s="123">
        <v>324</v>
      </c>
      <c r="D59" s="147">
        <v>172.39</v>
      </c>
      <c r="E59" s="123">
        <f t="shared" si="0"/>
        <v>53.206790123456791</v>
      </c>
      <c r="F59" s="174">
        <f t="shared" si="1"/>
        <v>-151.61000000000001</v>
      </c>
    </row>
    <row r="60" spans="1:6" ht="25.5">
      <c r="A60" s="104" t="s">
        <v>63</v>
      </c>
      <c r="B60" s="124" t="s">
        <v>64</v>
      </c>
      <c r="C60" s="142">
        <f>C61+C62+C63+C64+C65+C66</f>
        <v>115.05</v>
      </c>
      <c r="D60" s="142">
        <f>D61+D62+D63+D64+D65+D66</f>
        <v>284.95999999999998</v>
      </c>
      <c r="E60" s="121">
        <f t="shared" si="0"/>
        <v>247.68361581920902</v>
      </c>
      <c r="F60" s="173">
        <f t="shared" si="1"/>
        <v>169.90999999999997</v>
      </c>
    </row>
    <row r="61" spans="1:6" ht="51.75" customHeight="1">
      <c r="A61" s="106" t="s">
        <v>65</v>
      </c>
      <c r="B61" s="108" t="s">
        <v>143</v>
      </c>
      <c r="C61" s="123">
        <v>26</v>
      </c>
      <c r="D61" s="146">
        <v>11.32</v>
      </c>
      <c r="E61" s="123">
        <f t="shared" si="0"/>
        <v>43.53846153846154</v>
      </c>
      <c r="F61" s="174">
        <f t="shared" si="1"/>
        <v>-14.68</v>
      </c>
    </row>
    <row r="62" spans="1:6" ht="51">
      <c r="A62" s="106" t="s">
        <v>66</v>
      </c>
      <c r="B62" s="100" t="s">
        <v>300</v>
      </c>
      <c r="C62" s="123">
        <v>0</v>
      </c>
      <c r="D62" s="148">
        <v>177.27</v>
      </c>
      <c r="E62" s="123"/>
      <c r="F62" s="174">
        <f t="shared" si="1"/>
        <v>177.27</v>
      </c>
    </row>
    <row r="63" spans="1:6" ht="51">
      <c r="A63" s="106" t="s">
        <v>67</v>
      </c>
      <c r="B63" s="100" t="s">
        <v>300</v>
      </c>
      <c r="C63" s="123">
        <v>0</v>
      </c>
      <c r="D63" s="146">
        <v>19.47</v>
      </c>
      <c r="E63" s="123"/>
      <c r="F63" s="174">
        <f t="shared" si="1"/>
        <v>19.47</v>
      </c>
    </row>
    <row r="64" spans="1:6" ht="51">
      <c r="A64" s="106" t="s">
        <v>321</v>
      </c>
      <c r="B64" s="100" t="s">
        <v>300</v>
      </c>
      <c r="C64" s="123">
        <v>0</v>
      </c>
      <c r="D64" s="146">
        <v>4.66</v>
      </c>
      <c r="E64" s="123"/>
      <c r="F64" s="174">
        <f t="shared" si="1"/>
        <v>4.66</v>
      </c>
    </row>
    <row r="65" spans="1:6" ht="38.25">
      <c r="A65" s="106" t="s">
        <v>66</v>
      </c>
      <c r="B65" s="100" t="s">
        <v>322</v>
      </c>
      <c r="C65" s="123">
        <v>78.33</v>
      </c>
      <c r="D65" s="146">
        <v>72.239999999999995</v>
      </c>
      <c r="E65" s="123">
        <f t="shared" si="0"/>
        <v>92.225201072386056</v>
      </c>
      <c r="F65" s="174">
        <f t="shared" si="1"/>
        <v>-6.0900000000000034</v>
      </c>
    </row>
    <row r="66" spans="1:6" ht="38.25">
      <c r="A66" s="106" t="s">
        <v>67</v>
      </c>
      <c r="B66" s="100" t="s">
        <v>322</v>
      </c>
      <c r="C66" s="148">
        <v>10.72</v>
      </c>
      <c r="D66" s="146">
        <v>0</v>
      </c>
      <c r="E66" s="123">
        <f t="shared" si="0"/>
        <v>0</v>
      </c>
      <c r="F66" s="174">
        <f t="shared" si="1"/>
        <v>-10.72</v>
      </c>
    </row>
    <row r="67" spans="1:6" ht="38.25">
      <c r="A67" s="104" t="s">
        <v>68</v>
      </c>
      <c r="B67" s="124" t="s">
        <v>69</v>
      </c>
      <c r="C67" s="121">
        <f>SUM(C74+C70+C68)</f>
        <v>3854</v>
      </c>
      <c r="D67" s="142">
        <f>SUM(D74+D70+D68)</f>
        <v>2499.21</v>
      </c>
      <c r="E67" s="121">
        <f t="shared" si="0"/>
        <v>64.847171769590034</v>
      </c>
      <c r="F67" s="173">
        <f t="shared" si="1"/>
        <v>-1354.79</v>
      </c>
    </row>
    <row r="68" spans="1:6" ht="25.5">
      <c r="A68" s="104" t="s">
        <v>334</v>
      </c>
      <c r="B68" s="124" t="s">
        <v>335</v>
      </c>
      <c r="C68" s="121">
        <f>SUM(C69)</f>
        <v>0</v>
      </c>
      <c r="D68" s="142">
        <f t="shared" ref="D68" si="8">SUM(D69)</f>
        <v>20.5</v>
      </c>
      <c r="E68" s="123"/>
      <c r="F68" s="173">
        <f t="shared" si="1"/>
        <v>20.5</v>
      </c>
    </row>
    <row r="69" spans="1:6" ht="25.5">
      <c r="A69" s="106" t="s">
        <v>336</v>
      </c>
      <c r="B69" s="108" t="s">
        <v>337</v>
      </c>
      <c r="C69" s="123">
        <v>0</v>
      </c>
      <c r="D69" s="146">
        <v>20.5</v>
      </c>
      <c r="E69" s="123"/>
      <c r="F69" s="174">
        <f t="shared" ref="F69:F132" si="9">D69-C69</f>
        <v>20.5</v>
      </c>
    </row>
    <row r="70" spans="1:6" ht="102">
      <c r="A70" s="104" t="s">
        <v>381</v>
      </c>
      <c r="B70" s="132" t="s">
        <v>382</v>
      </c>
      <c r="C70" s="121">
        <f>SUM(C71:C73)</f>
        <v>2281</v>
      </c>
      <c r="D70" s="142">
        <f>SUM(D71:D73)</f>
        <v>1116.93</v>
      </c>
      <c r="E70" s="121">
        <f t="shared" ref="E70:E132" si="10">SUM(D70*100/C70)</f>
        <v>48.966681280140293</v>
      </c>
      <c r="F70" s="173">
        <f t="shared" si="9"/>
        <v>-1164.07</v>
      </c>
    </row>
    <row r="71" spans="1:6" ht="114.75">
      <c r="A71" s="162" t="s">
        <v>379</v>
      </c>
      <c r="B71" s="149" t="s">
        <v>380</v>
      </c>
      <c r="C71" s="148">
        <v>0</v>
      </c>
      <c r="D71" s="146">
        <v>22.27</v>
      </c>
      <c r="E71" s="123"/>
      <c r="F71" s="174">
        <f t="shared" si="9"/>
        <v>22.27</v>
      </c>
    </row>
    <row r="72" spans="1:6" ht="127.5">
      <c r="A72" s="106" t="s">
        <v>70</v>
      </c>
      <c r="B72" s="99" t="s">
        <v>301</v>
      </c>
      <c r="C72" s="123">
        <v>2260</v>
      </c>
      <c r="D72" s="147">
        <v>1094.6600000000001</v>
      </c>
      <c r="E72" s="123">
        <f t="shared" si="10"/>
        <v>48.436283185840715</v>
      </c>
      <c r="F72" s="174">
        <f t="shared" si="9"/>
        <v>-1165.3399999999999</v>
      </c>
    </row>
    <row r="73" spans="1:6" ht="127.5">
      <c r="A73" s="106" t="s">
        <v>71</v>
      </c>
      <c r="B73" s="99" t="s">
        <v>302</v>
      </c>
      <c r="C73" s="123">
        <v>21</v>
      </c>
      <c r="D73" s="146">
        <v>0</v>
      </c>
      <c r="E73" s="123">
        <f t="shared" si="10"/>
        <v>0</v>
      </c>
      <c r="F73" s="174">
        <f t="shared" si="9"/>
        <v>-21</v>
      </c>
    </row>
    <row r="74" spans="1:6" ht="38.25">
      <c r="A74" s="104" t="s">
        <v>383</v>
      </c>
      <c r="B74" s="124" t="s">
        <v>384</v>
      </c>
      <c r="C74" s="121">
        <f>SUM(C75)</f>
        <v>1573</v>
      </c>
      <c r="D74" s="142">
        <f>SUM(D75)</f>
        <v>1361.78</v>
      </c>
      <c r="E74" s="121">
        <f t="shared" si="10"/>
        <v>86.572155117609668</v>
      </c>
      <c r="F74" s="173">
        <f t="shared" si="9"/>
        <v>-211.22000000000003</v>
      </c>
    </row>
    <row r="75" spans="1:6" ht="63.75">
      <c r="A75" s="106" t="s">
        <v>72</v>
      </c>
      <c r="B75" s="108" t="s">
        <v>73</v>
      </c>
      <c r="C75" s="123">
        <v>1573</v>
      </c>
      <c r="D75" s="146">
        <v>1361.78</v>
      </c>
      <c r="E75" s="123">
        <f t="shared" si="10"/>
        <v>86.572155117609668</v>
      </c>
      <c r="F75" s="174">
        <f t="shared" si="9"/>
        <v>-211.22000000000003</v>
      </c>
    </row>
    <row r="76" spans="1:6" ht="25.5">
      <c r="A76" s="104" t="s">
        <v>74</v>
      </c>
      <c r="B76" s="124" t="s">
        <v>75</v>
      </c>
      <c r="C76" s="121">
        <f>SUM(C77+C78+C79+C80+C83+C86+C88+C89+C92+C96+C97+C90)</f>
        <v>3753</v>
      </c>
      <c r="D76" s="142">
        <f>SUM(D77+D78+D79+D80+D83+D86+D88+D89+D92+D96+D97+D90+D87)</f>
        <v>3418.02</v>
      </c>
      <c r="E76" s="121">
        <f t="shared" si="10"/>
        <v>91.074340527577931</v>
      </c>
      <c r="F76" s="173">
        <f t="shared" si="9"/>
        <v>-334.98</v>
      </c>
    </row>
    <row r="77" spans="1:6" ht="102">
      <c r="A77" s="106" t="s">
        <v>76</v>
      </c>
      <c r="B77" s="102" t="s">
        <v>323</v>
      </c>
      <c r="C77" s="123">
        <v>180</v>
      </c>
      <c r="D77" s="147">
        <v>96.56</v>
      </c>
      <c r="E77" s="123">
        <f t="shared" si="10"/>
        <v>53.644444444444446</v>
      </c>
      <c r="F77" s="174">
        <f t="shared" si="9"/>
        <v>-83.44</v>
      </c>
    </row>
    <row r="78" spans="1:6" ht="82.5" customHeight="1">
      <c r="A78" s="106" t="s">
        <v>77</v>
      </c>
      <c r="B78" s="108" t="s">
        <v>78</v>
      </c>
      <c r="C78" s="123">
        <v>35</v>
      </c>
      <c r="D78" s="147">
        <v>17.57</v>
      </c>
      <c r="E78" s="123">
        <f t="shared" si="10"/>
        <v>50.2</v>
      </c>
      <c r="F78" s="174">
        <f t="shared" si="9"/>
        <v>-17.43</v>
      </c>
    </row>
    <row r="79" spans="1:6" ht="77.25" customHeight="1">
      <c r="A79" s="106" t="s">
        <v>79</v>
      </c>
      <c r="B79" s="108" t="s">
        <v>80</v>
      </c>
      <c r="C79" s="123">
        <v>70</v>
      </c>
      <c r="D79" s="146">
        <v>76.3</v>
      </c>
      <c r="E79" s="123">
        <f t="shared" si="10"/>
        <v>109</v>
      </c>
      <c r="F79" s="174">
        <f t="shared" si="9"/>
        <v>6.2999999999999972</v>
      </c>
    </row>
    <row r="80" spans="1:6" ht="76.5">
      <c r="A80" s="104" t="s">
        <v>144</v>
      </c>
      <c r="B80" s="124" t="s">
        <v>81</v>
      </c>
      <c r="C80" s="121">
        <f>SUM(C81+C82)</f>
        <v>60</v>
      </c>
      <c r="D80" s="142">
        <f>SUM(D81:D82)</f>
        <v>53.42</v>
      </c>
      <c r="E80" s="123">
        <f t="shared" si="10"/>
        <v>89.033333333333331</v>
      </c>
      <c r="F80" s="173">
        <f t="shared" si="9"/>
        <v>-6.5799999999999983</v>
      </c>
    </row>
    <row r="81" spans="1:6" ht="76.5">
      <c r="A81" s="106" t="s">
        <v>82</v>
      </c>
      <c r="B81" s="99" t="s">
        <v>131</v>
      </c>
      <c r="C81" s="123">
        <v>34</v>
      </c>
      <c r="D81" s="146">
        <v>53.42</v>
      </c>
      <c r="E81" s="123">
        <f t="shared" si="10"/>
        <v>157.11764705882354</v>
      </c>
      <c r="F81" s="174">
        <f t="shared" si="9"/>
        <v>19.420000000000002</v>
      </c>
    </row>
    <row r="82" spans="1:6" ht="76.5">
      <c r="A82" s="106" t="s">
        <v>284</v>
      </c>
      <c r="B82" s="99" t="s">
        <v>131</v>
      </c>
      <c r="C82" s="123">
        <v>26</v>
      </c>
      <c r="D82" s="150">
        <v>0</v>
      </c>
      <c r="E82" s="123">
        <f t="shared" si="10"/>
        <v>0</v>
      </c>
      <c r="F82" s="174">
        <f t="shared" si="9"/>
        <v>-26</v>
      </c>
    </row>
    <row r="83" spans="1:6" ht="153">
      <c r="A83" s="104" t="s">
        <v>134</v>
      </c>
      <c r="B83" s="133" t="s">
        <v>133</v>
      </c>
      <c r="C83" s="134">
        <f>SUM(C84:C85)</f>
        <v>331</v>
      </c>
      <c r="D83" s="151">
        <f>SUM(D84:D85)</f>
        <v>362.88</v>
      </c>
      <c r="E83" s="121">
        <f t="shared" si="10"/>
        <v>109.63141993957704</v>
      </c>
      <c r="F83" s="173">
        <f t="shared" si="9"/>
        <v>31.879999999999995</v>
      </c>
    </row>
    <row r="84" spans="1:6" ht="38.25">
      <c r="A84" s="106" t="s">
        <v>125</v>
      </c>
      <c r="B84" s="99" t="s">
        <v>132</v>
      </c>
      <c r="C84" s="131">
        <v>34</v>
      </c>
      <c r="D84" s="152">
        <v>100</v>
      </c>
      <c r="E84" s="123">
        <f t="shared" si="10"/>
        <v>294.11764705882354</v>
      </c>
      <c r="F84" s="174">
        <f t="shared" si="9"/>
        <v>66</v>
      </c>
    </row>
    <row r="85" spans="1:6" ht="25.5">
      <c r="A85" s="106" t="s">
        <v>83</v>
      </c>
      <c r="B85" s="108" t="s">
        <v>84</v>
      </c>
      <c r="C85" s="123">
        <v>297</v>
      </c>
      <c r="D85" s="146">
        <v>262.88</v>
      </c>
      <c r="E85" s="123">
        <f t="shared" si="10"/>
        <v>88.511784511784512</v>
      </c>
      <c r="F85" s="174">
        <f t="shared" si="9"/>
        <v>-34.120000000000005</v>
      </c>
    </row>
    <row r="86" spans="1:6" ht="76.5">
      <c r="A86" s="106" t="s">
        <v>85</v>
      </c>
      <c r="B86" s="108" t="s">
        <v>324</v>
      </c>
      <c r="C86" s="123">
        <v>770</v>
      </c>
      <c r="D86" s="146">
        <v>422.6</v>
      </c>
      <c r="E86" s="123">
        <f t="shared" si="10"/>
        <v>54.883116883116884</v>
      </c>
      <c r="F86" s="174">
        <f t="shared" si="9"/>
        <v>-347.4</v>
      </c>
    </row>
    <row r="87" spans="1:6" ht="76.5">
      <c r="A87" s="106" t="s">
        <v>399</v>
      </c>
      <c r="B87" s="108" t="s">
        <v>408</v>
      </c>
      <c r="C87" s="123">
        <v>0</v>
      </c>
      <c r="D87" s="146">
        <v>1.5</v>
      </c>
      <c r="E87" s="123"/>
      <c r="F87" s="174">
        <f t="shared" si="9"/>
        <v>1.5</v>
      </c>
    </row>
    <row r="88" spans="1:6" ht="38.25">
      <c r="A88" s="106" t="s">
        <v>141</v>
      </c>
      <c r="B88" s="106" t="s">
        <v>142</v>
      </c>
      <c r="C88" s="123">
        <v>50</v>
      </c>
      <c r="D88" s="146">
        <v>62</v>
      </c>
      <c r="E88" s="123">
        <f t="shared" si="10"/>
        <v>124</v>
      </c>
      <c r="F88" s="174">
        <f t="shared" si="9"/>
        <v>12</v>
      </c>
    </row>
    <row r="89" spans="1:6" ht="63.75">
      <c r="A89" s="106" t="s">
        <v>149</v>
      </c>
      <c r="B89" s="108" t="s">
        <v>150</v>
      </c>
      <c r="C89" s="123">
        <v>14</v>
      </c>
      <c r="D89" s="146">
        <v>103.83</v>
      </c>
      <c r="E89" s="123">
        <f t="shared" si="10"/>
        <v>741.64285714285711</v>
      </c>
      <c r="F89" s="174">
        <f t="shared" si="9"/>
        <v>89.83</v>
      </c>
    </row>
    <row r="90" spans="1:6" ht="51">
      <c r="A90" s="106" t="s">
        <v>145</v>
      </c>
      <c r="B90" s="108" t="s">
        <v>86</v>
      </c>
      <c r="C90" s="123">
        <v>3</v>
      </c>
      <c r="D90" s="146">
        <v>0.56000000000000005</v>
      </c>
      <c r="E90" s="123">
        <f t="shared" si="10"/>
        <v>18.666666666666668</v>
      </c>
      <c r="F90" s="174">
        <f t="shared" si="9"/>
        <v>-2.44</v>
      </c>
    </row>
    <row r="91" spans="1:6" ht="38.25">
      <c r="A91" s="106" t="s">
        <v>409</v>
      </c>
      <c r="B91" s="108" t="s">
        <v>410</v>
      </c>
      <c r="C91" s="123">
        <v>0</v>
      </c>
      <c r="D91" s="146">
        <v>0</v>
      </c>
      <c r="E91" s="123"/>
      <c r="F91" s="174">
        <f t="shared" si="9"/>
        <v>0</v>
      </c>
    </row>
    <row r="92" spans="1:6" ht="89.25">
      <c r="A92" s="104" t="s">
        <v>146</v>
      </c>
      <c r="B92" s="124" t="s">
        <v>87</v>
      </c>
      <c r="C92" s="121">
        <f>SUM(C93:C94)</f>
        <v>88</v>
      </c>
      <c r="D92" s="142">
        <f>SUM(D93:D94)</f>
        <v>87</v>
      </c>
      <c r="E92" s="121">
        <f t="shared" si="10"/>
        <v>98.86363636363636</v>
      </c>
      <c r="F92" s="173">
        <f t="shared" si="9"/>
        <v>-1</v>
      </c>
    </row>
    <row r="93" spans="1:6" ht="89.25">
      <c r="A93" s="106" t="s">
        <v>303</v>
      </c>
      <c r="B93" s="108" t="s">
        <v>325</v>
      </c>
      <c r="C93" s="123">
        <v>88</v>
      </c>
      <c r="D93" s="146">
        <v>87</v>
      </c>
      <c r="E93" s="123">
        <f t="shared" si="10"/>
        <v>98.86363636363636</v>
      </c>
      <c r="F93" s="174">
        <f t="shared" si="9"/>
        <v>-1</v>
      </c>
    </row>
    <row r="94" spans="1:6" ht="89.25">
      <c r="A94" s="106" t="s">
        <v>411</v>
      </c>
      <c r="B94" s="108" t="s">
        <v>325</v>
      </c>
      <c r="C94" s="123">
        <v>0</v>
      </c>
      <c r="D94" s="146">
        <v>0</v>
      </c>
      <c r="E94" s="123"/>
      <c r="F94" s="174">
        <f t="shared" si="9"/>
        <v>0</v>
      </c>
    </row>
    <row r="95" spans="1:6" ht="90.75" customHeight="1">
      <c r="A95" s="106" t="s">
        <v>412</v>
      </c>
      <c r="B95" s="108" t="s">
        <v>87</v>
      </c>
      <c r="C95" s="123">
        <v>0</v>
      </c>
      <c r="D95" s="146">
        <v>0</v>
      </c>
      <c r="E95" s="123"/>
      <c r="F95" s="174">
        <f t="shared" si="9"/>
        <v>0</v>
      </c>
    </row>
    <row r="96" spans="1:6" ht="76.5">
      <c r="A96" s="106" t="s">
        <v>88</v>
      </c>
      <c r="B96" s="108" t="s">
        <v>89</v>
      </c>
      <c r="C96" s="123">
        <v>80</v>
      </c>
      <c r="D96" s="146">
        <v>42.22</v>
      </c>
      <c r="E96" s="123">
        <f t="shared" si="10"/>
        <v>52.774999999999999</v>
      </c>
      <c r="F96" s="174">
        <f t="shared" si="9"/>
        <v>-37.78</v>
      </c>
    </row>
    <row r="97" spans="1:6" ht="51">
      <c r="A97" s="104" t="s">
        <v>90</v>
      </c>
      <c r="B97" s="124" t="s">
        <v>91</v>
      </c>
      <c r="C97" s="121">
        <f>SUM(C99:C111)</f>
        <v>2072</v>
      </c>
      <c r="D97" s="142">
        <f>SUM(D99:D111)</f>
        <v>2091.58</v>
      </c>
      <c r="E97" s="121">
        <f t="shared" si="10"/>
        <v>100.9449806949807</v>
      </c>
      <c r="F97" s="173">
        <f t="shared" si="9"/>
        <v>19.579999999999927</v>
      </c>
    </row>
    <row r="98" spans="1:6">
      <c r="A98" s="106"/>
      <c r="B98" s="108" t="s">
        <v>92</v>
      </c>
      <c r="C98" s="123"/>
      <c r="D98" s="147"/>
      <c r="E98" s="123"/>
      <c r="F98" s="174">
        <f t="shared" si="9"/>
        <v>0</v>
      </c>
    </row>
    <row r="99" spans="1:6">
      <c r="A99" s="106" t="s">
        <v>413</v>
      </c>
      <c r="B99" s="108"/>
      <c r="C99" s="123">
        <v>0</v>
      </c>
      <c r="D99" s="146">
        <v>0</v>
      </c>
      <c r="E99" s="123"/>
      <c r="F99" s="174">
        <f t="shared" si="9"/>
        <v>0</v>
      </c>
    </row>
    <row r="100" spans="1:6">
      <c r="A100" s="106" t="s">
        <v>148</v>
      </c>
      <c r="B100" s="108"/>
      <c r="C100" s="123">
        <v>63</v>
      </c>
      <c r="D100" s="146">
        <v>6</v>
      </c>
      <c r="E100" s="123">
        <f t="shared" si="10"/>
        <v>9.5238095238095237</v>
      </c>
      <c r="F100" s="174">
        <f t="shared" si="9"/>
        <v>-57</v>
      </c>
    </row>
    <row r="101" spans="1:6">
      <c r="A101" s="106" t="s">
        <v>159</v>
      </c>
      <c r="B101" s="108"/>
      <c r="C101" s="123">
        <v>20</v>
      </c>
      <c r="D101" s="146">
        <v>0</v>
      </c>
      <c r="E101" s="123">
        <f t="shared" si="10"/>
        <v>0</v>
      </c>
      <c r="F101" s="174">
        <f t="shared" si="9"/>
        <v>-20</v>
      </c>
    </row>
    <row r="102" spans="1:6">
      <c r="A102" s="106" t="s">
        <v>93</v>
      </c>
      <c r="B102" s="108"/>
      <c r="C102" s="123">
        <v>139</v>
      </c>
      <c r="D102" s="146">
        <v>140.35</v>
      </c>
      <c r="E102" s="123">
        <f t="shared" si="10"/>
        <v>100.97122302158273</v>
      </c>
      <c r="F102" s="174">
        <f t="shared" si="9"/>
        <v>1.3499999999999943</v>
      </c>
    </row>
    <row r="103" spans="1:6">
      <c r="A103" s="106" t="s">
        <v>285</v>
      </c>
      <c r="B103" s="108"/>
      <c r="C103" s="123">
        <v>46</v>
      </c>
      <c r="D103" s="146">
        <v>40</v>
      </c>
      <c r="E103" s="123">
        <f t="shared" si="10"/>
        <v>86.956521739130437</v>
      </c>
      <c r="F103" s="174">
        <f t="shared" si="9"/>
        <v>-6</v>
      </c>
    </row>
    <row r="104" spans="1:6">
      <c r="A104" s="106" t="s">
        <v>94</v>
      </c>
      <c r="B104" s="108"/>
      <c r="C104" s="123">
        <v>298</v>
      </c>
      <c r="D104" s="146">
        <v>274.68</v>
      </c>
      <c r="E104" s="123">
        <f t="shared" si="10"/>
        <v>92.174496644295303</v>
      </c>
      <c r="F104" s="174">
        <f t="shared" si="9"/>
        <v>-23.319999999999993</v>
      </c>
    </row>
    <row r="105" spans="1:6">
      <c r="A105" s="106" t="s">
        <v>140</v>
      </c>
      <c r="B105" s="108"/>
      <c r="C105" s="123">
        <v>34</v>
      </c>
      <c r="D105" s="146">
        <v>2.5</v>
      </c>
      <c r="E105" s="123">
        <f t="shared" si="10"/>
        <v>7.3529411764705879</v>
      </c>
      <c r="F105" s="174">
        <f t="shared" si="9"/>
        <v>-31.5</v>
      </c>
    </row>
    <row r="106" spans="1:6">
      <c r="A106" s="106" t="s">
        <v>95</v>
      </c>
      <c r="B106" s="108"/>
      <c r="C106" s="123">
        <v>224</v>
      </c>
      <c r="D106" s="146">
        <v>318.8</v>
      </c>
      <c r="E106" s="123">
        <f t="shared" si="10"/>
        <v>142.32142857142858</v>
      </c>
      <c r="F106" s="174">
        <f t="shared" si="9"/>
        <v>94.800000000000011</v>
      </c>
    </row>
    <row r="107" spans="1:6">
      <c r="A107" s="106" t="s">
        <v>414</v>
      </c>
      <c r="B107" s="108"/>
      <c r="C107" s="123">
        <v>0</v>
      </c>
      <c r="D107" s="146">
        <v>0</v>
      </c>
      <c r="E107" s="123"/>
      <c r="F107" s="174">
        <f t="shared" si="9"/>
        <v>0</v>
      </c>
    </row>
    <row r="108" spans="1:6">
      <c r="A108" s="106" t="s">
        <v>415</v>
      </c>
      <c r="B108" s="108"/>
      <c r="C108" s="123">
        <v>0</v>
      </c>
      <c r="D108" s="146">
        <v>0</v>
      </c>
      <c r="E108" s="123"/>
      <c r="F108" s="174">
        <f t="shared" si="9"/>
        <v>0</v>
      </c>
    </row>
    <row r="109" spans="1:6">
      <c r="A109" s="106" t="s">
        <v>96</v>
      </c>
      <c r="B109" s="108"/>
      <c r="C109" s="123">
        <v>1248</v>
      </c>
      <c r="D109" s="146">
        <v>1082.53</v>
      </c>
      <c r="E109" s="123">
        <f t="shared" si="10"/>
        <v>86.741185897435898</v>
      </c>
      <c r="F109" s="174">
        <f t="shared" si="9"/>
        <v>-165.47000000000003</v>
      </c>
    </row>
    <row r="110" spans="1:6">
      <c r="A110" s="106" t="s">
        <v>390</v>
      </c>
      <c r="B110" s="108"/>
      <c r="C110" s="123">
        <v>0</v>
      </c>
      <c r="D110" s="146">
        <v>5.72</v>
      </c>
      <c r="E110" s="123"/>
      <c r="F110" s="174">
        <f t="shared" si="9"/>
        <v>5.72</v>
      </c>
    </row>
    <row r="111" spans="1:6">
      <c r="A111" s="106" t="s">
        <v>320</v>
      </c>
      <c r="B111" s="108"/>
      <c r="C111" s="123">
        <v>0</v>
      </c>
      <c r="D111" s="146">
        <v>221</v>
      </c>
      <c r="E111" s="123"/>
      <c r="F111" s="174">
        <f t="shared" si="9"/>
        <v>221</v>
      </c>
    </row>
    <row r="112" spans="1:6" ht="25.5">
      <c r="A112" s="124" t="s">
        <v>97</v>
      </c>
      <c r="B112" s="124" t="s">
        <v>98</v>
      </c>
      <c r="C112" s="121">
        <f>SUM(C113:C115)</f>
        <v>0</v>
      </c>
      <c r="D112" s="142">
        <f>SUM(D113+D118)</f>
        <v>-56.43</v>
      </c>
      <c r="E112" s="123"/>
      <c r="F112" s="173">
        <f t="shared" si="9"/>
        <v>-56.43</v>
      </c>
    </row>
    <row r="113" spans="1:6" ht="25.5">
      <c r="A113" s="124" t="s">
        <v>99</v>
      </c>
      <c r="B113" s="124" t="s">
        <v>100</v>
      </c>
      <c r="C113" s="121">
        <f>SUM(C114:C115)</f>
        <v>0</v>
      </c>
      <c r="D113" s="142">
        <f>SUM(D114:D117)</f>
        <v>-56.83</v>
      </c>
      <c r="E113" s="123"/>
      <c r="F113" s="173">
        <f t="shared" si="9"/>
        <v>-56.83</v>
      </c>
    </row>
    <row r="114" spans="1:6">
      <c r="A114" s="108" t="s">
        <v>101</v>
      </c>
      <c r="B114" s="108" t="s">
        <v>100</v>
      </c>
      <c r="C114" s="123">
        <v>0</v>
      </c>
      <c r="D114" s="146">
        <v>-56.83</v>
      </c>
      <c r="E114" s="123"/>
      <c r="F114" s="174">
        <f t="shared" si="9"/>
        <v>-56.83</v>
      </c>
    </row>
    <row r="115" spans="1:6">
      <c r="A115" s="108" t="s">
        <v>416</v>
      </c>
      <c r="B115" s="108" t="s">
        <v>100</v>
      </c>
      <c r="C115" s="123">
        <v>0</v>
      </c>
      <c r="D115" s="146">
        <v>0</v>
      </c>
      <c r="E115" s="123"/>
      <c r="F115" s="174">
        <f t="shared" si="9"/>
        <v>0</v>
      </c>
    </row>
    <row r="116" spans="1:6">
      <c r="A116" s="108" t="s">
        <v>417</v>
      </c>
      <c r="B116" s="108" t="s">
        <v>100</v>
      </c>
      <c r="C116" s="123">
        <v>0</v>
      </c>
      <c r="D116" s="146">
        <v>0</v>
      </c>
      <c r="E116" s="123"/>
      <c r="F116" s="174">
        <f t="shared" si="9"/>
        <v>0</v>
      </c>
    </row>
    <row r="117" spans="1:6">
      <c r="A117" s="108" t="s">
        <v>418</v>
      </c>
      <c r="B117" s="108" t="s">
        <v>100</v>
      </c>
      <c r="C117" s="123">
        <v>0</v>
      </c>
      <c r="D117" s="146">
        <v>0</v>
      </c>
      <c r="E117" s="123"/>
      <c r="F117" s="174">
        <f t="shared" si="9"/>
        <v>0</v>
      </c>
    </row>
    <row r="118" spans="1:6" ht="25.5">
      <c r="A118" s="124" t="s">
        <v>391</v>
      </c>
      <c r="B118" s="124" t="s">
        <v>392</v>
      </c>
      <c r="C118" s="121">
        <v>0</v>
      </c>
      <c r="D118" s="159">
        <f>D119</f>
        <v>0.4</v>
      </c>
      <c r="E118" s="123"/>
      <c r="F118" s="174">
        <f t="shared" si="9"/>
        <v>0.4</v>
      </c>
    </row>
    <row r="119" spans="1:6" ht="25.5">
      <c r="A119" s="108" t="s">
        <v>393</v>
      </c>
      <c r="B119" s="108" t="s">
        <v>392</v>
      </c>
      <c r="C119" s="123">
        <v>0</v>
      </c>
      <c r="D119" s="146">
        <v>0.4</v>
      </c>
      <c r="E119" s="123"/>
      <c r="F119" s="174">
        <f t="shared" si="9"/>
        <v>0.4</v>
      </c>
    </row>
    <row r="120" spans="1:6" ht="26.25">
      <c r="A120" s="176" t="s">
        <v>102</v>
      </c>
      <c r="B120" s="161" t="s">
        <v>103</v>
      </c>
      <c r="C120" s="145">
        <f>SUM(C121+C180+C184+C177)</f>
        <v>981271.71</v>
      </c>
      <c r="D120" s="145">
        <f>SUM(D121+D180+D184+D177)</f>
        <v>678537.53300000005</v>
      </c>
      <c r="E120" s="121">
        <f t="shared" si="10"/>
        <v>69.148791928384455</v>
      </c>
      <c r="F120" s="173">
        <f t="shared" si="9"/>
        <v>-302734.17699999991</v>
      </c>
    </row>
    <row r="121" spans="1:6" ht="38.25">
      <c r="A121" s="162" t="s">
        <v>104</v>
      </c>
      <c r="B121" s="163" t="s">
        <v>105</v>
      </c>
      <c r="C121" s="145">
        <f>SUM(C122+C124+C153+C170)</f>
        <v>979271.71</v>
      </c>
      <c r="D121" s="145">
        <f>SUM(D122+D124+D153+D170)</f>
        <v>685858.71</v>
      </c>
      <c r="E121" s="121">
        <f t="shared" si="10"/>
        <v>70.037631333187392</v>
      </c>
      <c r="F121" s="173">
        <f t="shared" si="9"/>
        <v>-293413</v>
      </c>
    </row>
    <row r="122" spans="1:6">
      <c r="A122" s="177" t="s">
        <v>304</v>
      </c>
      <c r="B122" s="163" t="s">
        <v>106</v>
      </c>
      <c r="C122" s="153">
        <f>SUM(C123)</f>
        <v>2340</v>
      </c>
      <c r="D122" s="153">
        <f>SUM(D123)</f>
        <v>1755</v>
      </c>
      <c r="E122" s="121">
        <f t="shared" si="10"/>
        <v>75</v>
      </c>
      <c r="F122" s="173">
        <f t="shared" si="9"/>
        <v>-585</v>
      </c>
    </row>
    <row r="123" spans="1:6" ht="38.25">
      <c r="A123" s="178" t="s">
        <v>305</v>
      </c>
      <c r="B123" s="162" t="s">
        <v>107</v>
      </c>
      <c r="C123" s="179">
        <v>2340</v>
      </c>
      <c r="D123" s="154">
        <v>1755</v>
      </c>
      <c r="E123" s="123">
        <f t="shared" si="10"/>
        <v>75</v>
      </c>
      <c r="F123" s="174">
        <f t="shared" si="9"/>
        <v>-585</v>
      </c>
    </row>
    <row r="124" spans="1:6">
      <c r="A124" s="177" t="s">
        <v>306</v>
      </c>
      <c r="B124" s="163" t="s">
        <v>108</v>
      </c>
      <c r="C124" s="142">
        <f>SUM(C125:C139)</f>
        <v>466778.56999999995</v>
      </c>
      <c r="D124" s="142">
        <f>SUM(D125:D139)</f>
        <v>245323.19</v>
      </c>
      <c r="E124" s="121">
        <f t="shared" si="10"/>
        <v>52.556652290185475</v>
      </c>
      <c r="F124" s="173">
        <f t="shared" si="9"/>
        <v>-221455.37999999995</v>
      </c>
    </row>
    <row r="125" spans="1:6" ht="69" customHeight="1">
      <c r="A125" s="178" t="s">
        <v>340</v>
      </c>
      <c r="B125" s="180" t="s">
        <v>351</v>
      </c>
      <c r="C125" s="148">
        <v>1537.9</v>
      </c>
      <c r="D125" s="148">
        <v>1537.9</v>
      </c>
      <c r="E125" s="123">
        <f t="shared" si="10"/>
        <v>100</v>
      </c>
      <c r="F125" s="174">
        <f t="shared" si="9"/>
        <v>0</v>
      </c>
    </row>
    <row r="126" spans="1:6" ht="69" customHeight="1">
      <c r="A126" s="101" t="s">
        <v>352</v>
      </c>
      <c r="B126" s="106" t="s">
        <v>353</v>
      </c>
      <c r="C126" s="148">
        <v>45603</v>
      </c>
      <c r="D126" s="148">
        <v>18855.939999999999</v>
      </c>
      <c r="E126" s="123">
        <f t="shared" si="10"/>
        <v>41.348025349209479</v>
      </c>
      <c r="F126" s="174">
        <f t="shared" si="9"/>
        <v>-26747.06</v>
      </c>
    </row>
    <row r="127" spans="1:6" ht="86.25" customHeight="1">
      <c r="A127" s="101" t="s">
        <v>352</v>
      </c>
      <c r="B127" s="106" t="s">
        <v>385</v>
      </c>
      <c r="C127" s="148">
        <v>5448.8</v>
      </c>
      <c r="D127" s="148">
        <v>4600.74</v>
      </c>
      <c r="E127" s="123">
        <f t="shared" si="10"/>
        <v>84.435839083834964</v>
      </c>
      <c r="F127" s="174">
        <f t="shared" si="9"/>
        <v>-848.0600000000004</v>
      </c>
    </row>
    <row r="128" spans="1:6" ht="79.5" customHeight="1">
      <c r="A128" s="101" t="s">
        <v>352</v>
      </c>
      <c r="B128" s="106" t="s">
        <v>419</v>
      </c>
      <c r="C128" s="123">
        <v>0</v>
      </c>
      <c r="D128" s="148">
        <v>0</v>
      </c>
      <c r="E128" s="123"/>
      <c r="F128" s="174">
        <f t="shared" si="9"/>
        <v>0</v>
      </c>
    </row>
    <row r="129" spans="1:6" ht="109.5" customHeight="1">
      <c r="A129" s="101" t="s">
        <v>420</v>
      </c>
      <c r="B129" s="181" t="s">
        <v>421</v>
      </c>
      <c r="C129" s="123">
        <v>0</v>
      </c>
      <c r="D129" s="148">
        <v>0</v>
      </c>
      <c r="E129" s="123"/>
      <c r="F129" s="174">
        <f t="shared" si="9"/>
        <v>0</v>
      </c>
    </row>
    <row r="130" spans="1:6" ht="70.5" customHeight="1">
      <c r="A130" s="101" t="s">
        <v>422</v>
      </c>
      <c r="B130" s="181" t="s">
        <v>423</v>
      </c>
      <c r="C130" s="123">
        <v>0</v>
      </c>
      <c r="D130" s="148">
        <v>0</v>
      </c>
      <c r="E130" s="123"/>
      <c r="F130" s="174">
        <f t="shared" si="9"/>
        <v>0</v>
      </c>
    </row>
    <row r="131" spans="1:6" ht="114.75">
      <c r="A131" s="101" t="s">
        <v>354</v>
      </c>
      <c r="B131" s="106" t="s">
        <v>355</v>
      </c>
      <c r="C131" s="123">
        <v>70000</v>
      </c>
      <c r="D131" s="148">
        <v>70000</v>
      </c>
      <c r="E131" s="123">
        <f t="shared" si="10"/>
        <v>100</v>
      </c>
      <c r="F131" s="174">
        <f t="shared" si="9"/>
        <v>0</v>
      </c>
    </row>
    <row r="132" spans="1:6" ht="63.75">
      <c r="A132" s="101" t="s">
        <v>394</v>
      </c>
      <c r="B132" s="106" t="s">
        <v>395</v>
      </c>
      <c r="C132" s="123">
        <v>1396.15</v>
      </c>
      <c r="D132" s="148">
        <v>1396.15</v>
      </c>
      <c r="E132" s="123">
        <f t="shared" si="10"/>
        <v>100</v>
      </c>
      <c r="F132" s="174">
        <f t="shared" si="9"/>
        <v>0</v>
      </c>
    </row>
    <row r="133" spans="1:6" ht="63.75">
      <c r="A133" s="101" t="s">
        <v>424</v>
      </c>
      <c r="B133" s="106" t="s">
        <v>395</v>
      </c>
      <c r="C133" s="123"/>
      <c r="D133" s="148"/>
      <c r="E133" s="123"/>
      <c r="F133" s="174">
        <f t="shared" ref="F133:F187" si="11">D133-C133</f>
        <v>0</v>
      </c>
    </row>
    <row r="134" spans="1:6" ht="63.75">
      <c r="A134" s="101" t="s">
        <v>396</v>
      </c>
      <c r="B134" s="106" t="s">
        <v>397</v>
      </c>
      <c r="C134" s="123">
        <v>134.4</v>
      </c>
      <c r="D134" s="148">
        <v>134.4</v>
      </c>
      <c r="E134" s="123">
        <f t="shared" ref="E134:E187" si="12">SUM(D134*100/C134)</f>
        <v>100</v>
      </c>
      <c r="F134" s="174">
        <f t="shared" si="11"/>
        <v>0</v>
      </c>
    </row>
    <row r="135" spans="1:6" ht="64.5">
      <c r="A135" s="178" t="s">
        <v>425</v>
      </c>
      <c r="B135" s="182" t="s">
        <v>426</v>
      </c>
      <c r="C135" s="148">
        <v>280</v>
      </c>
      <c r="D135" s="148">
        <v>0</v>
      </c>
      <c r="E135" s="123">
        <f t="shared" si="12"/>
        <v>0</v>
      </c>
      <c r="F135" s="174">
        <f t="shared" si="11"/>
        <v>-280</v>
      </c>
    </row>
    <row r="136" spans="1:6" ht="63.75">
      <c r="A136" s="101" t="s">
        <v>427</v>
      </c>
      <c r="B136" s="183" t="s">
        <v>428</v>
      </c>
      <c r="C136" s="123">
        <v>0</v>
      </c>
      <c r="D136" s="148">
        <v>0</v>
      </c>
      <c r="E136" s="123"/>
      <c r="F136" s="174">
        <f t="shared" si="11"/>
        <v>0</v>
      </c>
    </row>
    <row r="137" spans="1:6" ht="90.75" customHeight="1">
      <c r="A137" s="101" t="s">
        <v>338</v>
      </c>
      <c r="B137" s="106" t="s">
        <v>339</v>
      </c>
      <c r="C137" s="123">
        <v>723.66</v>
      </c>
      <c r="D137" s="148">
        <v>723.66</v>
      </c>
      <c r="E137" s="123">
        <f t="shared" si="12"/>
        <v>100</v>
      </c>
      <c r="F137" s="174">
        <f t="shared" si="11"/>
        <v>0</v>
      </c>
    </row>
    <row r="138" spans="1:6" ht="59.25" customHeight="1">
      <c r="A138" s="101" t="s">
        <v>386</v>
      </c>
      <c r="B138" s="106" t="s">
        <v>387</v>
      </c>
      <c r="C138" s="123">
        <v>38020.26</v>
      </c>
      <c r="D138" s="148">
        <v>0</v>
      </c>
      <c r="E138" s="123">
        <f t="shared" si="12"/>
        <v>0</v>
      </c>
      <c r="F138" s="174">
        <f t="shared" si="11"/>
        <v>-38020.26</v>
      </c>
    </row>
    <row r="139" spans="1:6" ht="27">
      <c r="A139" s="135" t="s">
        <v>307</v>
      </c>
      <c r="B139" s="138" t="s">
        <v>109</v>
      </c>
      <c r="C139" s="121">
        <f>SUM(C140:C152)</f>
        <v>303634.39999999997</v>
      </c>
      <c r="D139" s="142">
        <f>SUM(D140:D152)</f>
        <v>148074.4</v>
      </c>
      <c r="E139" s="121">
        <f t="shared" si="12"/>
        <v>48.767333345628828</v>
      </c>
      <c r="F139" s="173">
        <f t="shared" si="11"/>
        <v>-155559.99999999997</v>
      </c>
    </row>
    <row r="140" spans="1:6" ht="89.25">
      <c r="A140" s="101" t="s">
        <v>341</v>
      </c>
      <c r="B140" s="106" t="s">
        <v>326</v>
      </c>
      <c r="C140" s="123">
        <v>48.4</v>
      </c>
      <c r="D140" s="148">
        <v>0</v>
      </c>
      <c r="E140" s="123">
        <f t="shared" si="12"/>
        <v>0</v>
      </c>
      <c r="F140" s="174">
        <f t="shared" si="11"/>
        <v>-48.4</v>
      </c>
    </row>
    <row r="141" spans="1:6" ht="106.5" customHeight="1">
      <c r="A141" s="101" t="s">
        <v>341</v>
      </c>
      <c r="B141" s="106" t="s">
        <v>429</v>
      </c>
      <c r="C141" s="123">
        <v>0</v>
      </c>
      <c r="D141" s="148">
        <v>0</v>
      </c>
      <c r="E141" s="123"/>
      <c r="F141" s="174">
        <f t="shared" si="11"/>
        <v>0</v>
      </c>
    </row>
    <row r="142" spans="1:6" ht="102">
      <c r="A142" s="101" t="s">
        <v>341</v>
      </c>
      <c r="B142" s="106" t="s">
        <v>342</v>
      </c>
      <c r="C142" s="123">
        <v>61.3</v>
      </c>
      <c r="D142" s="148">
        <v>61.3</v>
      </c>
      <c r="E142" s="123">
        <f t="shared" si="12"/>
        <v>100</v>
      </c>
      <c r="F142" s="174">
        <f t="shared" si="11"/>
        <v>0</v>
      </c>
    </row>
    <row r="143" spans="1:6" ht="132.75" customHeight="1">
      <c r="A143" s="101" t="s">
        <v>341</v>
      </c>
      <c r="B143" s="184" t="s">
        <v>398</v>
      </c>
      <c r="C143" s="123">
        <v>818.2</v>
      </c>
      <c r="D143" s="148">
        <v>818.2</v>
      </c>
      <c r="E143" s="123">
        <f t="shared" si="12"/>
        <v>100</v>
      </c>
      <c r="F143" s="174">
        <f t="shared" si="11"/>
        <v>0</v>
      </c>
    </row>
    <row r="144" spans="1:6" ht="89.25">
      <c r="A144" s="101" t="s">
        <v>341</v>
      </c>
      <c r="B144" s="106" t="s">
        <v>430</v>
      </c>
      <c r="C144" s="123">
        <v>0</v>
      </c>
      <c r="D144" s="148">
        <v>0</v>
      </c>
      <c r="E144" s="123"/>
      <c r="F144" s="174">
        <f t="shared" si="11"/>
        <v>0</v>
      </c>
    </row>
    <row r="145" spans="1:6" ht="51">
      <c r="A145" s="101" t="s">
        <v>341</v>
      </c>
      <c r="B145" s="106" t="s">
        <v>431</v>
      </c>
      <c r="C145" s="123">
        <v>0</v>
      </c>
      <c r="D145" s="148">
        <v>0</v>
      </c>
      <c r="E145" s="123"/>
      <c r="F145" s="174">
        <f t="shared" si="11"/>
        <v>0</v>
      </c>
    </row>
    <row r="146" spans="1:6" ht="51">
      <c r="A146" s="178" t="s">
        <v>343</v>
      </c>
      <c r="B146" s="162" t="s">
        <v>110</v>
      </c>
      <c r="C146" s="179">
        <v>40169</v>
      </c>
      <c r="D146" s="146">
        <v>31332</v>
      </c>
      <c r="E146" s="123">
        <f t="shared" si="12"/>
        <v>78.000448106748991</v>
      </c>
      <c r="F146" s="174">
        <f t="shared" si="11"/>
        <v>-8837</v>
      </c>
    </row>
    <row r="147" spans="1:6" ht="25.5">
      <c r="A147" s="178" t="s">
        <v>343</v>
      </c>
      <c r="B147" s="162" t="s">
        <v>111</v>
      </c>
      <c r="C147" s="179">
        <v>11152.9</v>
      </c>
      <c r="D147" s="146">
        <v>11152.9</v>
      </c>
      <c r="E147" s="123">
        <f t="shared" si="12"/>
        <v>100</v>
      </c>
      <c r="F147" s="174">
        <f t="shared" si="11"/>
        <v>0</v>
      </c>
    </row>
    <row r="148" spans="1:6" ht="89.25">
      <c r="A148" s="178" t="s">
        <v>343</v>
      </c>
      <c r="B148" s="162" t="s">
        <v>430</v>
      </c>
      <c r="C148" s="179">
        <v>0</v>
      </c>
      <c r="D148" s="146">
        <v>0</v>
      </c>
      <c r="E148" s="123"/>
      <c r="F148" s="174">
        <f t="shared" si="11"/>
        <v>0</v>
      </c>
    </row>
    <row r="149" spans="1:6" ht="63.75">
      <c r="A149" s="178" t="s">
        <v>343</v>
      </c>
      <c r="B149" s="162" t="s">
        <v>432</v>
      </c>
      <c r="C149" s="179">
        <v>0</v>
      </c>
      <c r="D149" s="146">
        <v>0</v>
      </c>
      <c r="E149" s="123"/>
      <c r="F149" s="174">
        <f t="shared" si="11"/>
        <v>0</v>
      </c>
    </row>
    <row r="150" spans="1:6" ht="63.75">
      <c r="A150" s="178" t="s">
        <v>343</v>
      </c>
      <c r="B150" s="162" t="s">
        <v>395</v>
      </c>
      <c r="C150" s="179">
        <v>0</v>
      </c>
      <c r="D150" s="146">
        <v>0</v>
      </c>
      <c r="E150" s="123"/>
      <c r="F150" s="174">
        <f t="shared" si="11"/>
        <v>0</v>
      </c>
    </row>
    <row r="151" spans="1:6" ht="63.75">
      <c r="A151" s="101" t="s">
        <v>344</v>
      </c>
      <c r="B151" s="106" t="s">
        <v>112</v>
      </c>
      <c r="C151" s="136">
        <v>251299</v>
      </c>
      <c r="D151" s="146">
        <v>104710</v>
      </c>
      <c r="E151" s="123">
        <f t="shared" si="12"/>
        <v>41.667495692382381</v>
      </c>
      <c r="F151" s="174">
        <f t="shared" si="11"/>
        <v>-146589</v>
      </c>
    </row>
    <row r="152" spans="1:6" ht="42.75" customHeight="1">
      <c r="A152" s="178" t="s">
        <v>433</v>
      </c>
      <c r="B152" s="180" t="s">
        <v>359</v>
      </c>
      <c r="C152" s="148">
        <v>85.6</v>
      </c>
      <c r="D152" s="148">
        <v>0</v>
      </c>
      <c r="E152" s="123">
        <f t="shared" si="12"/>
        <v>0</v>
      </c>
      <c r="F152" s="174">
        <f t="shared" si="11"/>
        <v>-85.6</v>
      </c>
    </row>
    <row r="153" spans="1:6">
      <c r="A153" s="177" t="s">
        <v>308</v>
      </c>
      <c r="B153" s="163" t="s">
        <v>113</v>
      </c>
      <c r="C153" s="142">
        <f>SUM(C154+C155+C167+C164+C165)</f>
        <v>486023.5</v>
      </c>
      <c r="D153" s="142">
        <f>SUM(D154+D155+D167+D164+D165)</f>
        <v>414832.48</v>
      </c>
      <c r="E153" s="121">
        <f t="shared" si="12"/>
        <v>85.352350246438704</v>
      </c>
      <c r="F153" s="173">
        <f t="shared" si="11"/>
        <v>-71191.020000000019</v>
      </c>
    </row>
    <row r="154" spans="1:6" ht="58.5" customHeight="1">
      <c r="A154" s="101" t="s">
        <v>309</v>
      </c>
      <c r="B154" s="106" t="s">
        <v>114</v>
      </c>
      <c r="C154" s="136">
        <v>17773</v>
      </c>
      <c r="D154" s="154">
        <v>14033.17</v>
      </c>
      <c r="E154" s="123">
        <f t="shared" si="12"/>
        <v>78.957801159061503</v>
      </c>
      <c r="F154" s="174">
        <f t="shared" si="11"/>
        <v>-3739.83</v>
      </c>
    </row>
    <row r="155" spans="1:6" ht="54">
      <c r="A155" s="135" t="s">
        <v>310</v>
      </c>
      <c r="B155" s="138" t="s">
        <v>115</v>
      </c>
      <c r="C155" s="139">
        <f>SUM(C156:C162)</f>
        <v>73413.700000000012</v>
      </c>
      <c r="D155" s="155">
        <f>SUM(D156:D162)</f>
        <v>66309.570000000007</v>
      </c>
      <c r="E155" s="160">
        <f t="shared" si="12"/>
        <v>90.32315494246987</v>
      </c>
      <c r="F155" s="185">
        <f t="shared" si="11"/>
        <v>-7104.1300000000047</v>
      </c>
    </row>
    <row r="156" spans="1:6" ht="93.75" customHeight="1">
      <c r="A156" s="101" t="s">
        <v>310</v>
      </c>
      <c r="B156" s="106" t="s">
        <v>116</v>
      </c>
      <c r="C156" s="136">
        <v>263</v>
      </c>
      <c r="D156" s="146">
        <v>263</v>
      </c>
      <c r="E156" s="123">
        <f t="shared" si="12"/>
        <v>100</v>
      </c>
      <c r="F156" s="174">
        <f t="shared" si="11"/>
        <v>0</v>
      </c>
    </row>
    <row r="157" spans="1:6" ht="90.75" customHeight="1">
      <c r="A157" s="178" t="s">
        <v>310</v>
      </c>
      <c r="B157" s="162" t="s">
        <v>117</v>
      </c>
      <c r="C157" s="179">
        <f>69357+2723</f>
        <v>72080</v>
      </c>
      <c r="D157" s="154">
        <v>65194.07</v>
      </c>
      <c r="E157" s="123">
        <f t="shared" si="12"/>
        <v>90.446822974472809</v>
      </c>
      <c r="F157" s="174">
        <f t="shared" si="11"/>
        <v>-6885.93</v>
      </c>
    </row>
    <row r="158" spans="1:6" ht="90" customHeight="1">
      <c r="A158" s="101" t="s">
        <v>310</v>
      </c>
      <c r="B158" s="106" t="s">
        <v>118</v>
      </c>
      <c r="C158" s="179">
        <v>0.1</v>
      </c>
      <c r="D158" s="146">
        <v>0.1</v>
      </c>
      <c r="E158" s="123">
        <f t="shared" si="12"/>
        <v>100</v>
      </c>
      <c r="F158" s="174">
        <f t="shared" si="11"/>
        <v>0</v>
      </c>
    </row>
    <row r="159" spans="1:6" ht="44.25" customHeight="1">
      <c r="A159" s="101" t="s">
        <v>310</v>
      </c>
      <c r="B159" s="106" t="s">
        <v>119</v>
      </c>
      <c r="C159" s="179">
        <v>102.3</v>
      </c>
      <c r="D159" s="146">
        <v>102.3</v>
      </c>
      <c r="E159" s="123">
        <f t="shared" si="12"/>
        <v>100</v>
      </c>
      <c r="F159" s="174">
        <f t="shared" si="11"/>
        <v>0</v>
      </c>
    </row>
    <row r="160" spans="1:6" ht="102.75" customHeight="1">
      <c r="A160" s="101" t="s">
        <v>310</v>
      </c>
      <c r="B160" s="106" t="s">
        <v>434</v>
      </c>
      <c r="C160" s="179">
        <v>0</v>
      </c>
      <c r="D160" s="146">
        <v>0</v>
      </c>
      <c r="E160" s="123"/>
      <c r="F160" s="174">
        <f t="shared" si="11"/>
        <v>0</v>
      </c>
    </row>
    <row r="161" spans="1:6" ht="119.25" customHeight="1">
      <c r="A161" s="178" t="s">
        <v>310</v>
      </c>
      <c r="B161" s="186" t="s">
        <v>153</v>
      </c>
      <c r="C161" s="179">
        <v>968.1</v>
      </c>
      <c r="D161" s="146">
        <v>749.97</v>
      </c>
      <c r="E161" s="123">
        <f t="shared" si="12"/>
        <v>77.468236752401609</v>
      </c>
      <c r="F161" s="174">
        <f t="shared" si="11"/>
        <v>-218.13</v>
      </c>
    </row>
    <row r="162" spans="1:6" ht="146.25" customHeight="1">
      <c r="A162" s="178" t="s">
        <v>310</v>
      </c>
      <c r="B162" s="162" t="s">
        <v>311</v>
      </c>
      <c r="C162" s="179">
        <v>0.2</v>
      </c>
      <c r="D162" s="146">
        <v>0.13</v>
      </c>
      <c r="E162" s="123">
        <f t="shared" si="12"/>
        <v>65</v>
      </c>
      <c r="F162" s="174">
        <f t="shared" si="11"/>
        <v>-7.0000000000000007E-2</v>
      </c>
    </row>
    <row r="163" spans="1:6" ht="63.75">
      <c r="A163" s="178" t="s">
        <v>435</v>
      </c>
      <c r="B163" s="162" t="s">
        <v>436</v>
      </c>
      <c r="C163" s="179">
        <v>0</v>
      </c>
      <c r="D163" s="146">
        <v>0</v>
      </c>
      <c r="E163" s="123"/>
      <c r="F163" s="174">
        <f t="shared" si="11"/>
        <v>0</v>
      </c>
    </row>
    <row r="164" spans="1:6" ht="42" customHeight="1">
      <c r="A164" s="178" t="s">
        <v>312</v>
      </c>
      <c r="B164" s="162" t="s">
        <v>313</v>
      </c>
      <c r="C164" s="179">
        <v>18132</v>
      </c>
      <c r="D164" s="146">
        <v>14313.02</v>
      </c>
      <c r="E164" s="123">
        <f t="shared" si="12"/>
        <v>78.937899845576879</v>
      </c>
      <c r="F164" s="174">
        <f t="shared" si="11"/>
        <v>-3818.9799999999996</v>
      </c>
    </row>
    <row r="165" spans="1:6" ht="63.75">
      <c r="A165" s="178" t="s">
        <v>356</v>
      </c>
      <c r="B165" s="187" t="s">
        <v>357</v>
      </c>
      <c r="C165" s="179">
        <v>282.8</v>
      </c>
      <c r="D165" s="146">
        <v>82.72</v>
      </c>
      <c r="E165" s="123">
        <f t="shared" si="12"/>
        <v>29.25035360678925</v>
      </c>
      <c r="F165" s="174">
        <f t="shared" si="11"/>
        <v>-200.08</v>
      </c>
    </row>
    <row r="166" spans="1:6" ht="51">
      <c r="A166" s="178" t="s">
        <v>437</v>
      </c>
      <c r="B166" s="162" t="s">
        <v>438</v>
      </c>
      <c r="C166" s="179">
        <v>0</v>
      </c>
      <c r="D166" s="146">
        <v>0</v>
      </c>
      <c r="E166" s="123"/>
      <c r="F166" s="174">
        <f t="shared" si="11"/>
        <v>0</v>
      </c>
    </row>
    <row r="167" spans="1:6" ht="25.5">
      <c r="A167" s="135" t="s">
        <v>314</v>
      </c>
      <c r="B167" s="104" t="s">
        <v>120</v>
      </c>
      <c r="C167" s="128">
        <f>SUM(C168:C169)</f>
        <v>376422</v>
      </c>
      <c r="D167" s="145">
        <f t="shared" ref="D167" si="13">SUM(D168:D169)</f>
        <v>320094</v>
      </c>
      <c r="E167" s="121">
        <f t="shared" si="12"/>
        <v>85.035943701483973</v>
      </c>
      <c r="F167" s="173">
        <f t="shared" si="11"/>
        <v>-56328</v>
      </c>
    </row>
    <row r="168" spans="1:6" ht="229.5">
      <c r="A168" s="101" t="s">
        <v>315</v>
      </c>
      <c r="B168" s="162" t="s">
        <v>358</v>
      </c>
      <c r="C168" s="179">
        <v>220955</v>
      </c>
      <c r="D168" s="154">
        <v>186980</v>
      </c>
      <c r="E168" s="123">
        <f t="shared" si="12"/>
        <v>84.623565884456113</v>
      </c>
      <c r="F168" s="174">
        <f t="shared" si="11"/>
        <v>-33975</v>
      </c>
    </row>
    <row r="169" spans="1:6" ht="38.25">
      <c r="A169" s="101" t="s">
        <v>315</v>
      </c>
      <c r="B169" s="162" t="s">
        <v>121</v>
      </c>
      <c r="C169" s="179">
        <v>155467</v>
      </c>
      <c r="D169" s="154">
        <v>133114</v>
      </c>
      <c r="E169" s="123">
        <f t="shared" si="12"/>
        <v>85.622029112287493</v>
      </c>
      <c r="F169" s="174">
        <f t="shared" si="11"/>
        <v>-22353</v>
      </c>
    </row>
    <row r="170" spans="1:6" ht="25.5">
      <c r="A170" s="177" t="s">
        <v>345</v>
      </c>
      <c r="B170" s="163" t="s">
        <v>346</v>
      </c>
      <c r="C170" s="145">
        <f>SUM(C171:C176)</f>
        <v>24129.64</v>
      </c>
      <c r="D170" s="145">
        <f>SUM(D171:D176)</f>
        <v>23948.04</v>
      </c>
      <c r="E170" s="121">
        <f t="shared" si="12"/>
        <v>99.24739863503973</v>
      </c>
      <c r="F170" s="173">
        <f t="shared" si="11"/>
        <v>-181.59999999999854</v>
      </c>
    </row>
    <row r="171" spans="1:6" ht="153">
      <c r="A171" s="101" t="s">
        <v>360</v>
      </c>
      <c r="B171" s="102" t="s">
        <v>347</v>
      </c>
      <c r="C171" s="179">
        <v>1815.1</v>
      </c>
      <c r="D171" s="154">
        <v>1633.5</v>
      </c>
      <c r="E171" s="123">
        <f t="shared" si="12"/>
        <v>89.995041595504389</v>
      </c>
      <c r="F171" s="174">
        <f t="shared" si="11"/>
        <v>-181.59999999999991</v>
      </c>
    </row>
    <row r="172" spans="1:6" ht="120">
      <c r="A172" s="101" t="s">
        <v>439</v>
      </c>
      <c r="B172" s="188" t="s">
        <v>440</v>
      </c>
      <c r="C172" s="136">
        <v>449.58</v>
      </c>
      <c r="D172" s="136">
        <v>449.58</v>
      </c>
      <c r="E172" s="123">
        <f t="shared" si="12"/>
        <v>100</v>
      </c>
      <c r="F172" s="174">
        <f t="shared" si="11"/>
        <v>0</v>
      </c>
    </row>
    <row r="173" spans="1:6" ht="96.75" customHeight="1">
      <c r="A173" s="188" t="s">
        <v>441</v>
      </c>
      <c r="B173" s="189" t="s">
        <v>442</v>
      </c>
      <c r="C173" s="136">
        <v>15864.96</v>
      </c>
      <c r="D173" s="136">
        <v>15864.96</v>
      </c>
      <c r="E173" s="123">
        <f t="shared" si="12"/>
        <v>100</v>
      </c>
      <c r="F173" s="174">
        <f t="shared" si="11"/>
        <v>0</v>
      </c>
    </row>
    <row r="174" spans="1:6" ht="90">
      <c r="A174" s="188" t="s">
        <v>441</v>
      </c>
      <c r="B174" s="189" t="s">
        <v>443</v>
      </c>
      <c r="C174" s="136">
        <v>6000</v>
      </c>
      <c r="D174" s="136">
        <v>6000</v>
      </c>
      <c r="E174" s="123">
        <f t="shared" si="12"/>
        <v>100</v>
      </c>
      <c r="F174" s="174">
        <f t="shared" si="11"/>
        <v>0</v>
      </c>
    </row>
    <row r="175" spans="1:6" ht="63.75">
      <c r="A175" s="101" t="s">
        <v>444</v>
      </c>
      <c r="B175" s="162" t="s">
        <v>445</v>
      </c>
      <c r="C175" s="136">
        <v>0</v>
      </c>
      <c r="D175" s="154">
        <v>0</v>
      </c>
      <c r="E175" s="123"/>
      <c r="F175" s="174">
        <f t="shared" si="11"/>
        <v>0</v>
      </c>
    </row>
    <row r="176" spans="1:6" ht="76.5">
      <c r="A176" s="101" t="s">
        <v>446</v>
      </c>
      <c r="B176" s="190" t="s">
        <v>447</v>
      </c>
      <c r="C176" s="136">
        <v>0</v>
      </c>
      <c r="D176" s="154">
        <v>0</v>
      </c>
      <c r="E176" s="123"/>
      <c r="F176" s="174">
        <f t="shared" si="11"/>
        <v>0</v>
      </c>
    </row>
    <row r="177" spans="1:6" ht="25.5">
      <c r="A177" s="103" t="s">
        <v>327</v>
      </c>
      <c r="B177" s="104" t="s">
        <v>328</v>
      </c>
      <c r="C177" s="156">
        <f>SUM(C178:C179)</f>
        <v>2000</v>
      </c>
      <c r="D177" s="156">
        <f>SUM(D178:D179)</f>
        <v>0.04</v>
      </c>
      <c r="E177" s="121">
        <f t="shared" si="12"/>
        <v>2E-3</v>
      </c>
      <c r="F177" s="173">
        <f t="shared" si="11"/>
        <v>-1999.96</v>
      </c>
    </row>
    <row r="178" spans="1:6" ht="25.5">
      <c r="A178" s="105" t="s">
        <v>329</v>
      </c>
      <c r="B178" s="106" t="s">
        <v>328</v>
      </c>
      <c r="C178" s="137">
        <v>2000</v>
      </c>
      <c r="D178" s="154">
        <v>0</v>
      </c>
      <c r="E178" s="123">
        <f t="shared" si="12"/>
        <v>0</v>
      </c>
      <c r="F178" s="174">
        <f t="shared" si="11"/>
        <v>-2000</v>
      </c>
    </row>
    <row r="179" spans="1:6" ht="25.5">
      <c r="A179" s="105" t="s">
        <v>448</v>
      </c>
      <c r="B179" s="106" t="s">
        <v>328</v>
      </c>
      <c r="C179" s="137">
        <v>0</v>
      </c>
      <c r="D179" s="154">
        <v>0.04</v>
      </c>
      <c r="E179" s="123"/>
      <c r="F179" s="174">
        <f t="shared" si="11"/>
        <v>0.04</v>
      </c>
    </row>
    <row r="180" spans="1:6" ht="38.25">
      <c r="A180" s="135" t="s">
        <v>135</v>
      </c>
      <c r="B180" s="104" t="s">
        <v>136</v>
      </c>
      <c r="C180" s="121">
        <f>SUM(C181:C183)</f>
        <v>0</v>
      </c>
      <c r="D180" s="142">
        <f t="shared" ref="D180" si="14">SUM(D181:D183)</f>
        <v>67.382999999999996</v>
      </c>
      <c r="E180" s="123"/>
      <c r="F180" s="173">
        <f t="shared" si="11"/>
        <v>67.382999999999996</v>
      </c>
    </row>
    <row r="181" spans="1:6" ht="38.25">
      <c r="A181" s="101" t="s">
        <v>147</v>
      </c>
      <c r="B181" s="106" t="s">
        <v>137</v>
      </c>
      <c r="C181" s="136">
        <v>0</v>
      </c>
      <c r="D181" s="146">
        <v>67.382999999999996</v>
      </c>
      <c r="E181" s="123"/>
      <c r="F181" s="174">
        <f t="shared" si="11"/>
        <v>67.382999999999996</v>
      </c>
    </row>
    <row r="182" spans="1:6" ht="38.25">
      <c r="A182" s="101" t="s">
        <v>348</v>
      </c>
      <c r="B182" s="106" t="s">
        <v>137</v>
      </c>
      <c r="C182" s="136">
        <v>0</v>
      </c>
      <c r="D182" s="146">
        <v>0</v>
      </c>
      <c r="E182" s="123"/>
      <c r="F182" s="174">
        <f t="shared" si="11"/>
        <v>0</v>
      </c>
    </row>
    <row r="183" spans="1:6" ht="38.25">
      <c r="A183" s="101" t="s">
        <v>349</v>
      </c>
      <c r="B183" s="106" t="s">
        <v>137</v>
      </c>
      <c r="C183" s="136">
        <v>0</v>
      </c>
      <c r="D183" s="146">
        <v>0</v>
      </c>
      <c r="E183" s="123"/>
      <c r="F183" s="174">
        <f t="shared" si="11"/>
        <v>0</v>
      </c>
    </row>
    <row r="184" spans="1:6" ht="51">
      <c r="A184" s="135" t="s">
        <v>316</v>
      </c>
      <c r="B184" s="104" t="s">
        <v>350</v>
      </c>
      <c r="C184" s="128">
        <f>SUM(C185:C186)</f>
        <v>0</v>
      </c>
      <c r="D184" s="145">
        <f>SUM(D185:D186)</f>
        <v>-7388.5999999999995</v>
      </c>
      <c r="E184" s="123"/>
      <c r="F184" s="173">
        <f t="shared" si="11"/>
        <v>-7388.5999999999995</v>
      </c>
    </row>
    <row r="185" spans="1:6">
      <c r="A185" s="101" t="s">
        <v>317</v>
      </c>
      <c r="B185" s="106"/>
      <c r="C185" s="140">
        <v>0</v>
      </c>
      <c r="D185" s="146">
        <v>-1854.95</v>
      </c>
      <c r="E185" s="123"/>
      <c r="F185" s="174">
        <f t="shared" si="11"/>
        <v>-1854.95</v>
      </c>
    </row>
    <row r="186" spans="1:6">
      <c r="A186" s="101" t="s">
        <v>318</v>
      </c>
      <c r="B186" s="106"/>
      <c r="C186" s="136">
        <v>0</v>
      </c>
      <c r="D186" s="146">
        <v>-5533.65</v>
      </c>
      <c r="E186" s="123"/>
      <c r="F186" s="174">
        <f t="shared" si="11"/>
        <v>-5533.65</v>
      </c>
    </row>
    <row r="187" spans="1:6">
      <c r="A187" s="135"/>
      <c r="B187" s="104" t="s">
        <v>122</v>
      </c>
      <c r="C187" s="128">
        <f>SUM(C120+C4)</f>
        <v>1398787.76</v>
      </c>
      <c r="D187" s="145">
        <f>SUM(D120+D4)</f>
        <v>1023068.513</v>
      </c>
      <c r="E187" s="121">
        <f t="shared" si="12"/>
        <v>73.139652937769483</v>
      </c>
      <c r="F187" s="173">
        <f t="shared" si="11"/>
        <v>-375719.24699999997</v>
      </c>
    </row>
  </sheetData>
  <mergeCells count="1">
    <mergeCell ref="A1:F1"/>
  </mergeCells>
  <pageMargins left="0.70866141732283472" right="0" top="0.74803149606299213" bottom="0.74803149606299213" header="0.31496062992125984" footer="0.31496062992125984"/>
  <pageSetup paperSize="9" scale="67" fitToHeight="8"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70"/>
  <sheetViews>
    <sheetView workbookViewId="0">
      <selection activeCell="B71" sqref="B71"/>
    </sheetView>
  </sheetViews>
  <sheetFormatPr defaultRowHeight="15"/>
  <cols>
    <col min="1" max="1" width="12.7109375" style="1" customWidth="1"/>
    <col min="2" max="2" width="58.5703125" style="1" customWidth="1"/>
    <col min="3" max="3" width="14.5703125" style="1" customWidth="1"/>
    <col min="4" max="4" width="8.42578125" style="1" hidden="1" customWidth="1"/>
    <col min="5" max="5" width="15" style="1" customWidth="1"/>
    <col min="6" max="6" width="13.5703125" style="57" customWidth="1"/>
    <col min="7" max="7" width="6.7109375" style="1" hidden="1" customWidth="1"/>
    <col min="8" max="8" width="15" style="1" customWidth="1"/>
    <col min="9" max="16384" width="9.140625" style="1"/>
  </cols>
  <sheetData>
    <row r="1" spans="1:19" ht="19.5">
      <c r="A1" s="193" t="s">
        <v>160</v>
      </c>
      <c r="B1" s="193"/>
      <c r="C1" s="193"/>
      <c r="D1" s="193"/>
      <c r="E1" s="193"/>
      <c r="F1" s="193"/>
      <c r="G1" s="193"/>
      <c r="H1" s="193"/>
    </row>
    <row r="2" spans="1:19" ht="19.5">
      <c r="A2" s="193" t="s">
        <v>400</v>
      </c>
      <c r="B2" s="193"/>
      <c r="C2" s="193"/>
      <c r="D2" s="193"/>
      <c r="E2" s="193"/>
      <c r="F2" s="193"/>
      <c r="G2" s="193"/>
      <c r="H2" s="193"/>
    </row>
    <row r="3" spans="1:19" ht="15.75">
      <c r="A3" s="2"/>
      <c r="B3" s="2"/>
      <c r="C3" s="2"/>
      <c r="D3" s="2"/>
      <c r="E3" s="2"/>
      <c r="F3" s="194"/>
      <c r="G3" s="194"/>
      <c r="H3" s="194"/>
    </row>
    <row r="4" spans="1:19" s="3" customFormat="1" ht="110.25" customHeight="1">
      <c r="A4" s="84" t="s">
        <v>161</v>
      </c>
      <c r="B4" s="84" t="s">
        <v>162</v>
      </c>
      <c r="C4" s="85" t="s">
        <v>286</v>
      </c>
      <c r="D4" s="84" t="s">
        <v>163</v>
      </c>
      <c r="E4" s="85" t="s">
        <v>282</v>
      </c>
      <c r="F4" s="85" t="s">
        <v>401</v>
      </c>
      <c r="G4" s="84" t="s">
        <v>164</v>
      </c>
      <c r="H4" s="86" t="s">
        <v>283</v>
      </c>
    </row>
    <row r="5" spans="1:19" s="3" customFormat="1" ht="15.75">
      <c r="A5" s="84">
        <v>1</v>
      </c>
      <c r="B5" s="84">
        <v>2</v>
      </c>
      <c r="C5" s="85">
        <v>3</v>
      </c>
      <c r="D5" s="84"/>
      <c r="E5" s="85">
        <v>4</v>
      </c>
      <c r="F5" s="85">
        <v>5</v>
      </c>
      <c r="G5" s="84"/>
      <c r="H5" s="86">
        <v>6</v>
      </c>
    </row>
    <row r="6" spans="1:19" ht="15.75">
      <c r="A6" s="4">
        <v>100</v>
      </c>
      <c r="B6" s="5" t="s">
        <v>165</v>
      </c>
      <c r="C6" s="88">
        <f>SUM(C7:C14)</f>
        <v>105359.96</v>
      </c>
      <c r="D6" s="89"/>
      <c r="E6" s="88">
        <f>SUM(E7:E14)</f>
        <v>92971.08</v>
      </c>
      <c r="F6" s="88">
        <f>SUM(F7:F14)</f>
        <v>63766.559999999998</v>
      </c>
      <c r="G6" s="113"/>
      <c r="H6" s="114">
        <f>F6/E6*100</f>
        <v>68.587522055245557</v>
      </c>
    </row>
    <row r="7" spans="1:19" s="8" customFormat="1" ht="31.5">
      <c r="A7" s="6">
        <v>102</v>
      </c>
      <c r="B7" s="7" t="s">
        <v>166</v>
      </c>
      <c r="C7" s="90">
        <v>1114.48</v>
      </c>
      <c r="D7" s="91"/>
      <c r="E7" s="90">
        <v>1114.48</v>
      </c>
      <c r="F7" s="90">
        <v>682.11</v>
      </c>
      <c r="G7" s="115"/>
      <c r="H7" s="116">
        <f>F7/E7*100</f>
        <v>61.204328476060589</v>
      </c>
    </row>
    <row r="8" spans="1:19" ht="47.25">
      <c r="A8" s="9">
        <v>103</v>
      </c>
      <c r="B8" s="7" t="s">
        <v>167</v>
      </c>
      <c r="C8" s="92">
        <v>2562.21</v>
      </c>
      <c r="D8" s="93"/>
      <c r="E8" s="92">
        <v>2562.21</v>
      </c>
      <c r="F8" s="92">
        <v>1516.89</v>
      </c>
      <c r="G8" s="54"/>
      <c r="H8" s="116">
        <f>F8/E8*100</f>
        <v>59.20240729682579</v>
      </c>
      <c r="L8" s="10"/>
      <c r="M8" s="10"/>
      <c r="N8" s="11"/>
      <c r="O8" s="10"/>
      <c r="P8" s="10"/>
      <c r="Q8" s="10"/>
      <c r="R8" s="10"/>
      <c r="S8" s="12"/>
    </row>
    <row r="9" spans="1:19" ht="63">
      <c r="A9" s="9">
        <v>104</v>
      </c>
      <c r="B9" s="7" t="s">
        <v>168</v>
      </c>
      <c r="C9" s="92">
        <v>53003.44</v>
      </c>
      <c r="D9" s="93"/>
      <c r="E9" s="92">
        <v>53003.44</v>
      </c>
      <c r="F9" s="92">
        <v>38223.129999999997</v>
      </c>
      <c r="G9" s="54"/>
      <c r="H9" s="116">
        <f t="shared" ref="H9:H59" si="0">F9/E9*100</f>
        <v>72.114432572678282</v>
      </c>
      <c r="L9" s="13"/>
      <c r="M9" s="14"/>
      <c r="N9" s="15"/>
      <c r="O9" s="16"/>
      <c r="P9" s="17"/>
      <c r="Q9" s="16"/>
      <c r="R9" s="17"/>
      <c r="S9" s="12"/>
    </row>
    <row r="10" spans="1:19" ht="15.75">
      <c r="A10" s="9">
        <v>105</v>
      </c>
      <c r="B10" s="7" t="s">
        <v>169</v>
      </c>
      <c r="C10" s="92">
        <v>0</v>
      </c>
      <c r="D10" s="93"/>
      <c r="E10" s="92">
        <v>0</v>
      </c>
      <c r="F10" s="92">
        <v>0</v>
      </c>
      <c r="G10" s="54"/>
      <c r="H10" s="116">
        <v>0</v>
      </c>
      <c r="L10" s="18"/>
      <c r="M10" s="19"/>
      <c r="N10" s="20"/>
      <c r="O10" s="21"/>
      <c r="P10" s="21"/>
      <c r="Q10" s="21"/>
      <c r="R10" s="22"/>
      <c r="S10" s="12"/>
    </row>
    <row r="11" spans="1:19" ht="47.25">
      <c r="A11" s="9">
        <v>106</v>
      </c>
      <c r="B11" s="7" t="s">
        <v>170</v>
      </c>
      <c r="C11" s="92">
        <v>15229.82</v>
      </c>
      <c r="D11" s="93"/>
      <c r="E11" s="92">
        <v>15229.82</v>
      </c>
      <c r="F11" s="92">
        <v>11234.09</v>
      </c>
      <c r="G11" s="54"/>
      <c r="H11" s="116">
        <f>F11/E11*100</f>
        <v>73.763773964498597</v>
      </c>
      <c r="L11" s="23"/>
      <c r="M11" s="19"/>
      <c r="N11" s="24"/>
      <c r="O11" s="25"/>
      <c r="P11" s="25"/>
      <c r="Q11" s="25"/>
      <c r="R11" s="22"/>
      <c r="S11" s="12"/>
    </row>
    <row r="12" spans="1:19" ht="15.75">
      <c r="A12" s="9">
        <v>107</v>
      </c>
      <c r="B12" s="7" t="s">
        <v>171</v>
      </c>
      <c r="C12" s="92">
        <v>2365.1999999999998</v>
      </c>
      <c r="D12" s="93"/>
      <c r="E12" s="92">
        <v>2365.1999999999998</v>
      </c>
      <c r="F12" s="92">
        <v>2365.1999999999998</v>
      </c>
      <c r="G12" s="54"/>
      <c r="H12" s="116">
        <v>0</v>
      </c>
      <c r="L12" s="23"/>
      <c r="M12" s="19"/>
      <c r="N12" s="24"/>
      <c r="O12" s="25"/>
      <c r="P12" s="22"/>
      <c r="Q12" s="25"/>
      <c r="R12" s="22"/>
      <c r="S12" s="12"/>
    </row>
    <row r="13" spans="1:19" ht="15.75">
      <c r="A13" s="9">
        <v>111</v>
      </c>
      <c r="B13" s="7" t="s">
        <v>172</v>
      </c>
      <c r="C13" s="94">
        <v>13500</v>
      </c>
      <c r="D13" s="94"/>
      <c r="E13" s="94">
        <v>1111.1199999999999</v>
      </c>
      <c r="F13" s="92">
        <v>0</v>
      </c>
      <c r="G13" s="54"/>
      <c r="H13" s="116">
        <v>91</v>
      </c>
      <c r="L13" s="23"/>
      <c r="M13" s="19"/>
      <c r="N13" s="24"/>
      <c r="O13" s="25"/>
      <c r="P13" s="25"/>
      <c r="Q13" s="25"/>
      <c r="R13" s="22"/>
      <c r="S13" s="12"/>
    </row>
    <row r="14" spans="1:19" ht="15.75">
      <c r="A14" s="9">
        <v>113</v>
      </c>
      <c r="B14" s="7" t="s">
        <v>173</v>
      </c>
      <c r="C14" s="92">
        <v>17584.810000000001</v>
      </c>
      <c r="D14" s="93"/>
      <c r="E14" s="92">
        <v>17584.810000000001</v>
      </c>
      <c r="F14" s="92">
        <v>9745.14</v>
      </c>
      <c r="G14" s="54"/>
      <c r="H14" s="116">
        <f t="shared" si="0"/>
        <v>55.417943099754844</v>
      </c>
      <c r="L14" s="23"/>
      <c r="M14" s="19"/>
      <c r="N14" s="24"/>
      <c r="O14" s="25"/>
      <c r="P14" s="22"/>
      <c r="Q14" s="25"/>
      <c r="R14" s="22"/>
      <c r="S14" s="12"/>
    </row>
    <row r="15" spans="1:19" ht="31.5">
      <c r="A15" s="26">
        <v>300</v>
      </c>
      <c r="B15" s="27" t="s">
        <v>174</v>
      </c>
      <c r="C15" s="95">
        <f>SUM(C16:C19)</f>
        <v>7608.04</v>
      </c>
      <c r="D15" s="96"/>
      <c r="E15" s="95">
        <f>SUM(E16:E19)</f>
        <v>7721.55</v>
      </c>
      <c r="F15" s="95">
        <f>SUM(F16:F19)</f>
        <v>5076.8599999999997</v>
      </c>
      <c r="G15" s="117"/>
      <c r="H15" s="118">
        <f t="shared" si="0"/>
        <v>65.749234285862286</v>
      </c>
      <c r="L15" s="23"/>
      <c r="M15" s="19"/>
      <c r="N15" s="24"/>
      <c r="O15" s="25"/>
      <c r="P15" s="25"/>
      <c r="Q15" s="25"/>
      <c r="R15" s="22"/>
      <c r="S15" s="12"/>
    </row>
    <row r="16" spans="1:19" ht="15.75">
      <c r="A16" s="9">
        <v>302</v>
      </c>
      <c r="B16" s="7" t="s">
        <v>175</v>
      </c>
      <c r="C16" s="92">
        <v>0</v>
      </c>
      <c r="D16" s="93"/>
      <c r="E16" s="92">
        <v>0</v>
      </c>
      <c r="F16" s="92">
        <v>0</v>
      </c>
      <c r="G16" s="54"/>
      <c r="H16" s="116">
        <v>0</v>
      </c>
      <c r="L16" s="23"/>
      <c r="M16" s="19"/>
      <c r="N16" s="24"/>
      <c r="O16" s="25"/>
      <c r="P16" s="25"/>
      <c r="Q16" s="25"/>
      <c r="R16" s="22"/>
      <c r="S16" s="12"/>
    </row>
    <row r="17" spans="1:19" ht="47.25">
      <c r="A17" s="9">
        <v>309</v>
      </c>
      <c r="B17" s="7" t="s">
        <v>176</v>
      </c>
      <c r="C17" s="92">
        <v>4323.42</v>
      </c>
      <c r="D17" s="93"/>
      <c r="E17" s="92">
        <v>4427.42</v>
      </c>
      <c r="F17" s="92">
        <v>2826.29</v>
      </c>
      <c r="G17" s="54"/>
      <c r="H17" s="116">
        <f t="shared" si="0"/>
        <v>63.836048985639493</v>
      </c>
      <c r="L17" s="23"/>
      <c r="M17" s="19"/>
      <c r="N17" s="24"/>
      <c r="O17" s="25"/>
      <c r="P17" s="22"/>
      <c r="Q17" s="25"/>
      <c r="R17" s="22"/>
      <c r="S17" s="12"/>
    </row>
    <row r="18" spans="1:19" ht="15.75">
      <c r="A18" s="9">
        <v>310</v>
      </c>
      <c r="B18" s="7" t="s">
        <v>177</v>
      </c>
      <c r="C18" s="92">
        <v>1901.42</v>
      </c>
      <c r="D18" s="93"/>
      <c r="E18" s="92">
        <v>1910.93</v>
      </c>
      <c r="F18" s="92">
        <v>1051.53</v>
      </c>
      <c r="G18" s="54"/>
      <c r="H18" s="116">
        <f t="shared" si="0"/>
        <v>55.027133385314997</v>
      </c>
      <c r="L18" s="28"/>
      <c r="M18" s="29"/>
      <c r="N18" s="30"/>
      <c r="O18" s="31"/>
      <c r="P18" s="31"/>
      <c r="Q18" s="31"/>
      <c r="R18" s="22"/>
      <c r="S18" s="12"/>
    </row>
    <row r="19" spans="1:19" ht="31.5">
      <c r="A19" s="9">
        <v>314</v>
      </c>
      <c r="B19" s="7" t="s">
        <v>178</v>
      </c>
      <c r="C19" s="92">
        <v>1383.2</v>
      </c>
      <c r="D19" s="93"/>
      <c r="E19" s="92">
        <v>1383.2</v>
      </c>
      <c r="F19" s="92">
        <v>1199.04</v>
      </c>
      <c r="G19" s="54"/>
      <c r="H19" s="116">
        <f t="shared" si="0"/>
        <v>86.685945633314049</v>
      </c>
      <c r="L19" s="23"/>
      <c r="M19" s="19"/>
      <c r="N19" s="32"/>
      <c r="O19" s="25"/>
      <c r="P19" s="25"/>
      <c r="Q19" s="25"/>
      <c r="R19" s="22"/>
      <c r="S19" s="12"/>
    </row>
    <row r="20" spans="1:19" ht="15.75">
      <c r="A20" s="33">
        <v>400</v>
      </c>
      <c r="B20" s="5" t="s">
        <v>179</v>
      </c>
      <c r="C20" s="88">
        <f>SUM(C21:C26)</f>
        <v>118173.2</v>
      </c>
      <c r="D20" s="89"/>
      <c r="E20" s="88">
        <f>SUM(E21:E26)</f>
        <v>118173.2</v>
      </c>
      <c r="F20" s="88">
        <f>SUM(F21:F26)</f>
        <v>100098.21</v>
      </c>
      <c r="G20" s="113"/>
      <c r="H20" s="114">
        <f t="shared" si="0"/>
        <v>84.704662309220708</v>
      </c>
      <c r="L20" s="23"/>
      <c r="M20" s="19"/>
      <c r="N20" s="32"/>
      <c r="O20" s="25"/>
      <c r="P20" s="25"/>
      <c r="Q20" s="25"/>
      <c r="R20" s="22"/>
      <c r="S20" s="12"/>
    </row>
    <row r="21" spans="1:19" ht="15.75">
      <c r="A21" s="9">
        <v>405</v>
      </c>
      <c r="B21" s="7" t="s">
        <v>180</v>
      </c>
      <c r="C21" s="92">
        <v>1023.1</v>
      </c>
      <c r="D21" s="93"/>
      <c r="E21" s="92">
        <v>1023.1</v>
      </c>
      <c r="F21" s="92">
        <v>742.01</v>
      </c>
      <c r="G21" s="54"/>
      <c r="H21" s="116">
        <f t="shared" si="0"/>
        <v>72.525657316000391</v>
      </c>
      <c r="L21" s="23"/>
      <c r="M21" s="19"/>
      <c r="N21" s="32"/>
      <c r="O21" s="25"/>
      <c r="P21" s="25"/>
      <c r="Q21" s="25"/>
      <c r="R21" s="22"/>
      <c r="S21" s="12"/>
    </row>
    <row r="22" spans="1:19" ht="15.75">
      <c r="A22" s="9">
        <v>406</v>
      </c>
      <c r="B22" s="7" t="s">
        <v>181</v>
      </c>
      <c r="C22" s="92">
        <v>1248.0999999999999</v>
      </c>
      <c r="D22" s="93"/>
      <c r="E22" s="92">
        <v>1248.0999999999999</v>
      </c>
      <c r="F22" s="92">
        <v>657.44</v>
      </c>
      <c r="G22" s="54"/>
      <c r="H22" s="116">
        <f t="shared" si="0"/>
        <v>52.675266404935506</v>
      </c>
      <c r="L22" s="23"/>
      <c r="M22" s="19"/>
      <c r="N22" s="32"/>
      <c r="O22" s="25"/>
      <c r="P22" s="25"/>
      <c r="Q22" s="25"/>
      <c r="R22" s="22"/>
      <c r="S22" s="12"/>
    </row>
    <row r="23" spans="1:19" ht="15.75">
      <c r="A23" s="9">
        <v>408</v>
      </c>
      <c r="B23" s="34" t="s">
        <v>182</v>
      </c>
      <c r="C23" s="92">
        <v>355</v>
      </c>
      <c r="D23" s="93"/>
      <c r="E23" s="92">
        <v>355</v>
      </c>
      <c r="F23" s="92">
        <v>241.4</v>
      </c>
      <c r="G23" s="54"/>
      <c r="H23" s="116">
        <f t="shared" si="0"/>
        <v>68</v>
      </c>
      <c r="L23" s="35"/>
      <c r="M23" s="14"/>
      <c r="N23" s="36"/>
      <c r="O23" s="16"/>
      <c r="P23" s="15"/>
      <c r="Q23" s="16"/>
      <c r="R23" s="22"/>
      <c r="S23" s="12"/>
    </row>
    <row r="24" spans="1:19" ht="15.75">
      <c r="A24" s="9">
        <v>409</v>
      </c>
      <c r="B24" s="37" t="s">
        <v>183</v>
      </c>
      <c r="C24" s="92">
        <v>106733.63</v>
      </c>
      <c r="D24" s="93"/>
      <c r="E24" s="92">
        <v>106733.63</v>
      </c>
      <c r="F24" s="92">
        <v>93683.26</v>
      </c>
      <c r="G24" s="54"/>
      <c r="H24" s="116">
        <f t="shared" si="0"/>
        <v>87.772954035199575</v>
      </c>
      <c r="L24" s="23"/>
      <c r="M24" s="19"/>
      <c r="N24" s="32"/>
      <c r="O24" s="25"/>
      <c r="P24" s="25"/>
      <c r="Q24" s="25"/>
      <c r="R24" s="22"/>
      <c r="S24" s="12"/>
    </row>
    <row r="25" spans="1:19" ht="15.75">
      <c r="A25" s="9">
        <v>410</v>
      </c>
      <c r="B25" s="37" t="s">
        <v>184</v>
      </c>
      <c r="C25" s="92">
        <v>2196.04</v>
      </c>
      <c r="D25" s="93"/>
      <c r="E25" s="92">
        <v>2196.04</v>
      </c>
      <c r="F25" s="92">
        <v>1459.38</v>
      </c>
      <c r="G25" s="54"/>
      <c r="H25" s="116">
        <f t="shared" si="0"/>
        <v>66.455073678075081</v>
      </c>
      <c r="L25" s="23"/>
      <c r="M25" s="19"/>
      <c r="N25" s="32"/>
      <c r="O25" s="25"/>
      <c r="P25" s="25"/>
      <c r="Q25" s="25"/>
      <c r="R25" s="22"/>
      <c r="S25" s="12"/>
    </row>
    <row r="26" spans="1:19" ht="15.75">
      <c r="A26" s="9">
        <v>412</v>
      </c>
      <c r="B26" s="34" t="s">
        <v>185</v>
      </c>
      <c r="C26" s="92">
        <v>6617.33</v>
      </c>
      <c r="D26" s="93"/>
      <c r="E26" s="92">
        <v>6617.33</v>
      </c>
      <c r="F26" s="92">
        <v>3314.72</v>
      </c>
      <c r="G26" s="54"/>
      <c r="H26" s="116">
        <f t="shared" si="0"/>
        <v>50.091502161748011</v>
      </c>
      <c r="L26" s="23"/>
      <c r="M26" s="38"/>
      <c r="N26" s="32"/>
      <c r="O26" s="25"/>
      <c r="P26" s="25"/>
      <c r="Q26" s="25"/>
      <c r="R26" s="22"/>
      <c r="S26" s="12"/>
    </row>
    <row r="27" spans="1:19" s="39" customFormat="1" ht="15.75">
      <c r="A27" s="4">
        <v>500</v>
      </c>
      <c r="B27" s="5" t="s">
        <v>186</v>
      </c>
      <c r="C27" s="88">
        <f>SUM(C28:C31)</f>
        <v>233147.66999999998</v>
      </c>
      <c r="D27" s="89"/>
      <c r="E27" s="88">
        <f>SUM(E28:E31)</f>
        <v>245423.04</v>
      </c>
      <c r="F27" s="88">
        <f>SUM(F28:F31)</f>
        <v>116960.94</v>
      </c>
      <c r="G27" s="113"/>
      <c r="H27" s="114">
        <f t="shared" si="0"/>
        <v>47.656870357404095</v>
      </c>
      <c r="L27" s="23"/>
      <c r="M27" s="40"/>
      <c r="N27" s="32"/>
      <c r="O27" s="25"/>
      <c r="P27" s="22"/>
      <c r="Q27" s="25"/>
      <c r="R27" s="22"/>
      <c r="S27" s="41"/>
    </row>
    <row r="28" spans="1:19" ht="15.75">
      <c r="A28" s="9">
        <v>501</v>
      </c>
      <c r="B28" s="34" t="s">
        <v>187</v>
      </c>
      <c r="C28" s="92">
        <v>74264.289999999994</v>
      </c>
      <c r="D28" s="93"/>
      <c r="E28" s="92">
        <v>74264.289999999994</v>
      </c>
      <c r="F28" s="92">
        <v>56249.63</v>
      </c>
      <c r="G28" s="54"/>
      <c r="H28" s="116">
        <f t="shared" si="0"/>
        <v>75.742500197605068</v>
      </c>
      <c r="L28" s="23"/>
      <c r="M28" s="40"/>
      <c r="N28" s="32"/>
      <c r="O28" s="25"/>
      <c r="P28" s="25"/>
      <c r="Q28" s="25"/>
      <c r="R28" s="22"/>
      <c r="S28" s="12"/>
    </row>
    <row r="29" spans="1:19" ht="15.75">
      <c r="A29" s="9">
        <v>502</v>
      </c>
      <c r="B29" s="34" t="s">
        <v>188</v>
      </c>
      <c r="C29" s="92">
        <v>77319.289999999994</v>
      </c>
      <c r="D29" s="93"/>
      <c r="E29" s="92">
        <v>89564.66</v>
      </c>
      <c r="F29" s="92">
        <v>30122.71</v>
      </c>
      <c r="G29" s="54"/>
      <c r="H29" s="116">
        <f t="shared" si="0"/>
        <v>33.632361246053968</v>
      </c>
      <c r="L29" s="23"/>
      <c r="M29" s="38"/>
      <c r="N29" s="32"/>
      <c r="O29" s="25"/>
      <c r="P29" s="22"/>
      <c r="Q29" s="25"/>
      <c r="R29" s="22"/>
      <c r="S29" s="12"/>
    </row>
    <row r="30" spans="1:19" ht="15.75">
      <c r="A30" s="9">
        <v>503</v>
      </c>
      <c r="B30" s="34" t="s">
        <v>189</v>
      </c>
      <c r="C30" s="92">
        <v>75026.399999999994</v>
      </c>
      <c r="D30" s="93"/>
      <c r="E30" s="92">
        <v>75056.399999999994</v>
      </c>
      <c r="F30" s="92">
        <v>24963.75</v>
      </c>
      <c r="G30" s="54"/>
      <c r="H30" s="116">
        <f t="shared" si="0"/>
        <v>33.259988488656532</v>
      </c>
      <c r="L30" s="13"/>
      <c r="M30" s="14"/>
      <c r="N30" s="15"/>
      <c r="O30" s="16"/>
      <c r="P30" s="17"/>
      <c r="Q30" s="16"/>
      <c r="R30" s="22"/>
      <c r="S30" s="12"/>
    </row>
    <row r="31" spans="1:19" ht="31.5">
      <c r="A31" s="9">
        <v>505</v>
      </c>
      <c r="B31" s="34" t="s">
        <v>190</v>
      </c>
      <c r="C31" s="92">
        <v>6537.69</v>
      </c>
      <c r="D31" s="93"/>
      <c r="E31" s="92">
        <v>6537.69</v>
      </c>
      <c r="F31" s="92">
        <v>5624.85</v>
      </c>
      <c r="G31" s="54"/>
      <c r="H31" s="116">
        <f t="shared" si="0"/>
        <v>86.037270044924128</v>
      </c>
      <c r="L31" s="23"/>
      <c r="M31" s="38"/>
      <c r="N31" s="24"/>
      <c r="O31" s="25"/>
      <c r="P31" s="25"/>
      <c r="Q31" s="25"/>
      <c r="R31" s="22"/>
      <c r="S31" s="12"/>
    </row>
    <row r="32" spans="1:19" s="39" customFormat="1" ht="15.75">
      <c r="A32" s="4">
        <v>600</v>
      </c>
      <c r="B32" s="5" t="s">
        <v>191</v>
      </c>
      <c r="C32" s="88">
        <f>SUM(C33:C35)</f>
        <v>969.76</v>
      </c>
      <c r="D32" s="88">
        <f>SUM(D35)</f>
        <v>0</v>
      </c>
      <c r="E32" s="88">
        <f>SUM(E33:E35)</f>
        <v>969.76</v>
      </c>
      <c r="F32" s="88">
        <f>SUM(F33:F35)</f>
        <v>814.26</v>
      </c>
      <c r="G32" s="113"/>
      <c r="H32" s="114">
        <f t="shared" si="0"/>
        <v>83.965104768190074</v>
      </c>
      <c r="L32" s="23"/>
      <c r="M32" s="38"/>
      <c r="N32" s="24"/>
      <c r="O32" s="25"/>
      <c r="P32" s="22"/>
      <c r="Q32" s="25"/>
      <c r="R32" s="22"/>
      <c r="S32" s="41"/>
    </row>
    <row r="33" spans="1:19" s="39" customFormat="1" ht="15.75">
      <c r="A33" s="42">
        <v>602</v>
      </c>
      <c r="B33" s="34" t="s">
        <v>192</v>
      </c>
      <c r="C33" s="92">
        <v>80</v>
      </c>
      <c r="D33" s="93"/>
      <c r="E33" s="92">
        <v>80</v>
      </c>
      <c r="F33" s="92">
        <v>0</v>
      </c>
      <c r="G33" s="54"/>
      <c r="H33" s="116">
        <f t="shared" si="0"/>
        <v>0</v>
      </c>
      <c r="L33" s="23"/>
      <c r="M33" s="38"/>
      <c r="N33" s="24"/>
      <c r="O33" s="25"/>
      <c r="P33" s="22"/>
      <c r="Q33" s="25"/>
      <c r="R33" s="22"/>
      <c r="S33" s="41"/>
    </row>
    <row r="34" spans="1:19" s="39" customFormat="1" ht="31.5">
      <c r="A34" s="42">
        <v>603</v>
      </c>
      <c r="B34" s="34" t="s">
        <v>193</v>
      </c>
      <c r="C34" s="92">
        <v>561.11</v>
      </c>
      <c r="D34" s="93"/>
      <c r="E34" s="92">
        <v>561.11</v>
      </c>
      <c r="F34" s="92">
        <v>539.48</v>
      </c>
      <c r="G34" s="54"/>
      <c r="H34" s="116">
        <f t="shared" si="0"/>
        <v>96.1451408814671</v>
      </c>
      <c r="L34" s="23"/>
      <c r="M34" s="38"/>
      <c r="N34" s="24"/>
      <c r="O34" s="25"/>
      <c r="P34" s="22"/>
      <c r="Q34" s="25"/>
      <c r="R34" s="22"/>
      <c r="S34" s="41"/>
    </row>
    <row r="35" spans="1:19" s="39" customFormat="1" ht="15.75">
      <c r="A35" s="42">
        <v>605</v>
      </c>
      <c r="B35" s="34" t="s">
        <v>194</v>
      </c>
      <c r="C35" s="92">
        <v>328.65</v>
      </c>
      <c r="D35" s="93"/>
      <c r="E35" s="92">
        <v>328.65</v>
      </c>
      <c r="F35" s="92">
        <v>274.77999999999997</v>
      </c>
      <c r="G35" s="54"/>
      <c r="H35" s="116">
        <f t="shared" si="0"/>
        <v>83.608702266849235</v>
      </c>
      <c r="L35" s="23"/>
      <c r="M35" s="38"/>
      <c r="N35" s="32"/>
      <c r="O35" s="25"/>
      <c r="P35" s="25"/>
      <c r="Q35" s="25"/>
      <c r="R35" s="22"/>
      <c r="S35" s="41"/>
    </row>
    <row r="36" spans="1:19" s="39" customFormat="1" ht="15.75">
      <c r="A36" s="4">
        <v>700</v>
      </c>
      <c r="B36" s="5" t="s">
        <v>195</v>
      </c>
      <c r="C36" s="88">
        <f>SUM(C37:C41)</f>
        <v>785598.72</v>
      </c>
      <c r="D36" s="89"/>
      <c r="E36" s="88">
        <f>SUM(E37:E41)</f>
        <v>788477.52</v>
      </c>
      <c r="F36" s="88">
        <f>SUM(F37:F41)</f>
        <v>645447.56000000006</v>
      </c>
      <c r="G36" s="113"/>
      <c r="H36" s="114">
        <f t="shared" si="0"/>
        <v>81.85998251414955</v>
      </c>
      <c r="L36" s="23"/>
      <c r="M36" s="38"/>
      <c r="N36" s="24"/>
      <c r="O36" s="25"/>
      <c r="P36" s="22"/>
      <c r="Q36" s="25"/>
      <c r="R36" s="22"/>
      <c r="S36" s="41"/>
    </row>
    <row r="37" spans="1:19" s="39" customFormat="1" ht="15.75">
      <c r="A37" s="43">
        <v>701</v>
      </c>
      <c r="B37" s="34" t="s">
        <v>196</v>
      </c>
      <c r="C37" s="92">
        <v>280074.86</v>
      </c>
      <c r="D37" s="93"/>
      <c r="E37" s="92">
        <v>280074.86</v>
      </c>
      <c r="F37" s="92">
        <v>229752.52</v>
      </c>
      <c r="G37" s="54"/>
      <c r="H37" s="116">
        <f t="shared" si="0"/>
        <v>82.032539443204584</v>
      </c>
      <c r="L37" s="13"/>
      <c r="M37" s="14"/>
      <c r="N37" s="15"/>
      <c r="O37" s="15"/>
      <c r="P37" s="15"/>
      <c r="Q37" s="16"/>
      <c r="R37" s="22"/>
      <c r="S37" s="41"/>
    </row>
    <row r="38" spans="1:19" s="39" customFormat="1" ht="15.75">
      <c r="A38" s="43">
        <v>702</v>
      </c>
      <c r="B38" s="34" t="s">
        <v>197</v>
      </c>
      <c r="C38" s="92">
        <v>333422.39</v>
      </c>
      <c r="D38" s="93"/>
      <c r="E38" s="92">
        <v>336301.19</v>
      </c>
      <c r="F38" s="92">
        <v>278516.43</v>
      </c>
      <c r="G38" s="54"/>
      <c r="H38" s="116">
        <f t="shared" si="0"/>
        <v>82.817557083280008</v>
      </c>
      <c r="L38" s="44"/>
      <c r="M38" s="38"/>
      <c r="N38" s="24"/>
      <c r="O38" s="25"/>
      <c r="P38" s="22"/>
      <c r="Q38" s="25"/>
      <c r="R38" s="22"/>
      <c r="S38" s="41"/>
    </row>
    <row r="39" spans="1:19" s="39" customFormat="1" ht="15.75">
      <c r="A39" s="43">
        <v>703</v>
      </c>
      <c r="B39" s="34" t="s">
        <v>288</v>
      </c>
      <c r="C39" s="92">
        <v>120823.59</v>
      </c>
      <c r="D39" s="93"/>
      <c r="E39" s="92">
        <v>120823.59</v>
      </c>
      <c r="F39" s="92">
        <v>95312.17</v>
      </c>
      <c r="G39" s="54"/>
      <c r="H39" s="116">
        <f t="shared" si="0"/>
        <v>78.885398124654301</v>
      </c>
      <c r="L39" s="44"/>
      <c r="M39" s="38"/>
      <c r="N39" s="24"/>
      <c r="O39" s="25"/>
      <c r="P39" s="22"/>
      <c r="Q39" s="25"/>
      <c r="R39" s="22"/>
      <c r="S39" s="41"/>
    </row>
    <row r="40" spans="1:19" s="39" customFormat="1" ht="15.75">
      <c r="A40" s="43">
        <v>707</v>
      </c>
      <c r="B40" s="34" t="s">
        <v>198</v>
      </c>
      <c r="C40" s="92">
        <v>26042.39</v>
      </c>
      <c r="D40" s="93"/>
      <c r="E40" s="92">
        <v>26042.39</v>
      </c>
      <c r="F40" s="92">
        <v>23445.26</v>
      </c>
      <c r="G40" s="54"/>
      <c r="H40" s="116">
        <f t="shared" si="0"/>
        <v>90.027297801776257</v>
      </c>
      <c r="L40" s="13"/>
      <c r="M40" s="14"/>
      <c r="N40" s="36"/>
      <c r="O40" s="16"/>
      <c r="P40" s="16"/>
      <c r="Q40" s="16"/>
      <c r="R40" s="22"/>
      <c r="S40" s="41"/>
    </row>
    <row r="41" spans="1:19" s="39" customFormat="1" ht="15.75">
      <c r="A41" s="43">
        <v>709</v>
      </c>
      <c r="B41" s="34" t="s">
        <v>199</v>
      </c>
      <c r="C41" s="92">
        <v>25235.49</v>
      </c>
      <c r="D41" s="93"/>
      <c r="E41" s="92">
        <v>25235.49</v>
      </c>
      <c r="F41" s="92">
        <v>18421.18</v>
      </c>
      <c r="G41" s="54"/>
      <c r="H41" s="116">
        <f t="shared" si="0"/>
        <v>72.997116362709818</v>
      </c>
      <c r="L41" s="45"/>
      <c r="M41" s="38"/>
      <c r="N41" s="32"/>
      <c r="O41" s="25"/>
      <c r="P41" s="22"/>
      <c r="Q41" s="25"/>
      <c r="R41" s="22"/>
      <c r="S41" s="41"/>
    </row>
    <row r="42" spans="1:19" s="39" customFormat="1" ht="15.75">
      <c r="A42" s="33">
        <v>800</v>
      </c>
      <c r="B42" s="5" t="s">
        <v>200</v>
      </c>
      <c r="C42" s="88">
        <f>SUM(C43:C44)</f>
        <v>71356.17</v>
      </c>
      <c r="D42" s="89"/>
      <c r="E42" s="88">
        <f>SUM(E43:E44)</f>
        <v>71356.17</v>
      </c>
      <c r="F42" s="88">
        <f>SUM(F43:F44)</f>
        <v>56275.93</v>
      </c>
      <c r="G42" s="113"/>
      <c r="H42" s="114">
        <f t="shared" si="0"/>
        <v>78.866242400622127</v>
      </c>
      <c r="L42" s="45"/>
      <c r="M42" s="38"/>
      <c r="N42" s="32"/>
      <c r="O42" s="25"/>
      <c r="P42" s="25"/>
      <c r="Q42" s="25"/>
      <c r="R42" s="22"/>
      <c r="S42" s="41"/>
    </row>
    <row r="43" spans="1:19" s="39" customFormat="1" ht="15.75">
      <c r="A43" s="43">
        <v>801</v>
      </c>
      <c r="B43" s="34" t="s">
        <v>201</v>
      </c>
      <c r="C43" s="92">
        <v>58223.02</v>
      </c>
      <c r="D43" s="93"/>
      <c r="E43" s="92">
        <v>58223.02</v>
      </c>
      <c r="F43" s="92">
        <v>46524.24</v>
      </c>
      <c r="G43" s="54"/>
      <c r="H43" s="116">
        <f t="shared" si="0"/>
        <v>79.906950893306458</v>
      </c>
      <c r="L43" s="45"/>
      <c r="M43" s="38"/>
      <c r="N43" s="32"/>
      <c r="O43" s="25"/>
      <c r="P43" s="25"/>
      <c r="Q43" s="25"/>
      <c r="R43" s="22"/>
      <c r="S43" s="41"/>
    </row>
    <row r="44" spans="1:19" s="39" customFormat="1" ht="15.75">
      <c r="A44" s="43">
        <v>804</v>
      </c>
      <c r="B44" s="34" t="s">
        <v>202</v>
      </c>
      <c r="C44" s="92">
        <v>13133.15</v>
      </c>
      <c r="D44" s="93"/>
      <c r="E44" s="92">
        <v>13133.15</v>
      </c>
      <c r="F44" s="92">
        <v>9751.69</v>
      </c>
      <c r="G44" s="54"/>
      <c r="H44" s="116">
        <f t="shared" si="0"/>
        <v>74.252483219943429</v>
      </c>
      <c r="L44" s="45"/>
      <c r="M44" s="38"/>
      <c r="N44" s="32"/>
      <c r="O44" s="25"/>
      <c r="P44" s="22"/>
      <c r="Q44" s="25"/>
      <c r="R44" s="22"/>
      <c r="S44" s="41"/>
    </row>
    <row r="45" spans="1:19" s="39" customFormat="1" ht="15.75">
      <c r="A45" s="46">
        <v>900</v>
      </c>
      <c r="B45" s="5" t="s">
        <v>203</v>
      </c>
      <c r="C45" s="88">
        <f>SUM(C46:C46)</f>
        <v>270</v>
      </c>
      <c r="D45" s="89"/>
      <c r="E45" s="88">
        <f>SUM(E46:E46)</f>
        <v>270</v>
      </c>
      <c r="F45" s="88">
        <f>SUM(F46:F46)</f>
        <v>0</v>
      </c>
      <c r="G45" s="113"/>
      <c r="H45" s="116">
        <f t="shared" si="0"/>
        <v>0</v>
      </c>
      <c r="L45" s="35"/>
      <c r="M45" s="14"/>
      <c r="N45" s="36"/>
      <c r="O45" s="16"/>
      <c r="P45" s="16"/>
      <c r="Q45" s="16"/>
      <c r="R45" s="22"/>
      <c r="S45" s="41"/>
    </row>
    <row r="46" spans="1:19" s="39" customFormat="1" ht="15.75">
      <c r="A46" s="43">
        <v>909</v>
      </c>
      <c r="B46" s="34" t="s">
        <v>204</v>
      </c>
      <c r="C46" s="92">
        <v>270</v>
      </c>
      <c r="D46" s="93"/>
      <c r="E46" s="92">
        <v>270</v>
      </c>
      <c r="F46" s="92">
        <v>0</v>
      </c>
      <c r="G46" s="54"/>
      <c r="H46" s="116">
        <f t="shared" si="0"/>
        <v>0</v>
      </c>
      <c r="L46" s="45"/>
      <c r="M46" s="38"/>
      <c r="N46" s="32"/>
      <c r="O46" s="25"/>
      <c r="P46" s="25"/>
      <c r="Q46" s="25"/>
      <c r="R46" s="22"/>
      <c r="S46" s="41"/>
    </row>
    <row r="47" spans="1:19" s="39" customFormat="1" ht="15.75">
      <c r="A47" s="47">
        <v>1000</v>
      </c>
      <c r="B47" s="5" t="s">
        <v>205</v>
      </c>
      <c r="C47" s="88">
        <f>SUM(C48:C51)</f>
        <v>123300.45</v>
      </c>
      <c r="D47" s="89"/>
      <c r="E47" s="88">
        <f>SUM(E48:E51)</f>
        <v>123300.45</v>
      </c>
      <c r="F47" s="88">
        <f>SUM(F48:F51)</f>
        <v>95702.719999999987</v>
      </c>
      <c r="G47" s="113"/>
      <c r="H47" s="114">
        <f t="shared" si="0"/>
        <v>77.617494502250381</v>
      </c>
      <c r="L47" s="45"/>
      <c r="M47" s="38"/>
      <c r="N47" s="32"/>
      <c r="O47" s="25"/>
      <c r="P47" s="25"/>
      <c r="Q47" s="25"/>
      <c r="R47" s="22"/>
      <c r="S47" s="41"/>
    </row>
    <row r="48" spans="1:19" s="39" customFormat="1" ht="15.75">
      <c r="A48" s="48">
        <v>1001</v>
      </c>
      <c r="B48" s="34" t="s">
        <v>206</v>
      </c>
      <c r="C48" s="92">
        <v>7264.55</v>
      </c>
      <c r="D48" s="93"/>
      <c r="E48" s="92">
        <v>7264.55</v>
      </c>
      <c r="F48" s="92">
        <v>4766.9799999999996</v>
      </c>
      <c r="G48" s="54"/>
      <c r="H48" s="116">
        <f t="shared" si="0"/>
        <v>65.619756213392421</v>
      </c>
      <c r="L48" s="49"/>
      <c r="M48" s="14"/>
      <c r="N48" s="36"/>
      <c r="O48" s="16"/>
      <c r="P48" s="17"/>
      <c r="Q48" s="16"/>
      <c r="R48" s="22"/>
      <c r="S48" s="41"/>
    </row>
    <row r="49" spans="1:19" s="39" customFormat="1" ht="15.75">
      <c r="A49" s="48">
        <v>1002</v>
      </c>
      <c r="B49" s="34" t="s">
        <v>207</v>
      </c>
      <c r="C49" s="92">
        <v>2504.4299999999998</v>
      </c>
      <c r="D49" s="93"/>
      <c r="E49" s="92">
        <v>2504.4299999999998</v>
      </c>
      <c r="F49" s="92">
        <v>2130</v>
      </c>
      <c r="G49" s="54"/>
      <c r="H49" s="116">
        <f t="shared" si="0"/>
        <v>85.049292653418149</v>
      </c>
      <c r="L49" s="45"/>
      <c r="M49" s="38"/>
      <c r="N49" s="32"/>
      <c r="O49" s="25"/>
      <c r="P49" s="25"/>
      <c r="Q49" s="25"/>
      <c r="R49" s="22"/>
      <c r="S49" s="41"/>
    </row>
    <row r="50" spans="1:19" s="50" customFormat="1" ht="15.75">
      <c r="A50" s="48">
        <v>1003</v>
      </c>
      <c r="B50" s="34" t="s">
        <v>208</v>
      </c>
      <c r="C50" s="92">
        <v>106042.77</v>
      </c>
      <c r="D50" s="93"/>
      <c r="E50" s="92">
        <v>106042.77</v>
      </c>
      <c r="F50" s="92">
        <v>85852.04</v>
      </c>
      <c r="G50" s="54"/>
      <c r="H50" s="116">
        <f t="shared" si="0"/>
        <v>80.959824040809181</v>
      </c>
      <c r="L50" s="51"/>
      <c r="M50" s="14"/>
      <c r="N50" s="36"/>
      <c r="O50" s="16"/>
      <c r="P50" s="17"/>
      <c r="Q50" s="16"/>
      <c r="R50" s="22"/>
      <c r="S50" s="52"/>
    </row>
    <row r="51" spans="1:19" s="39" customFormat="1" ht="15.75">
      <c r="A51" s="48">
        <v>1006</v>
      </c>
      <c r="B51" s="34" t="s">
        <v>209</v>
      </c>
      <c r="C51" s="92">
        <v>7488.7</v>
      </c>
      <c r="D51" s="93"/>
      <c r="E51" s="92">
        <v>7488.7</v>
      </c>
      <c r="F51" s="92">
        <v>2953.7</v>
      </c>
      <c r="G51" s="54"/>
      <c r="H51" s="116">
        <f t="shared" si="0"/>
        <v>39.442092753081312</v>
      </c>
      <c r="L51" s="53"/>
      <c r="M51" s="38"/>
      <c r="N51" s="32"/>
      <c r="O51" s="25"/>
      <c r="P51" s="22"/>
      <c r="Q51" s="25"/>
      <c r="R51" s="22"/>
      <c r="S51" s="41"/>
    </row>
    <row r="52" spans="1:19" s="39" customFormat="1" ht="15.75">
      <c r="A52" s="47">
        <v>1100</v>
      </c>
      <c r="B52" s="5" t="s">
        <v>210</v>
      </c>
      <c r="C52" s="88">
        <f>SUM(C53:C53)</f>
        <v>25175.09</v>
      </c>
      <c r="D52" s="89"/>
      <c r="E52" s="88">
        <f>SUM(E53:E53)</f>
        <v>25175.09</v>
      </c>
      <c r="F52" s="88">
        <f>SUM(F53:F53)</f>
        <v>11067.3</v>
      </c>
      <c r="G52" s="113"/>
      <c r="H52" s="114">
        <f t="shared" si="0"/>
        <v>43.961312551414906</v>
      </c>
      <c r="L52" s="53"/>
      <c r="M52" s="38"/>
      <c r="N52" s="32"/>
      <c r="O52" s="25"/>
      <c r="P52" s="25"/>
      <c r="Q52" s="25"/>
      <c r="R52" s="22"/>
      <c r="S52" s="41"/>
    </row>
    <row r="53" spans="1:19" s="39" customFormat="1" ht="15.75">
      <c r="A53" s="48">
        <v>1101</v>
      </c>
      <c r="B53" s="34" t="s">
        <v>211</v>
      </c>
      <c r="C53" s="92">
        <v>25175.09</v>
      </c>
      <c r="D53" s="93"/>
      <c r="E53" s="92">
        <v>25175.09</v>
      </c>
      <c r="F53" s="92">
        <v>11067.3</v>
      </c>
      <c r="G53" s="54"/>
      <c r="H53" s="116">
        <f t="shared" si="0"/>
        <v>43.961312551414906</v>
      </c>
      <c r="L53" s="53"/>
      <c r="M53" s="38"/>
      <c r="N53" s="32"/>
      <c r="O53" s="25"/>
      <c r="P53" s="22"/>
      <c r="Q53" s="25"/>
      <c r="R53" s="22"/>
      <c r="S53" s="41"/>
    </row>
    <row r="54" spans="1:19" s="39" customFormat="1" ht="15.75">
      <c r="A54" s="47">
        <v>1200</v>
      </c>
      <c r="B54" s="5" t="s">
        <v>212</v>
      </c>
      <c r="C54" s="88">
        <f>SUM(C55+C56)</f>
        <v>4810</v>
      </c>
      <c r="D54" s="89"/>
      <c r="E54" s="88">
        <f>SUM(E55+E56)</f>
        <v>4810</v>
      </c>
      <c r="F54" s="88">
        <f>SUM(F55+F56)</f>
        <v>4008.5299999999997</v>
      </c>
      <c r="G54" s="113"/>
      <c r="H54" s="114">
        <f t="shared" si="0"/>
        <v>83.337422037422044</v>
      </c>
      <c r="L54" s="53"/>
      <c r="M54" s="38"/>
      <c r="N54" s="32"/>
      <c r="O54" s="25"/>
      <c r="P54" s="25"/>
      <c r="Q54" s="25"/>
      <c r="R54" s="22"/>
      <c r="S54" s="41"/>
    </row>
    <row r="55" spans="1:19" s="39" customFormat="1" ht="15.75">
      <c r="A55" s="48">
        <v>1201</v>
      </c>
      <c r="B55" s="34" t="s">
        <v>213</v>
      </c>
      <c r="C55" s="92">
        <v>1810</v>
      </c>
      <c r="D55" s="93"/>
      <c r="E55" s="92">
        <v>1810</v>
      </c>
      <c r="F55" s="92">
        <v>1508.53</v>
      </c>
      <c r="G55" s="54"/>
      <c r="H55" s="116">
        <f t="shared" si="0"/>
        <v>83.344198895027617</v>
      </c>
      <c r="L55" s="51"/>
      <c r="M55" s="14"/>
      <c r="N55" s="36"/>
      <c r="O55" s="16"/>
      <c r="P55" s="16"/>
      <c r="Q55" s="16"/>
      <c r="R55" s="22"/>
      <c r="S55" s="41"/>
    </row>
    <row r="56" spans="1:19" s="39" customFormat="1" ht="15.75">
      <c r="A56" s="48">
        <v>1202</v>
      </c>
      <c r="B56" s="34" t="s">
        <v>214</v>
      </c>
      <c r="C56" s="92">
        <v>3000</v>
      </c>
      <c r="D56" s="93"/>
      <c r="E56" s="92">
        <v>3000</v>
      </c>
      <c r="F56" s="92">
        <v>2500</v>
      </c>
      <c r="G56" s="54"/>
      <c r="H56" s="116">
        <f t="shared" si="0"/>
        <v>83.333333333333343</v>
      </c>
      <c r="L56" s="53"/>
      <c r="M56" s="38"/>
      <c r="N56" s="32"/>
      <c r="O56" s="25"/>
      <c r="P56" s="22"/>
      <c r="Q56" s="25"/>
      <c r="R56" s="22"/>
      <c r="S56" s="41"/>
    </row>
    <row r="57" spans="1:19" s="39" customFormat="1" ht="31.5">
      <c r="A57" s="47">
        <v>1300</v>
      </c>
      <c r="B57" s="5" t="s">
        <v>215</v>
      </c>
      <c r="C57" s="88">
        <f>SUM(C58)</f>
        <v>48.55</v>
      </c>
      <c r="D57" s="89"/>
      <c r="E57" s="88">
        <f>SUM(E58)</f>
        <v>48.55</v>
      </c>
      <c r="F57" s="88">
        <f>SUM(F58)</f>
        <v>6.92</v>
      </c>
      <c r="G57" s="113"/>
      <c r="H57" s="114">
        <f t="shared" si="0"/>
        <v>14.253347064881567</v>
      </c>
      <c r="L57" s="51"/>
      <c r="M57" s="14"/>
      <c r="N57" s="36"/>
      <c r="O57" s="16"/>
      <c r="P57" s="16"/>
      <c r="Q57" s="16"/>
      <c r="R57" s="22"/>
      <c r="S57" s="41"/>
    </row>
    <row r="58" spans="1:19" s="39" customFormat="1" ht="31.5">
      <c r="A58" s="48">
        <v>1301</v>
      </c>
      <c r="B58" s="34" t="s">
        <v>216</v>
      </c>
      <c r="C58" s="92">
        <v>48.55</v>
      </c>
      <c r="D58" s="93"/>
      <c r="E58" s="92">
        <v>48.55</v>
      </c>
      <c r="F58" s="92">
        <v>6.92</v>
      </c>
      <c r="G58" s="113"/>
      <c r="H58" s="116">
        <f t="shared" si="0"/>
        <v>14.253347064881567</v>
      </c>
      <c r="L58" s="53"/>
      <c r="M58" s="38"/>
      <c r="N58" s="32"/>
      <c r="O58" s="25"/>
      <c r="P58" s="22"/>
      <c r="Q58" s="25"/>
      <c r="R58" s="22"/>
      <c r="S58" s="41"/>
    </row>
    <row r="59" spans="1:19" ht="15.75">
      <c r="A59" s="54"/>
      <c r="B59" s="55" t="s">
        <v>217</v>
      </c>
      <c r="C59" s="88">
        <f>SUM(C6+C15+C20+C27+C32+C36+C42+C45+C47+C52+C54+C57)</f>
        <v>1475817.61</v>
      </c>
      <c r="D59" s="88">
        <f>SUM(D6+D15+D20+D27+D32+D36+D42+D45+D47+D52+D54+D57)</f>
        <v>0</v>
      </c>
      <c r="E59" s="88">
        <f>SUM(E6+E15+E20+E27+E32+E36+E42+E45+E47+E52+E54+E57)</f>
        <v>1478696.41</v>
      </c>
      <c r="F59" s="88">
        <f>SUM(F6+F15+F20+F27+F32+F36+F42+F45+F47+F52+F54+F57)</f>
        <v>1099225.7900000003</v>
      </c>
      <c r="G59" s="113"/>
      <c r="H59" s="114">
        <f t="shared" si="0"/>
        <v>74.337489600045785</v>
      </c>
      <c r="L59" s="53"/>
      <c r="M59" s="38"/>
      <c r="N59" s="24"/>
      <c r="O59" s="25"/>
      <c r="P59" s="22"/>
      <c r="Q59" s="25"/>
      <c r="R59" s="22"/>
      <c r="S59" s="12"/>
    </row>
    <row r="60" spans="1:19" ht="15.75">
      <c r="A60" s="2"/>
      <c r="B60" s="2"/>
      <c r="C60" s="2"/>
      <c r="D60" s="2"/>
      <c r="E60" s="2"/>
      <c r="F60" s="56"/>
      <c r="G60" s="2"/>
      <c r="H60" s="2"/>
      <c r="L60" s="51"/>
      <c r="M60" s="14"/>
      <c r="N60" s="36"/>
      <c r="O60" s="16"/>
      <c r="P60" s="16"/>
      <c r="Q60" s="16"/>
      <c r="R60" s="22"/>
      <c r="S60" s="12"/>
    </row>
    <row r="61" spans="1:19">
      <c r="L61" s="58"/>
      <c r="M61" s="58"/>
      <c r="N61" s="58"/>
      <c r="O61" s="58"/>
      <c r="P61" s="58"/>
      <c r="Q61" s="58"/>
      <c r="R61" s="58"/>
      <c r="S61" s="12"/>
    </row>
    <row r="62" spans="1:19" ht="15" customHeight="1">
      <c r="A62" s="195" t="s">
        <v>449</v>
      </c>
      <c r="B62" s="195"/>
      <c r="C62" s="195"/>
      <c r="D62" s="195"/>
      <c r="E62" s="195"/>
      <c r="F62" s="195"/>
      <c r="G62" s="195"/>
      <c r="H62" s="195"/>
      <c r="L62" s="58"/>
      <c r="M62" s="58"/>
      <c r="N62" s="58"/>
      <c r="O62" s="58"/>
      <c r="P62" s="58"/>
      <c r="Q62" s="58"/>
      <c r="R62" s="58"/>
      <c r="S62" s="12"/>
    </row>
    <row r="63" spans="1:19" ht="15.75">
      <c r="A63" s="195"/>
      <c r="B63" s="195"/>
      <c r="C63" s="195"/>
      <c r="D63" s="195"/>
      <c r="E63" s="195"/>
      <c r="F63" s="195"/>
      <c r="G63" s="195"/>
      <c r="H63" s="195"/>
      <c r="L63" s="59"/>
      <c r="M63" s="59"/>
      <c r="N63" s="59"/>
      <c r="O63" s="59"/>
      <c r="P63" s="59"/>
      <c r="Q63" s="59"/>
      <c r="R63" s="59"/>
      <c r="S63" s="12"/>
    </row>
    <row r="64" spans="1:19" ht="12.75" customHeight="1">
      <c r="A64" s="195"/>
      <c r="B64" s="195"/>
      <c r="C64" s="195"/>
      <c r="D64" s="195"/>
      <c r="E64" s="195"/>
      <c r="F64" s="195"/>
      <c r="G64" s="195"/>
      <c r="H64" s="195"/>
      <c r="L64" s="12"/>
      <c r="M64" s="12"/>
      <c r="N64" s="12"/>
      <c r="O64" s="12"/>
      <c r="P64" s="12"/>
      <c r="Q64" s="12"/>
      <c r="R64" s="12"/>
      <c r="S64" s="12"/>
    </row>
    <row r="65" spans="1:19" ht="44.25" customHeight="1">
      <c r="A65" s="195"/>
      <c r="B65" s="195"/>
      <c r="C65" s="195"/>
      <c r="D65" s="195"/>
      <c r="E65" s="195"/>
      <c r="F65" s="195"/>
      <c r="G65" s="195"/>
      <c r="H65" s="195"/>
      <c r="L65" s="60"/>
      <c r="M65" s="60"/>
      <c r="N65" s="60"/>
      <c r="O65" s="60"/>
      <c r="P65" s="60"/>
      <c r="Q65" s="60"/>
      <c r="R65" s="60"/>
      <c r="S65" s="12"/>
    </row>
    <row r="66" spans="1:19" ht="12.75" hidden="1" customHeight="1">
      <c r="A66" s="195"/>
      <c r="B66" s="195"/>
      <c r="C66" s="195"/>
      <c r="D66" s="195"/>
      <c r="E66" s="195"/>
      <c r="F66" s="195"/>
      <c r="G66" s="195"/>
      <c r="H66" s="195"/>
      <c r="L66" s="60"/>
      <c r="M66" s="60"/>
      <c r="N66" s="60"/>
      <c r="O66" s="60"/>
      <c r="P66" s="60"/>
      <c r="Q66" s="60"/>
      <c r="R66" s="60"/>
      <c r="S66" s="12"/>
    </row>
    <row r="67" spans="1:19" ht="12.75" customHeight="1">
      <c r="L67" s="60"/>
      <c r="M67" s="60"/>
      <c r="N67" s="60"/>
      <c r="O67" s="60"/>
      <c r="P67" s="60"/>
      <c r="Q67" s="60"/>
      <c r="R67" s="60"/>
      <c r="S67" s="12"/>
    </row>
    <row r="68" spans="1:19" ht="12.75" customHeight="1">
      <c r="L68" s="60"/>
      <c r="M68" s="60"/>
      <c r="N68" s="60"/>
      <c r="O68" s="60"/>
      <c r="P68" s="60"/>
      <c r="Q68" s="60"/>
      <c r="R68" s="60"/>
      <c r="S68" s="12"/>
    </row>
    <row r="69" spans="1:19" ht="12.75" customHeight="1">
      <c r="L69" s="60"/>
      <c r="M69" s="60"/>
      <c r="N69" s="60"/>
      <c r="O69" s="60"/>
      <c r="P69" s="60"/>
      <c r="Q69" s="60"/>
      <c r="R69" s="60"/>
      <c r="S69" s="12"/>
    </row>
    <row r="70" spans="1:19">
      <c r="L70" s="12"/>
      <c r="M70" s="12"/>
      <c r="N70" s="12"/>
      <c r="O70" s="12"/>
      <c r="P70" s="12"/>
      <c r="Q70" s="12"/>
      <c r="R70" s="12"/>
      <c r="S70" s="12"/>
    </row>
  </sheetData>
  <mergeCells count="4">
    <mergeCell ref="A1:H1"/>
    <mergeCell ref="A2:H2"/>
    <mergeCell ref="F3:H3"/>
    <mergeCell ref="A62:H66"/>
  </mergeCells>
  <pageMargins left="0.70866141732283472" right="0.25" top="0.4" bottom="0.78" header="0.34" footer="0.77"/>
  <pageSetup paperSize="9" scale="71" fitToHeight="2"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I23"/>
  <sheetViews>
    <sheetView workbookViewId="0">
      <selection activeCell="B62" sqref="B62"/>
    </sheetView>
  </sheetViews>
  <sheetFormatPr defaultRowHeight="15"/>
  <cols>
    <col min="2" max="2" width="43.42578125" customWidth="1"/>
    <col min="3" max="3" width="31.28515625" customWidth="1"/>
    <col min="4" max="4" width="13.140625" customWidth="1"/>
    <col min="5" max="5" width="12.85546875" customWidth="1"/>
    <col min="6" max="6" width="14" customWidth="1"/>
  </cols>
  <sheetData>
    <row r="2" spans="1:9" ht="15.75" customHeight="1">
      <c r="A2" s="196" t="s">
        <v>225</v>
      </c>
      <c r="B2" s="196"/>
      <c r="C2" s="196"/>
      <c r="D2" s="196"/>
      <c r="E2" s="196"/>
      <c r="F2" s="196"/>
      <c r="G2" s="68"/>
      <c r="H2" s="68"/>
      <c r="I2" s="68"/>
    </row>
    <row r="3" spans="1:9" ht="15.75">
      <c r="A3" s="196"/>
      <c r="B3" s="196"/>
      <c r="C3" s="196"/>
      <c r="D3" s="196"/>
      <c r="E3" s="196"/>
      <c r="F3" s="196"/>
      <c r="G3" s="68"/>
      <c r="H3" s="68"/>
      <c r="I3" s="68"/>
    </row>
    <row r="4" spans="1:9" ht="15.75">
      <c r="A4" s="197" t="s">
        <v>402</v>
      </c>
      <c r="B4" s="197"/>
      <c r="C4" s="197"/>
      <c r="D4" s="197"/>
      <c r="E4" s="197"/>
      <c r="F4" s="197"/>
    </row>
    <row r="5" spans="1:9" ht="76.5">
      <c r="A5" s="71" t="s">
        <v>226</v>
      </c>
      <c r="B5" s="71" t="s">
        <v>227</v>
      </c>
      <c r="C5" s="71" t="s">
        <v>228</v>
      </c>
      <c r="D5" s="71" t="s">
        <v>287</v>
      </c>
      <c r="E5" s="69" t="s">
        <v>403</v>
      </c>
      <c r="F5" s="69" t="s">
        <v>280</v>
      </c>
    </row>
    <row r="6" spans="1:9">
      <c r="A6" s="72">
        <v>1</v>
      </c>
      <c r="B6" s="73">
        <v>2</v>
      </c>
      <c r="C6" s="73">
        <v>3</v>
      </c>
      <c r="D6" s="72">
        <v>4</v>
      </c>
      <c r="E6" s="70"/>
      <c r="F6" s="70"/>
    </row>
    <row r="7" spans="1:9" ht="31.5">
      <c r="A7" s="74" t="s">
        <v>229</v>
      </c>
      <c r="B7" s="75" t="s">
        <v>230</v>
      </c>
      <c r="C7" s="76" t="s">
        <v>231</v>
      </c>
      <c r="D7" s="97">
        <f>SUM(D8)</f>
        <v>76029.850000000006</v>
      </c>
      <c r="E7" s="109">
        <f>SUM(E8)</f>
        <v>76157.279999999999</v>
      </c>
      <c r="F7" s="83" t="s">
        <v>281</v>
      </c>
    </row>
    <row r="8" spans="1:9" ht="47.25">
      <c r="A8" s="74" t="s">
        <v>232</v>
      </c>
      <c r="B8" s="75" t="s">
        <v>233</v>
      </c>
      <c r="C8" s="76" t="s">
        <v>234</v>
      </c>
      <c r="D8" s="97">
        <f>SUM(D9+D14+D23)</f>
        <v>76029.850000000006</v>
      </c>
      <c r="E8" s="109">
        <f>SUM(E9+E14+E23)</f>
        <v>76157.279999999999</v>
      </c>
      <c r="F8" s="83" t="s">
        <v>281</v>
      </c>
    </row>
    <row r="9" spans="1:9" ht="31.5">
      <c r="A9" s="77" t="s">
        <v>235</v>
      </c>
      <c r="B9" s="78" t="s">
        <v>236</v>
      </c>
      <c r="C9" s="79" t="s">
        <v>237</v>
      </c>
      <c r="D9" s="98">
        <f>SUM(D10-D12)</f>
        <v>0</v>
      </c>
      <c r="E9" s="110">
        <f>SUM(E10-E12)</f>
        <v>0</v>
      </c>
      <c r="F9" s="83" t="s">
        <v>281</v>
      </c>
    </row>
    <row r="10" spans="1:9" ht="49.5" customHeight="1">
      <c r="A10" s="77" t="s">
        <v>238</v>
      </c>
      <c r="B10" s="78" t="s">
        <v>239</v>
      </c>
      <c r="C10" s="79" t="s">
        <v>240</v>
      </c>
      <c r="D10" s="98">
        <v>0</v>
      </c>
      <c r="E10" s="110">
        <f>SUM(E11)</f>
        <v>0</v>
      </c>
      <c r="F10" s="82" t="s">
        <v>281</v>
      </c>
    </row>
    <row r="11" spans="1:9" ht="47.25">
      <c r="A11" s="77" t="s">
        <v>241</v>
      </c>
      <c r="B11" s="78" t="s">
        <v>242</v>
      </c>
      <c r="C11" s="79" t="s">
        <v>243</v>
      </c>
      <c r="D11" s="98">
        <v>0</v>
      </c>
      <c r="E11" s="111">
        <v>0</v>
      </c>
      <c r="F11" s="82" t="s">
        <v>281</v>
      </c>
    </row>
    <row r="12" spans="1:9" ht="47.25">
      <c r="A12" s="77" t="s">
        <v>244</v>
      </c>
      <c r="B12" s="78" t="s">
        <v>245</v>
      </c>
      <c r="C12" s="79" t="s">
        <v>246</v>
      </c>
      <c r="D12" s="98">
        <v>0</v>
      </c>
      <c r="E12" s="110">
        <f>SUM(E13)</f>
        <v>0</v>
      </c>
      <c r="F12" s="82" t="s">
        <v>281</v>
      </c>
    </row>
    <row r="13" spans="1:9" ht="47.25">
      <c r="A13" s="77" t="s">
        <v>247</v>
      </c>
      <c r="B13" s="78" t="s">
        <v>248</v>
      </c>
      <c r="C13" s="80" t="s">
        <v>249</v>
      </c>
      <c r="D13" s="98">
        <v>0</v>
      </c>
      <c r="E13" s="111">
        <v>0</v>
      </c>
      <c r="F13" s="82" t="s">
        <v>281</v>
      </c>
    </row>
    <row r="14" spans="1:9" ht="47.25">
      <c r="A14" s="77" t="s">
        <v>250</v>
      </c>
      <c r="B14" s="78" t="s">
        <v>251</v>
      </c>
      <c r="C14" s="79" t="s">
        <v>252</v>
      </c>
      <c r="D14" s="98">
        <f>SUM(D15-D17)</f>
        <v>-4677.3099999999995</v>
      </c>
      <c r="E14" s="110">
        <f>SUM(E15-E17)</f>
        <v>5322.69</v>
      </c>
      <c r="F14" s="82">
        <f>E14/D14</f>
        <v>-1.1379810190045132</v>
      </c>
    </row>
    <row r="15" spans="1:9" ht="63">
      <c r="A15" s="77" t="s">
        <v>253</v>
      </c>
      <c r="B15" s="78" t="s">
        <v>254</v>
      </c>
      <c r="C15" s="79" t="s">
        <v>255</v>
      </c>
      <c r="D15" s="98">
        <f>SUM(D16)</f>
        <v>10000</v>
      </c>
      <c r="E15" s="110">
        <f>SUM(E16)</f>
        <v>10000</v>
      </c>
      <c r="F15" s="82" t="s">
        <v>281</v>
      </c>
    </row>
    <row r="16" spans="1:9" ht="63">
      <c r="A16" s="77" t="s">
        <v>256</v>
      </c>
      <c r="B16" s="78" t="s">
        <v>257</v>
      </c>
      <c r="C16" s="79" t="s">
        <v>258</v>
      </c>
      <c r="D16" s="98">
        <v>10000</v>
      </c>
      <c r="E16" s="111">
        <v>10000</v>
      </c>
      <c r="F16" s="82" t="s">
        <v>281</v>
      </c>
    </row>
    <row r="17" spans="1:6" ht="78.75">
      <c r="A17" s="77" t="s">
        <v>259</v>
      </c>
      <c r="B17" s="78" t="s">
        <v>260</v>
      </c>
      <c r="C17" s="79" t="s">
        <v>261</v>
      </c>
      <c r="D17" s="98">
        <f>SUM(D18)</f>
        <v>14677.31</v>
      </c>
      <c r="E17" s="110">
        <f>SUM(E18)</f>
        <v>4677.3100000000004</v>
      </c>
      <c r="F17" s="82">
        <f>E18/D18</f>
        <v>0.31867624244497122</v>
      </c>
    </row>
    <row r="18" spans="1:6" ht="69" customHeight="1">
      <c r="A18" s="77" t="s">
        <v>262</v>
      </c>
      <c r="B18" s="81" t="s">
        <v>263</v>
      </c>
      <c r="C18" s="79" t="s">
        <v>264</v>
      </c>
      <c r="D18" s="98">
        <v>14677.31</v>
      </c>
      <c r="E18" s="111">
        <v>4677.3100000000004</v>
      </c>
      <c r="F18" s="82">
        <f>E18/D18</f>
        <v>0.31867624244497122</v>
      </c>
    </row>
    <row r="19" spans="1:6" ht="47.25">
      <c r="A19" s="77" t="s">
        <v>265</v>
      </c>
      <c r="B19" s="78" t="s">
        <v>266</v>
      </c>
      <c r="C19" s="79" t="s">
        <v>267</v>
      </c>
      <c r="D19" s="98">
        <f>SUM(D20)</f>
        <v>0</v>
      </c>
      <c r="E19" s="110">
        <f>SUM(E20)</f>
        <v>0</v>
      </c>
      <c r="F19" s="82" t="s">
        <v>281</v>
      </c>
    </row>
    <row r="20" spans="1:6" ht="127.5" customHeight="1">
      <c r="A20" s="77" t="s">
        <v>268</v>
      </c>
      <c r="B20" s="81" t="s">
        <v>269</v>
      </c>
      <c r="C20" s="79" t="s">
        <v>270</v>
      </c>
      <c r="D20" s="98">
        <v>0</v>
      </c>
      <c r="E20" s="111">
        <v>0</v>
      </c>
      <c r="F20" s="82" t="s">
        <v>281</v>
      </c>
    </row>
    <row r="21" spans="1:6" ht="51" customHeight="1">
      <c r="A21" s="77" t="s">
        <v>271</v>
      </c>
      <c r="B21" s="78" t="s">
        <v>272</v>
      </c>
      <c r="C21" s="79" t="s">
        <v>273</v>
      </c>
      <c r="D21" s="98">
        <f>SUM(D22)</f>
        <v>0</v>
      </c>
      <c r="E21" s="110">
        <f>SUM(E22)</f>
        <v>0</v>
      </c>
      <c r="F21" s="82" t="s">
        <v>281</v>
      </c>
    </row>
    <row r="22" spans="1:6" ht="67.5" customHeight="1">
      <c r="A22" s="77" t="s">
        <v>274</v>
      </c>
      <c r="B22" s="78" t="s">
        <v>275</v>
      </c>
      <c r="C22" s="79" t="s">
        <v>276</v>
      </c>
      <c r="D22" s="98">
        <v>0</v>
      </c>
      <c r="E22" s="112">
        <v>0</v>
      </c>
      <c r="F22" s="82" t="s">
        <v>281</v>
      </c>
    </row>
    <row r="23" spans="1:6" ht="34.5" customHeight="1">
      <c r="A23" s="77" t="s">
        <v>277</v>
      </c>
      <c r="B23" s="78" t="s">
        <v>278</v>
      </c>
      <c r="C23" s="79" t="s">
        <v>279</v>
      </c>
      <c r="D23" s="98">
        <v>80707.16</v>
      </c>
      <c r="E23" s="111">
        <v>70834.59</v>
      </c>
      <c r="F23" s="83" t="s">
        <v>281</v>
      </c>
    </row>
  </sheetData>
  <mergeCells count="2">
    <mergeCell ref="A2:F3"/>
    <mergeCell ref="A4:F4"/>
  </mergeCells>
  <pageMargins left="0.70866141732283472" right="0.31" top="0.43" bottom="0.37" header="0.31496062992125984" footer="0.31496062992125984"/>
  <pageSetup paperSize="9" scale="73" orientation="portrait" copies="0" r:id="rId1"/>
</worksheet>
</file>

<file path=xl/worksheets/sheet4.xml><?xml version="1.0" encoding="utf-8"?>
<worksheet xmlns="http://schemas.openxmlformats.org/spreadsheetml/2006/main" xmlns:r="http://schemas.openxmlformats.org/officeDocument/2006/relationships">
  <sheetPr>
    <pageSetUpPr fitToPage="1"/>
  </sheetPr>
  <dimension ref="B2:C8"/>
  <sheetViews>
    <sheetView workbookViewId="0">
      <selection activeCell="B5" sqref="B5"/>
    </sheetView>
  </sheetViews>
  <sheetFormatPr defaultRowHeight="15"/>
  <cols>
    <col min="2" max="2" width="49.42578125" customWidth="1"/>
    <col min="3" max="3" width="34.85546875" customWidth="1"/>
  </cols>
  <sheetData>
    <row r="2" spans="2:3" ht="18" customHeight="1">
      <c r="B2" s="198" t="s">
        <v>220</v>
      </c>
      <c r="C2" s="198"/>
    </row>
    <row r="3" spans="2:3" s="1" customFormat="1" ht="19.5" customHeight="1">
      <c r="B3" s="198" t="s">
        <v>221</v>
      </c>
      <c r="C3" s="198"/>
    </row>
    <row r="4" spans="2:3" ht="15.75">
      <c r="B4" s="199" t="s">
        <v>404</v>
      </c>
      <c r="C4" s="199"/>
    </row>
    <row r="5" spans="2:3" ht="42.75">
      <c r="B5" s="61" t="s">
        <v>218</v>
      </c>
      <c r="C5" s="62" t="s">
        <v>219</v>
      </c>
    </row>
    <row r="6" spans="2:3">
      <c r="B6" s="63" t="s">
        <v>222</v>
      </c>
      <c r="C6" s="87">
        <v>14805.47</v>
      </c>
    </row>
    <row r="8" spans="2:3">
      <c r="C8" s="1" t="s">
        <v>126</v>
      </c>
    </row>
  </sheetData>
  <mergeCells count="3">
    <mergeCell ref="B2:C2"/>
    <mergeCell ref="B3:C3"/>
    <mergeCell ref="B4:C4"/>
  </mergeCells>
  <pageMargins left="0.70866141732283472" right="0.70866141732283472" top="0.74803149606299213" bottom="0.74803149606299213" header="0.31496062992125984" footer="0.31496062992125984"/>
  <pageSetup paperSize="9" scale="93" orientation="portrait" copies="0" r:id="rId1"/>
</worksheet>
</file>

<file path=xl/worksheets/sheet5.xml><?xml version="1.0" encoding="utf-8"?>
<worksheet xmlns="http://schemas.openxmlformats.org/spreadsheetml/2006/main" xmlns:r="http://schemas.openxmlformats.org/officeDocument/2006/relationships">
  <dimension ref="B2:C5"/>
  <sheetViews>
    <sheetView tabSelected="1" workbookViewId="0">
      <selection activeCell="C5" sqref="C5"/>
    </sheetView>
  </sheetViews>
  <sheetFormatPr defaultRowHeight="15"/>
  <cols>
    <col min="2" max="2" width="54" customWidth="1"/>
    <col min="3" max="3" width="17.85546875" customWidth="1"/>
  </cols>
  <sheetData>
    <row r="2" spans="2:3" ht="61.5" customHeight="1">
      <c r="B2" s="200" t="s">
        <v>224</v>
      </c>
      <c r="C2" s="200"/>
    </row>
    <row r="3" spans="2:3" ht="15.75">
      <c r="B3" s="199" t="s">
        <v>402</v>
      </c>
      <c r="C3" s="199"/>
    </row>
    <row r="4" spans="2:3" ht="38.25">
      <c r="B4" s="66" t="s">
        <v>218</v>
      </c>
      <c r="C4" s="67" t="s">
        <v>219</v>
      </c>
    </row>
    <row r="5" spans="2:3" ht="29.25" customHeight="1">
      <c r="B5" s="64" t="s">
        <v>223</v>
      </c>
      <c r="C5" s="65">
        <v>0</v>
      </c>
    </row>
  </sheetData>
  <mergeCells count="2">
    <mergeCell ref="B2:C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Доходы</vt:lpstr>
      <vt:lpstr>Расходы</vt:lpstr>
      <vt:lpstr>Источники</vt:lpstr>
      <vt:lpstr>Муниципальный долг</vt:lpstr>
      <vt:lpstr>Кредиторская задолженность</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VedunovaAA</dc:creator>
  <cp:lastModifiedBy>ivanovaoi</cp:lastModifiedBy>
  <cp:lastPrinted>2017-10-10T10:38:03Z</cp:lastPrinted>
  <dcterms:created xsi:type="dcterms:W3CDTF">2015-01-16T05:02:30Z</dcterms:created>
  <dcterms:modified xsi:type="dcterms:W3CDTF">2017-11-03T03:21:13Z</dcterms:modified>
</cp:coreProperties>
</file>