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Доходы" sheetId="1" r:id="rId1"/>
    <sheet name="Расходы" sheetId="2" r:id="rId2"/>
    <sheet name="Лист3" sheetId="3" r:id="rId3"/>
  </sheets>
  <definedNames/>
  <calcPr fullCalcOnLoad="1"/>
</workbook>
</file>

<file path=xl/sharedStrings.xml><?xml version="1.0" encoding="utf-8"?>
<sst xmlns="http://schemas.openxmlformats.org/spreadsheetml/2006/main" count="425" uniqueCount="371">
  <si>
    <t>901  2  18  04010  04  0000  180</t>
  </si>
  <si>
    <t>906  2  18  04020  04  0000  180</t>
  </si>
  <si>
    <t>Доходы бюджетов городских округов от возврата автономными учреждениями остатков субсидий прошлых лет</t>
  </si>
  <si>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</si>
  <si>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</si>
  <si>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</si>
  <si>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</si>
  <si>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</si>
  <si>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</si>
  <si>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</si>
  <si>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</si>
  <si>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</si>
  <si>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</si>
  <si>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</si>
  <si>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</si>
  <si>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</si>
  <si>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</si>
  <si>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</si>
  <si>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</si>
  <si>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</si>
  <si>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</si>
  <si>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</si>
  <si>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</si>
  <si>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</si>
  <si>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</si>
  <si>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</si>
  <si>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</si>
  <si>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</si>
  <si>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</si>
  <si>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</si>
  <si>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</si>
  <si>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</si>
  <si>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</si>
  <si>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</si>
  <si>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</si>
  <si>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</si>
  <si>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</si>
  <si>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</si>
  <si>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</si>
  <si>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</si>
  <si>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</si>
  <si>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</si>
  <si>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</si>
  <si>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</si>
  <si>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</si>
  <si>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</si>
  <si>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</si>
  <si>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</si>
  <si>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</si>
  <si>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</si>
  <si>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</si>
  <si>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902  1  11  05074  04  0003  120</t>
  </si>
  <si>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муниципальной формы собственности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</si>
  <si>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902  1  11  05074  04  0004  120</t>
  </si>
  <si>
    <t>Плата за пользование жилыми помещениями (плата за наём) муниципального жилищного фонда городских округов</t>
  </si>
  <si>
    <t>902  1  11  05074  04  0010  120</t>
  </si>
  <si>
    <t>Доходы от сдачи в аренду движимого имущества, находящегося в казне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</si>
  <si>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902  1  11  09044  04  0008  120</t>
  </si>
  <si>
    <t>Доходы по договорам на установку и эксплуатацию рекламной конструкции на недвижимом имуществе, находящемся в собственности городских округов</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</si>
  <si>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</si>
  <si>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</si>
  <si>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</si>
  <si>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</si>
  <si>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</si>
  <si>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</si>
  <si>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</si>
  <si>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</si>
  <si>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</si>
  <si>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</si>
  <si>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</si>
  <si>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</si>
  <si>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</si>
  <si>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</si>
  <si>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906  1  13  01994  04  0001  130</t>
  </si>
  <si>
    <t>Доходы от оказания платных услуг (работ) получателями средств бюджетов городских округов (в части платы за содержание детей в казенных муниципальных дошкольных образовательных учреждениях)</t>
  </si>
  <si>
    <t>901  1  13  01994  04  0004  130</t>
  </si>
  <si>
    <t>Прочие доходы от оказания платных услуг (работ) получателями средств бюджетов городских округов</t>
  </si>
  <si>
    <t>906  1  13  01994  04  0004  130</t>
  </si>
  <si>
    <t>908  1  13  01994  04  0004  130</t>
  </si>
  <si>
    <t>901  1  13  02064  04  0000  130</t>
  </si>
  <si>
    <t>901  1  13  02994  04  0001  130</t>
  </si>
  <si>
    <t>Прочие доходы от компенсации затрат бюджетов городских округов (в части возврата дебиторской задолженности прошлых лет)</t>
  </si>
  <si>
    <t>906  1  13  02994  04  0001  130</t>
  </si>
  <si>
    <t>908  1  13  02994  04  0001  130</t>
  </si>
  <si>
    <t>912  1  13  02994  04  0001  130</t>
  </si>
  <si>
    <t>919  1  13  02994  04  0001  130</t>
  </si>
  <si>
    <t>000  1  14  00000  00  0000  000</t>
  </si>
  <si>
    <t>ДОХОДЫ ОТ ПРОДАЖИ МАТЕРИАЛЬНЫХ И НЕМАТЕРИАЛЬНЫХ АКТИВОВ</t>
  </si>
  <si>
    <t>902  1  14  01040  04  0000  410</t>
  </si>
  <si>
    <t>Доходы от продажи квартир, находящихся в собственности городских округов</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</si>
  <si>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</si>
  <si>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</si>
  <si>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902  1  14  02042  04  0000  440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</si>
  <si>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</si>
  <si>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902  1  14  02043  04  0001  410</t>
  </si>
  <si>
    <t>Доходы от реализации объектов нежилого фонда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</si>
  <si>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902  1  14  02043  04  0002  410</t>
  </si>
  <si>
    <t>Прочие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</si>
  <si>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</si>
  <si>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</si>
  <si>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</si>
  <si>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</si>
  <si>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</si>
  <si>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</si>
  <si>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</si>
  <si>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</si>
  <si>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</si>
  <si>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</si>
  <si>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188  1  16  21040  04  6000  140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</si>
  <si>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</si>
  <si>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322  1  16  21040  04  6000  140</t>
  </si>
  <si>
    <t>902  1  16  23041  04  0000  140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</si>
  <si>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</si>
  <si>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</si>
  <si>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</si>
  <si>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</si>
  <si>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</si>
  <si>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188  1  16  30030  01  6000  140</t>
  </si>
  <si>
    <t>901  1  16  32000  04  0000  140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</si>
  <si>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</si>
  <si>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919  1  16  32000  04  0000  140</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</si>
  <si>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</si>
  <si>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</si>
  <si>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</si>
  <si>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</si>
  <si>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</si>
  <si>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</si>
  <si>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</si>
  <si>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</si>
  <si>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005  1  16  90040  04  0000  140</t>
  </si>
  <si>
    <t>017  1  16  90040  04  0000  140</t>
  </si>
  <si>
    <t>037  1  16  90040  04  0000  140</t>
  </si>
  <si>
    <t>901  1  16  90040  04  0000  140</t>
  </si>
  <si>
    <t>141  1  16  90040  04  6000  140</t>
  </si>
  <si>
    <t>182  1  16  90040  04  6000  140</t>
  </si>
  <si>
    <t>188  1  16  90040  04  6000  140</t>
  </si>
  <si>
    <t>192  1  16  90040  04  6000  140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</si>
  <si>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</si>
  <si>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</si>
  <si>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</si>
  <si>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</si>
  <si>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</si>
  <si>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</si>
  <si>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906  1  17  01040  04  0000  180</t>
  </si>
  <si>
    <t>908  1  17  01040  04  0000  180</t>
  </si>
  <si>
    <t>919  1  17  01040  04  0000  180</t>
  </si>
  <si>
    <t>000  1  17  05040  04  0000  180</t>
  </si>
  <si>
    <t>Прочие неналоговые доходы бюджетов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</si>
  <si>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</si>
  <si>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</si>
  <si>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</si>
  <si>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</si>
  <si>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</si>
  <si>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</si>
  <si>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</si>
  <si>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</si>
  <si>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</si>
  <si>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</si>
  <si>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</si>
  <si>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</si>
  <si>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</si>
  <si>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</si>
  <si>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</si>
  <si>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</si>
  <si>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</si>
  <si>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</si>
  <si>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</si>
  <si>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</si>
  <si>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</si>
  <si>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</si>
  <si>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</si>
  <si>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</si>
  <si>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</si>
  <si>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</si>
  <si>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</si>
  <si>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</si>
  <si>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</si>
  <si>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</si>
  <si>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</si>
  <si>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000  2  02  04000  00 0000  151</t>
  </si>
  <si>
    <t>ИНЫЕ МЕЖБЮДЖЕТНЫЕ ТРАНСФЕРТЫ</t>
  </si>
  <si>
    <t>908  2  02  04025  04  0000  151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</si>
  <si>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</si>
  <si>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908  2  02  04041  04  0000  151</t>
  </si>
  <si>
    <t>000  2  02  04999  04  0000  151</t>
  </si>
  <si>
    <t>901  2  02  04999  04  0000  151</t>
  </si>
  <si>
    <t xml:space="preserve">Межбюджетные трансферты,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жилищно-коммунального хозяйства </t>
  </si>
  <si>
    <t>906  2  02  04999  04  0000  151</t>
  </si>
  <si>
    <t>Межбюджетные трансферты на финансирование расходов, связанных с воспитанием и обучением детей-инвалидов дошкольного возраста, проживающих в Свердловской области, на дому, в образовательных организациях дошкольного образования</t>
  </si>
  <si>
    <t>Межбюджетные трансферты на обеспечение бесплатного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</si>
  <si>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908  2  02  04999  04  0000  151</t>
  </si>
  <si>
    <t>Межбюджетные трансферты, из резервного фонда Правительства Свердловской области на приобретение сценипческих костюмов для МУК "Культурно-досуговый центр"дома культуры села Быньги</t>
  </si>
  <si>
    <t>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</si>
  <si>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919  2  02  04999  04  0000  151</t>
  </si>
  <si>
    <t>Межбюджетные трансферты на стимулирование бюджетам городских округов</t>
  </si>
  <si>
    <t>000  2  07  04000  04  0000  180</t>
  </si>
  <si>
    <t>Прочие безвозмездные поступления в бюджеты городских округов</t>
  </si>
  <si>
    <t>901  2  07  04050  04  0000  180</t>
  </si>
  <si>
    <t>906  2  07  04050  04  0000  180</t>
  </si>
  <si>
    <t>000  2  18  04010  04  0000  180</t>
  </si>
  <si>
    <t>Доходы бюджетов городских округов от возврата организациями остатков субсидий прошлых лет</t>
  </si>
  <si>
    <t>906  2  18  04010  04  0000  180</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</si>
  <si>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</si>
  <si>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</si>
  <si>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</si>
  <si>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</si>
  <si>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</si>
  <si>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 xml:space="preserve"> </t>
  </si>
  <si>
    <t>908  2  19  04000  04  0000  151</t>
  </si>
  <si>
    <t>919  2  19  04000  04  0000  151</t>
  </si>
  <si>
    <t>ИТОГО ДОХОДОВ</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</si>
  <si>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</si>
  <si>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</si>
  <si>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</si>
  <si>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</si>
  <si>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</si>
  <si>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</si>
  <si>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</si>
  <si>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</si>
  <si>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</si>
  <si>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</si>
  <si>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</si>
  <si>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</si>
  <si>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</si>
  <si>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000  1  05  04000  02  0000  110</t>
  </si>
  <si>
    <t>Налог, взимаемый в связи с применением патентной системы налогообложения</t>
  </si>
  <si>
    <t>182  1  06  01000  00  0000  110</t>
  </si>
  <si>
    <t>Налог на имущество физических лиц</t>
  </si>
  <si>
    <t>ЗАДОЛЖЕННОСТЬ И ПЕРЕРАСЧЕТЫ ПО ОТМЕНЕННЫМ НАЛОГАМ , СБОРАМ И ИНЫМ ОБЯЗАТЕЛЬНЫМ ПЛАТЕЖАМ</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</si>
  <si>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</si>
  <si>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</si>
  <si>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</si>
  <si>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000  1  11  05074  00  0000  000</t>
  </si>
  <si>
    <t>Доходы от сдачи в аренду имущества, составляющего казну городских округов (за исключением земельных участков)</t>
  </si>
  <si>
    <t>000  1  11  09000  00  0000  000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</si>
  <si>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</si>
  <si>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000  1  13  01000  00  0000  130</t>
  </si>
  <si>
    <t>Доходы от оказания платных услуг (работ)</t>
  </si>
  <si>
    <t>000  1  13  01994  04  0004  130</t>
  </si>
  <si>
    <t>Прочие доходы от оказания платных услуг (работ)</t>
  </si>
  <si>
    <t>00  1  13  02000  00  0000  130</t>
  </si>
  <si>
    <t xml:space="preserve">Доходы от компенсации затрат государства </t>
  </si>
  <si>
    <t>Доходы, поступающие в порядке возмещения расходов, понесенных в связи с эксплуататцией имущества городских округов</t>
  </si>
  <si>
    <t>000  1  13  02994  04  0001  130</t>
  </si>
  <si>
    <t>000  1  14  01000  00  0000  410</t>
  </si>
  <si>
    <t>Доходы от продажи квартир</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</si>
  <si>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</si>
  <si>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</si>
  <si>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000  1  14  06010  00  0000  430</t>
  </si>
  <si>
    <t>Доходы от продажи земельных участков, государственная собственность на которые не разграничена</t>
  </si>
  <si>
    <t>902  1  14  06012  04  0000  430</t>
  </si>
  <si>
    <t>00  1  16  08000  00  0000  140</t>
  </si>
  <si>
    <t>141  1  16  08010  01  6000  140</t>
  </si>
  <si>
    <t>188  1  16  08010  01  6000  140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</si>
  <si>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</si>
  <si>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000  1  16  21040  04  6000  140</t>
  </si>
  <si>
    <t>Прочие денежные взыскания (штрафы) за правонарушения в области дорожного движения</t>
  </si>
  <si>
    <t>161  1  16  33040  04  6000  140</t>
  </si>
  <si>
    <t>Денежные взыскания (штрафы)за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</si>
  <si>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076  1  16  35020  04 60000  140</t>
  </si>
  <si>
    <t>000  1  16 4 3000  01  6000  140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</si>
  <si>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</si>
  <si>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188  1  16 4 3000  01  6000  140</t>
  </si>
  <si>
    <t>192  1  16 4 3000  01  6000  140</t>
  </si>
  <si>
    <t>015  1  16  90040  04  0000  140</t>
  </si>
  <si>
    <t>081  1  16  90040  04  6000  140</t>
  </si>
  <si>
    <t>106  1  16  90040  04  6000  140</t>
  </si>
  <si>
    <t>000  2  02  03999  04  0000  151</t>
  </si>
  <si>
    <t>Прочие субвенции бюджетам городских округов</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</si>
  <si>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</si>
  <si>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обеспечение государственных гарантий прав граждан на получение дошкольного образования</t>
  </si>
  <si>
    <t>Межбюджетные трансферты, передаваемые бюджетам городских округов на подключение общедоступных библиотек Российской Федерации к сети Интернет в развитие системы библиотечного дела с учетом задачи расширения информационных технологий и оцифровки</t>
  </si>
  <si>
    <t>Прочие межбюджетные трансферты передаваемые бюджетам городских округов</t>
  </si>
  <si>
    <t>Межбюджетные трансферты из резервного фонда Свердловской области на приобретение светового оборудования сцены для муниципального бюджетного учреждения культуры "Культурно-досуговый цент" домв культуры пос. Калиново</t>
  </si>
  <si>
    <t>ЕДИНЫЙ НАЛОГ НА ВМЕНЕНННЫЙ ДОХОД ДЛЯ ОТДЕЛЬНЫХ ВИДОВ ДЕЯТЕЛЬНОСТИ</t>
  </si>
  <si>
    <t>902  1  11  05012  04  0001  120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</si>
  <si>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</si>
  <si>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902  1  11  05012  04  0002  120</t>
  </si>
  <si>
    <t>Средства от продажи права аренды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</si>
  <si>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901  2  02  02077  04  0000  151</t>
  </si>
  <si>
    <t>Субсидии на капитальный ремонт, приведение в соответствии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</si>
  <si>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Субсидии на приобретение и (или) замену автобусов для подвоза учащихся в муниципальные общеобразовательные организации, оснащение аппаратурой спутниковой навигации ГЛОНАСС, тахографами используемого парка автобусов</t>
  </si>
  <si>
    <t>Субсидии на обеспечение деятельности медицинских кабинетов муниципальных учреждений дополнительного образования детей детско-юношеских спортивных школ медицинским оборудованием и изделиями медицинского назначения</t>
  </si>
  <si>
    <t>Субсидии на подготовку молодых граждан к военной службе в 2014 году в рамках лбластной целевой программы "Патриотическое воспитание в Свердловской области" на 2011-2015 годы</t>
  </si>
  <si>
    <t>182  1  05  02000  00  0000  110</t>
  </si>
  <si>
    <t>902  1  08  07150  01  0000  110</t>
  </si>
  <si>
    <t>Государственная пошлина за выдачу разрешения на установку рекламной конструкции</t>
  </si>
  <si>
    <t>`</t>
  </si>
  <si>
    <t>Сумма бюджетных назначений на 2014 год (в тыс.руб.)</t>
  </si>
  <si>
    <t>029  1  16  90040  04  0000  140</t>
  </si>
  <si>
    <t>901  2  02  02009  04  0000  151</t>
  </si>
  <si>
    <t>Субсидии бюджетам городских округов на поддержку малого и среднего предпринимательства, включая крестьянские (фермерские) хозяйства</t>
  </si>
  <si>
    <t>901  2  02  02051  04  0000  151</t>
  </si>
  <si>
    <t>Субсидии бюджетам городских округов на предоставление социальных выплат молодым семьям на приобретение (строительство) жилья</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</si>
  <si>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</si>
  <si>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Субсидии на реализацию мероприятий по формированию жилищного фонда для переселения граждан из жилых помещений, признанных непригодными для проживания</t>
  </si>
  <si>
    <t>Субсидии на развитие и модернизацию систем коммунальной инфраструктуры теплоснабжения, водоснабжения и водоотведения, а также объектов, используемых для утилизации, обезвреживания и захоронения твердых бытовых отходов</t>
  </si>
  <si>
    <t>906  2  02  02215  04  0000  151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</si>
  <si>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</si>
  <si>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901  2  02  02999  04  0000  151</t>
  </si>
  <si>
    <t>Субсидии на выполнение мероприятий по благоустройству дворовых территорий</t>
  </si>
  <si>
    <t>Субсидии на организацию мероприятий по охране окружающей среды и природопользованию</t>
  </si>
  <si>
    <t>Субсидии на реализацию мероприятий по информатизации муниципальных образований в Свердловской области в рамках подпрограммы "Информационное общество Свердловской области"</t>
  </si>
  <si>
    <t>Субсидии на разработку документации по планировке территории</t>
  </si>
  <si>
    <t>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спортивных школ олимпийского резерва</t>
  </si>
  <si>
    <t xml:space="preserve">Межбюджетные трансферты, из резервного фонда Правительства Свердловской области на приобретение видео- и компьютерного оборудования для муниципального бюджетного образовательного учреждения дополнительного образования детей "Невьянская детская музыкальная школа" </t>
  </si>
  <si>
    <t>Сумма фактического поступления на 01.07.2014г. (в тыс.руб.)</t>
  </si>
  <si>
    <t>141  1  16  25060  01  6000  140</t>
  </si>
  <si>
    <t>901  1  16  33040  04  0000  140</t>
  </si>
  <si>
    <t>Исполнение бюджета  по расходам  Невьянского городского  округа</t>
  </si>
  <si>
    <t xml:space="preserve"> по состоянию на 01.07.2014 года</t>
  </si>
  <si>
    <t xml:space="preserve">Код  раздела, подраздела </t>
  </si>
  <si>
    <t>Наименование раздела, подраздела</t>
  </si>
  <si>
    <t>Назнач-я текущего периода</t>
  </si>
  <si>
    <t>% исп. текущ. назначений</t>
  </si>
  <si>
    <t>% исп. год. назначен.</t>
  </si>
  <si>
    <t>Общегосударственные  вопросы</t>
  </si>
  <si>
    <t>Функционирование  высшего должностного лица  субъекта РФ и муниципального образования</t>
  </si>
  <si>
    <t>Функционирование Правительства РФ, высших исполнит. органов гос. власти субъектов РФ,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</si>
  <si>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</si>
  <si>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</si>
  <si>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</si>
  <si>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</si>
  <si>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</si>
  <si>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Органы внутренних дел</t>
  </si>
  <si>
    <t>Обеспечение пожарной безопасности</t>
  </si>
  <si>
    <t>Другие вопросы в области национальной безопасности и правоохранит.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</si>
  <si>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</si>
  <si>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</si>
  <si>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</si>
  <si>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</si>
  <si>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</si>
  <si>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</si>
  <si>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</si>
  <si>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</si>
  <si>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</si>
  <si>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</si>
  <si>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</si>
  <si>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</si>
  <si>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</si>
  <si>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 xml:space="preserve"> Охрана объектов растительного и животного мира и среды их обитания</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</si>
  <si>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</si>
  <si>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</si>
  <si>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</si>
  <si>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</si>
  <si>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</si>
  <si>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кинематография</t>
  </si>
  <si>
    <t xml:space="preserve">Культура </t>
  </si>
  <si>
    <t>Здравоохранение и спорт</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</si>
  <si>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</si>
  <si>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</si>
  <si>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</si>
  <si>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</si>
  <si>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Другие  вопросы в области социальной политики</t>
  </si>
  <si>
    <t xml:space="preserve"> Физическая культура и спорт</t>
  </si>
  <si>
    <t>Физическая культура</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</si>
  <si>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</si>
  <si>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</si>
  <si>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</si>
  <si>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</si>
  <si>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6552,1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</si>
  <si>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Объем средств по решению о бюджете на 2014 год, тыс. руб.</t>
  </si>
  <si>
    <t>Исполнено на 01.07.2014г., в тыс. руб.</t>
  </si>
  <si>
    <t>Функционирование законодательных (представительных) органов государственной власти и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</si>
  <si>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</si>
  <si>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Социальное обеспечение населения</t>
  </si>
  <si>
    <t xml:space="preserve">Телевидение и радиовещание </t>
  </si>
  <si>
    <t xml:space="preserve">Средства массовой информации </t>
  </si>
  <si>
    <t>Другие вопросы в области культуры, кинематографии</t>
  </si>
  <si>
    <t>Национальная  безопасность и правоохранительная  деятельность</t>
  </si>
  <si>
    <t xml:space="preserve">                        Исполнение бюджета Невьянского городского округа     по состоянию на 01.07.2014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</si>
</sst>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
    <numFmt numFmtId="183" formatCode="0.0"/>
    <numFmt numFmtId="184" formatCode="#,##0.0"/>
    <numFmt numFmtId="185" formatCode="0.0%"/>
    <numFmt numFmtId="186" formatCode="0000"/>
  </numFmts>
  <fonts count="56">
    <font>
      <sz val="10"/>
      <name val="Arial"/>
      <family val="0"/>
    </font>
    <font>
      <sz val="10"/>
      <name val="Times New Roman"/>
      <family val="1"/>
    </font>
    <font>
      <b/>
      <sz val="10"/>
      <name val="Times New Roman"/>
      <family val="1"/>
    </font>
    <font>
      <i/>
      <sz val="10"/>
      <name val="Times New Roman"/>
      <family val="1"/>
    </font>
    <font>
      <sz val="14"/>
      <name val="Arial Cyr"/>
      <family val="0"/>
    </font>
    <font>
      <sz val="10"/>
      <name val="Arial Cyr"/>
      <family val="0"/>
    </font>
    <font>
      <b/>
      <sz val="11"/>
      <color indexed="8"/>
      <name val="Calibri"/>
      <family val="2"/>
    </font>
    <font>
      <b/>
      <i/>
      <sz val="10"/>
      <name val="Times New Roman"/>
      <family val="1"/>
    </font>
    <font>
      <b/>
      <sz val="10"/>
      <name val="Arial Cyr"/>
      <family val="0"/>
    </font>
    <font>
      <sz val="10"/>
      <color indexed="8"/>
      <name val="Times New Roman"/>
      <family val="1"/>
    </font>
    <font>
      <b/>
      <i/>
      <sz val="12"/>
      <name val="Times New Roman"/>
      <family val="1"/>
    </font>
    <font>
      <i/>
      <sz val="12"/>
      <name val="Times New Roman"/>
      <family val="1"/>
    </font>
    <font>
      <b/>
      <sz val="12"/>
      <name val="Times New Roman"/>
      <family val="1"/>
    </font>
    <font>
      <sz val="12"/>
      <name val="Times New Roman"/>
      <family val="1"/>
    </font>
    <font>
      <sz val="12"/>
      <name val="Calibri"/>
      <family val="2"/>
    </font>
    <font>
      <sz val="11"/>
      <name val="Times New Roman"/>
      <family val="1"/>
    </font>
    <font>
      <vertAlign val="superscript"/>
      <sz val="10"/>
      <color indexed="8"/>
      <name val="Times New Roman"/>
      <family val="1"/>
    </font>
    <font>
      <sz val="9"/>
      <name val="Arial"/>
      <family val="0"/>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rgb="FF000000"/>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color indexed="63"/>
      </top>
      <bottom style="thin"/>
    </border>
    <border>
      <left style="medium"/>
      <right style="medium"/>
      <top>
        <color indexed="63"/>
      </top>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style="thin"/>
    </border>
    <border>
      <left style="medium"/>
      <right style="medium"/>
      <top>
        <color indexed="63"/>
      </top>
      <bottom>
        <color indexed="63"/>
      </bottom>
    </border>
    <border>
      <left/>
      <right/>
      <top style="thin"/>
      <bottom/>
    </border>
    <border>
      <left style="medium"/>
      <right style="medium"/>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style="thin"/>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thin"/>
      <top style="thin"/>
      <bottom style="medium"/>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lignment/>
      <protection/>
    </xf>
    <xf numFmtId="0" fontId="5"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67">
    <xf numFmtId="0" fontId="0" fillId="0" borderId="0" xfId="0" applyAlignment="1">
      <alignment/>
    </xf>
    <xf numFmtId="0" fontId="1" fillId="0" borderId="10" xfId="52" applyFont="1" applyBorder="1" applyAlignment="1">
      <alignment vertical="top" wrapText="1"/>
      <protection/>
    </xf>
    <xf numFmtId="180" fontId="1" fillId="0" borderId="10" xfId="52" applyNumberFormat="1" applyFont="1" applyFill="1" applyBorder="1" applyAlignment="1">
      <alignment vertical="top" wrapText="1"/>
      <protection/>
    </xf>
    <xf numFmtId="0" fontId="1" fillId="0" borderId="10" xfId="52" applyFont="1" applyFill="1" applyBorder="1" applyAlignment="1">
      <alignment vertical="top" wrapText="1"/>
      <protection/>
    </xf>
    <xf numFmtId="0" fontId="2" fillId="0" borderId="10" xfId="52" applyFont="1" applyBorder="1" applyAlignment="1">
      <alignment horizontal="center" vertical="top"/>
      <protection/>
    </xf>
    <xf numFmtId="0" fontId="2" fillId="0" borderId="10" xfId="52" applyFont="1" applyBorder="1" applyAlignment="1">
      <alignment horizontal="center" vertical="top" wrapText="1"/>
      <protection/>
    </xf>
    <xf numFmtId="0" fontId="2" fillId="0" borderId="10" xfId="52" applyNumberFormat="1" applyFont="1" applyBorder="1" applyAlignment="1">
      <alignment horizontal="center"/>
      <protection/>
    </xf>
    <xf numFmtId="0" fontId="2" fillId="0" borderId="10" xfId="52" applyFont="1" applyBorder="1" applyAlignment="1">
      <alignment horizontal="center"/>
      <protection/>
    </xf>
    <xf numFmtId="0" fontId="2" fillId="0" borderId="10" xfId="53" applyFont="1" applyBorder="1" applyAlignment="1">
      <alignment horizontal="justify" vertical="top"/>
      <protection/>
    </xf>
    <xf numFmtId="0" fontId="2" fillId="0" borderId="10" xfId="53" applyFont="1" applyBorder="1" applyAlignment="1">
      <alignment vertical="top" wrapText="1"/>
      <protection/>
    </xf>
    <xf numFmtId="2" fontId="2" fillId="0" borderId="10" xfId="53" applyNumberFormat="1" applyFont="1" applyBorder="1" applyAlignment="1">
      <alignment horizontal="center"/>
      <protection/>
    </xf>
    <xf numFmtId="0" fontId="1" fillId="0" borderId="10" xfId="53" applyFont="1" applyBorder="1" applyAlignment="1">
      <alignment horizontal="justify" vertical="top"/>
      <protection/>
    </xf>
    <xf numFmtId="0" fontId="1" fillId="0" borderId="10" xfId="53" applyFont="1" applyBorder="1" applyAlignment="1">
      <alignment horizontal="justify" vertical="top" wrapText="1"/>
      <protection/>
    </xf>
    <xf numFmtId="2" fontId="1" fillId="0" borderId="10" xfId="53" applyNumberFormat="1" applyFont="1" applyBorder="1" applyAlignment="1">
      <alignment horizontal="center"/>
      <protection/>
    </xf>
    <xf numFmtId="0" fontId="2" fillId="0" borderId="10" xfId="53" applyFont="1" applyBorder="1" applyAlignment="1">
      <alignment horizontal="justify" vertical="top" wrapText="1"/>
      <protection/>
    </xf>
    <xf numFmtId="0" fontId="6" fillId="0" borderId="0" xfId="0" applyFont="1" applyAlignment="1">
      <alignment/>
    </xf>
    <xf numFmtId="0" fontId="1" fillId="0" borderId="10" xfId="52" applyFont="1" applyBorder="1" applyAlignment="1">
      <alignment horizontal="justify" vertical="top"/>
      <protection/>
    </xf>
    <xf numFmtId="2" fontId="2" fillId="0" borderId="10" xfId="53" applyNumberFormat="1" applyFont="1" applyBorder="1" applyAlignment="1">
      <alignment horizontal="center" wrapText="1"/>
      <protection/>
    </xf>
    <xf numFmtId="0" fontId="2" fillId="0" borderId="10" xfId="53" applyNumberFormat="1" applyFont="1" applyBorder="1" applyAlignment="1">
      <alignment horizontal="justify" vertical="top" wrapText="1"/>
      <protection/>
    </xf>
    <xf numFmtId="4" fontId="1" fillId="0" borderId="10" xfId="53" applyNumberFormat="1" applyFont="1" applyBorder="1" applyAlignment="1">
      <alignment horizontal="center"/>
      <protection/>
    </xf>
    <xf numFmtId="0" fontId="1" fillId="0" borderId="11" xfId="53" applyFont="1" applyBorder="1" applyAlignment="1">
      <alignment horizontal="justify" vertical="top" wrapText="1"/>
      <protection/>
    </xf>
    <xf numFmtId="2" fontId="1" fillId="0" borderId="11" xfId="53" applyNumberFormat="1" applyFont="1" applyBorder="1" applyAlignment="1">
      <alignment horizontal="center"/>
      <protection/>
    </xf>
    <xf numFmtId="0" fontId="2" fillId="0" borderId="11" xfId="53" applyFont="1" applyBorder="1" applyAlignment="1">
      <alignment horizontal="justify" vertical="top"/>
      <protection/>
    </xf>
    <xf numFmtId="0" fontId="2" fillId="0" borderId="11" xfId="53" applyFont="1" applyBorder="1" applyAlignment="1">
      <alignment horizontal="justify" vertical="top" wrapText="1"/>
      <protection/>
    </xf>
    <xf numFmtId="2" fontId="2" fillId="0" borderId="11" xfId="53" applyNumberFormat="1" applyFont="1" applyBorder="1" applyAlignment="1">
      <alignment horizontal="center" wrapText="1"/>
      <protection/>
    </xf>
    <xf numFmtId="0" fontId="2" fillId="0" borderId="10" xfId="53" applyFont="1" applyBorder="1" applyAlignment="1">
      <alignment vertical="top"/>
      <protection/>
    </xf>
    <xf numFmtId="2" fontId="2" fillId="0" borderId="10" xfId="53" applyNumberFormat="1" applyFont="1" applyBorder="1" applyAlignment="1">
      <alignment horizontal="center" vertical="top" wrapText="1"/>
      <protection/>
    </xf>
    <xf numFmtId="0" fontId="1" fillId="0" borderId="10" xfId="53" applyFont="1" applyBorder="1" applyAlignment="1">
      <alignment vertical="top"/>
      <protection/>
    </xf>
    <xf numFmtId="2" fontId="1" fillId="0" borderId="10" xfId="53" applyNumberFormat="1" applyFont="1" applyBorder="1" applyAlignment="1">
      <alignment horizontal="center" wrapText="1"/>
      <protection/>
    </xf>
    <xf numFmtId="183" fontId="2" fillId="0" borderId="10" xfId="53" applyNumberFormat="1" applyFont="1" applyBorder="1" applyAlignment="1">
      <alignment horizontal="center"/>
      <protection/>
    </xf>
    <xf numFmtId="0" fontId="7" fillId="0" borderId="10" xfId="53" applyFont="1" applyBorder="1" applyAlignment="1">
      <alignment horizontal="justify" vertical="top"/>
      <protection/>
    </xf>
    <xf numFmtId="0" fontId="3" fillId="0" borderId="10" xfId="53" applyFont="1" applyBorder="1" applyAlignment="1">
      <alignment vertical="top"/>
      <protection/>
    </xf>
    <xf numFmtId="0" fontId="3" fillId="0" borderId="10" xfId="53" applyFont="1" applyBorder="1" applyAlignment="1">
      <alignment horizontal="justify" vertical="top" wrapText="1"/>
      <protection/>
    </xf>
    <xf numFmtId="2" fontId="3" fillId="0" borderId="10" xfId="53" applyNumberFormat="1" applyFont="1" applyBorder="1" applyAlignment="1">
      <alignment horizontal="center" wrapText="1"/>
      <protection/>
    </xf>
    <xf numFmtId="4" fontId="1" fillId="0" borderId="10" xfId="53" applyNumberFormat="1" applyFont="1" applyBorder="1" applyAlignment="1">
      <alignment horizontal="center" wrapText="1"/>
      <protection/>
    </xf>
    <xf numFmtId="183" fontId="1" fillId="0" borderId="10" xfId="53" applyNumberFormat="1" applyFont="1" applyBorder="1" applyAlignment="1">
      <alignment horizontal="center" wrapText="1"/>
      <protection/>
    </xf>
    <xf numFmtId="183" fontId="2" fillId="0" borderId="10" xfId="53" applyNumberFormat="1" applyFont="1" applyBorder="1" applyAlignment="1">
      <alignment horizontal="center" wrapText="1"/>
      <protection/>
    </xf>
    <xf numFmtId="0" fontId="1" fillId="0" borderId="10" xfId="52" applyFont="1" applyBorder="1" applyAlignment="1">
      <alignment horizontal="center" vertical="top"/>
      <protection/>
    </xf>
    <xf numFmtId="0" fontId="53" fillId="0" borderId="10" xfId="0" applyFont="1" applyBorder="1" applyAlignment="1">
      <alignment horizontal="center"/>
    </xf>
    <xf numFmtId="2" fontId="53" fillId="0" borderId="10" xfId="0" applyNumberFormat="1" applyFont="1" applyBorder="1" applyAlignment="1">
      <alignment horizontal="center"/>
    </xf>
    <xf numFmtId="0" fontId="53" fillId="0" borderId="10" xfId="0" applyFont="1" applyBorder="1" applyAlignment="1">
      <alignment vertical="top" wrapText="1"/>
    </xf>
    <xf numFmtId="0" fontId="54" fillId="0" borderId="0" xfId="0" applyFont="1" applyAlignment="1">
      <alignment wrapText="1"/>
    </xf>
    <xf numFmtId="0" fontId="55" fillId="0" borderId="10" xfId="0" applyFont="1" applyBorder="1" applyAlignment="1">
      <alignment horizontal="center"/>
    </xf>
    <xf numFmtId="2" fontId="55" fillId="0" borderId="10" xfId="0" applyNumberFormat="1" applyFont="1" applyBorder="1" applyAlignment="1">
      <alignment horizontal="center"/>
    </xf>
    <xf numFmtId="183" fontId="2" fillId="0" borderId="11" xfId="53" applyNumberFormat="1" applyFont="1" applyBorder="1" applyAlignment="1">
      <alignment horizontal="center" wrapText="1"/>
      <protection/>
    </xf>
    <xf numFmtId="183" fontId="1" fillId="0" borderId="10" xfId="53" applyNumberFormat="1" applyFont="1" applyBorder="1" applyAlignment="1">
      <alignment horizontal="center"/>
      <protection/>
    </xf>
    <xf numFmtId="181" fontId="1" fillId="0" borderId="10" xfId="53" applyNumberFormat="1" applyFont="1" applyBorder="1" applyAlignment="1">
      <alignment horizontal="center" wrapText="1"/>
      <protection/>
    </xf>
    <xf numFmtId="181" fontId="53" fillId="0" borderId="10" xfId="0" applyNumberFormat="1" applyFont="1" applyBorder="1" applyAlignment="1">
      <alignment horizontal="center"/>
    </xf>
    <xf numFmtId="0" fontId="53" fillId="0" borderId="0" xfId="0" applyFont="1" applyAlignment="1">
      <alignment horizontal="center"/>
    </xf>
    <xf numFmtId="0" fontId="54" fillId="0" borderId="0" xfId="0" applyFont="1" applyAlignment="1">
      <alignment vertical="top" wrapText="1"/>
    </xf>
    <xf numFmtId="183" fontId="53" fillId="0" borderId="10" xfId="0" applyNumberFormat="1" applyFont="1" applyBorder="1" applyAlignment="1">
      <alignment horizontal="center"/>
    </xf>
    <xf numFmtId="2" fontId="3" fillId="0" borderId="10" xfId="53" applyNumberFormat="1" applyFont="1" applyBorder="1" applyAlignment="1">
      <alignment horizontal="center"/>
      <protection/>
    </xf>
    <xf numFmtId="0" fontId="1" fillId="0" borderId="0" xfId="0" applyFont="1" applyAlignment="1">
      <alignment/>
    </xf>
    <xf numFmtId="0" fontId="1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vertical="justify"/>
    </xf>
    <xf numFmtId="183" fontId="12" fillId="0" borderId="16" xfId="0" applyNumberFormat="1" applyFont="1" applyFill="1" applyBorder="1" applyAlignment="1">
      <alignment/>
    </xf>
    <xf numFmtId="0" fontId="12" fillId="0" borderId="15" xfId="0" applyFont="1" applyBorder="1" applyAlignment="1">
      <alignment/>
    </xf>
    <xf numFmtId="183" fontId="12" fillId="0" borderId="16" xfId="0" applyNumberFormat="1" applyFont="1" applyBorder="1" applyAlignment="1">
      <alignment/>
    </xf>
    <xf numFmtId="183" fontId="12" fillId="0" borderId="12" xfId="0" applyNumberFormat="1" applyFont="1" applyBorder="1" applyAlignment="1">
      <alignment/>
    </xf>
    <xf numFmtId="0" fontId="13" fillId="0" borderId="17" xfId="0" applyFont="1" applyBorder="1" applyAlignment="1">
      <alignment vertical="justify" wrapText="1"/>
    </xf>
    <xf numFmtId="0" fontId="13" fillId="0" borderId="18" xfId="0" applyFont="1" applyFill="1" applyBorder="1" applyAlignment="1">
      <alignment wrapText="1"/>
    </xf>
    <xf numFmtId="0" fontId="13" fillId="0" borderId="17" xfId="0" applyFont="1" applyBorder="1" applyAlignment="1">
      <alignment wrapText="1"/>
    </xf>
    <xf numFmtId="0" fontId="13" fillId="0" borderId="18" xfId="0" applyFont="1" applyBorder="1" applyAlignment="1">
      <alignment wrapText="1"/>
    </xf>
    <xf numFmtId="183" fontId="13" fillId="0" borderId="19" xfId="0" applyNumberFormat="1" applyFont="1" applyBorder="1" applyAlignment="1">
      <alignment/>
    </xf>
    <xf numFmtId="183" fontId="13" fillId="0" borderId="20" xfId="0" applyNumberFormat="1" applyFont="1" applyFill="1" applyBorder="1" applyAlignment="1">
      <alignment/>
    </xf>
    <xf numFmtId="0" fontId="13" fillId="0" borderId="21" xfId="0" applyFont="1" applyBorder="1" applyAlignment="1">
      <alignment/>
    </xf>
    <xf numFmtId="0" fontId="13" fillId="0" borderId="20" xfId="0" applyFont="1" applyBorder="1" applyAlignment="1">
      <alignment/>
    </xf>
    <xf numFmtId="183" fontId="13" fillId="0" borderId="20" xfId="0" applyNumberFormat="1" applyFont="1" applyBorder="1" applyAlignment="1">
      <alignment/>
    </xf>
    <xf numFmtId="0" fontId="13" fillId="0" borderId="21" xfId="0" applyFont="1" applyBorder="1" applyAlignment="1">
      <alignment vertical="justify" wrapText="1"/>
    </xf>
    <xf numFmtId="183" fontId="13" fillId="0" borderId="22" xfId="0" applyNumberFormat="1" applyFont="1" applyFill="1" applyBorder="1" applyAlignment="1">
      <alignment/>
    </xf>
    <xf numFmtId="0" fontId="13" fillId="0" borderId="23" xfId="0" applyFont="1" applyBorder="1" applyAlignment="1">
      <alignment/>
    </xf>
    <xf numFmtId="183" fontId="13" fillId="0" borderId="22" xfId="0" applyNumberFormat="1" applyFont="1" applyBorder="1" applyAlignment="1">
      <alignment/>
    </xf>
    <xf numFmtId="0" fontId="12" fillId="0" borderId="16" xfId="0" applyFont="1" applyFill="1" applyBorder="1" applyAlignment="1">
      <alignment/>
    </xf>
    <xf numFmtId="0" fontId="12" fillId="0" borderId="16" xfId="0" applyFont="1" applyBorder="1" applyAlignment="1">
      <alignment/>
    </xf>
    <xf numFmtId="0" fontId="12" fillId="0" borderId="24" xfId="0" applyFont="1" applyBorder="1" applyAlignment="1">
      <alignment vertical="justify" wrapText="1"/>
    </xf>
    <xf numFmtId="0" fontId="13" fillId="0" borderId="19" xfId="0" applyFont="1" applyFill="1" applyBorder="1" applyAlignment="1">
      <alignment/>
    </xf>
    <xf numFmtId="0" fontId="13" fillId="0" borderId="25" xfId="0" applyFont="1" applyBorder="1" applyAlignment="1">
      <alignment/>
    </xf>
    <xf numFmtId="0" fontId="13" fillId="0" borderId="19" xfId="0" applyFont="1" applyBorder="1" applyAlignment="1">
      <alignment/>
    </xf>
    <xf numFmtId="0" fontId="13" fillId="0" borderId="18" xfId="0" applyFont="1" applyFill="1" applyBorder="1" applyAlignment="1">
      <alignment/>
    </xf>
    <xf numFmtId="0" fontId="13" fillId="0" borderId="17" xfId="0" applyFont="1" applyBorder="1" applyAlignment="1">
      <alignment/>
    </xf>
    <xf numFmtId="0" fontId="13" fillId="0" borderId="18" xfId="0" applyFont="1" applyBorder="1" applyAlignment="1">
      <alignment/>
    </xf>
    <xf numFmtId="0" fontId="13" fillId="0" borderId="20" xfId="0" applyFont="1" applyFill="1" applyBorder="1" applyAlignment="1">
      <alignment/>
    </xf>
    <xf numFmtId="0" fontId="12" fillId="0" borderId="24" xfId="0" applyFont="1" applyBorder="1" applyAlignment="1">
      <alignment vertical="justify"/>
    </xf>
    <xf numFmtId="0" fontId="12" fillId="0" borderId="12" xfId="0" applyFont="1" applyFill="1" applyBorder="1" applyAlignment="1">
      <alignment/>
    </xf>
    <xf numFmtId="0" fontId="12" fillId="0" borderId="24" xfId="0" applyFont="1" applyBorder="1" applyAlignment="1">
      <alignment/>
    </xf>
    <xf numFmtId="183" fontId="12" fillId="0" borderId="12" xfId="0" applyNumberFormat="1" applyFont="1" applyFill="1" applyBorder="1" applyAlignment="1">
      <alignment/>
    </xf>
    <xf numFmtId="183" fontId="13" fillId="0" borderId="18" xfId="0" applyNumberFormat="1" applyFont="1" applyBorder="1" applyAlignment="1">
      <alignment/>
    </xf>
    <xf numFmtId="0" fontId="13" fillId="0" borderId="17" xfId="0" applyFont="1" applyBorder="1" applyAlignment="1">
      <alignment vertical="justify"/>
    </xf>
    <xf numFmtId="0" fontId="13" fillId="0" borderId="10" xfId="0" applyFont="1" applyBorder="1" applyAlignment="1">
      <alignment/>
    </xf>
    <xf numFmtId="183" fontId="13" fillId="0" borderId="10" xfId="0" applyNumberFormat="1" applyFont="1" applyBorder="1" applyAlignment="1">
      <alignment/>
    </xf>
    <xf numFmtId="0" fontId="13" fillId="0" borderId="0" xfId="0" applyFont="1" applyFill="1" applyBorder="1" applyAlignment="1">
      <alignment vertical="justify" wrapText="1"/>
    </xf>
    <xf numFmtId="0" fontId="13" fillId="0" borderId="26" xfId="0" applyFont="1" applyFill="1" applyBorder="1" applyAlignment="1">
      <alignment/>
    </xf>
    <xf numFmtId="0" fontId="13" fillId="0" borderId="0" xfId="0" applyFont="1" applyBorder="1" applyAlignment="1">
      <alignment/>
    </xf>
    <xf numFmtId="0" fontId="13" fillId="0" borderId="26" xfId="0" applyFont="1" applyBorder="1" applyAlignment="1">
      <alignment/>
    </xf>
    <xf numFmtId="0" fontId="13" fillId="0" borderId="27" xfId="0" applyFont="1" applyBorder="1" applyAlignment="1">
      <alignment vertical="justify"/>
    </xf>
    <xf numFmtId="0" fontId="13" fillId="0" borderId="28" xfId="0" applyFont="1" applyFill="1" applyBorder="1" applyAlignment="1">
      <alignment/>
    </xf>
    <xf numFmtId="0" fontId="13" fillId="0" borderId="27" xfId="0" applyFont="1" applyBorder="1" applyAlignment="1">
      <alignment/>
    </xf>
    <xf numFmtId="183" fontId="13" fillId="0" borderId="28" xfId="0" applyNumberFormat="1" applyFont="1" applyBorder="1" applyAlignment="1">
      <alignment/>
    </xf>
    <xf numFmtId="0" fontId="13" fillId="0" borderId="21" xfId="0" applyFont="1" applyBorder="1" applyAlignment="1">
      <alignment vertical="justify"/>
    </xf>
    <xf numFmtId="0" fontId="13" fillId="0" borderId="28" xfId="0" applyFont="1" applyBorder="1" applyAlignment="1">
      <alignment/>
    </xf>
    <xf numFmtId="183" fontId="13" fillId="0" borderId="28" xfId="0" applyNumberFormat="1" applyFont="1" applyFill="1" applyBorder="1" applyAlignment="1">
      <alignment/>
    </xf>
    <xf numFmtId="0" fontId="12" fillId="0" borderId="12" xfId="0" applyFont="1" applyBorder="1" applyAlignment="1">
      <alignment/>
    </xf>
    <xf numFmtId="0" fontId="13" fillId="0" borderId="23" xfId="0" applyFont="1" applyBorder="1" applyAlignment="1">
      <alignment vertical="justify"/>
    </xf>
    <xf numFmtId="0" fontId="13" fillId="0" borderId="22" xfId="0" applyFont="1" applyFill="1" applyBorder="1" applyAlignment="1">
      <alignment/>
    </xf>
    <xf numFmtId="0" fontId="13" fillId="0" borderId="22" xfId="0" applyFont="1" applyBorder="1" applyAlignment="1">
      <alignment/>
    </xf>
    <xf numFmtId="0" fontId="13" fillId="0" borderId="25" xfId="0" applyFont="1" applyBorder="1" applyAlignment="1">
      <alignment vertical="justify"/>
    </xf>
    <xf numFmtId="0" fontId="13" fillId="0" borderId="29" xfId="0" applyFont="1" applyBorder="1" applyAlignment="1">
      <alignment vertical="justify"/>
    </xf>
    <xf numFmtId="0" fontId="13" fillId="0" borderId="12" xfId="0" applyFont="1" applyFill="1" applyBorder="1" applyAlignment="1">
      <alignment/>
    </xf>
    <xf numFmtId="0" fontId="13" fillId="0" borderId="30" xfId="0" applyFont="1" applyBorder="1" applyAlignment="1">
      <alignment/>
    </xf>
    <xf numFmtId="183" fontId="13" fillId="0" borderId="14" xfId="0" applyNumberFormat="1" applyFont="1" applyBorder="1" applyAlignment="1">
      <alignment/>
    </xf>
    <xf numFmtId="0" fontId="13" fillId="0" borderId="31" xfId="0" applyFont="1" applyBorder="1" applyAlignment="1">
      <alignment vertical="justify"/>
    </xf>
    <xf numFmtId="183" fontId="13" fillId="0" borderId="12" xfId="0" applyNumberFormat="1" applyFont="1" applyBorder="1" applyAlignment="1">
      <alignment/>
    </xf>
    <xf numFmtId="0" fontId="13" fillId="0" borderId="24" xfId="0" applyFont="1" applyBorder="1" applyAlignment="1">
      <alignment vertical="justify"/>
    </xf>
    <xf numFmtId="0" fontId="13" fillId="0" borderId="24" xfId="0" applyFont="1" applyBorder="1" applyAlignment="1">
      <alignment/>
    </xf>
    <xf numFmtId="0" fontId="13" fillId="0" borderId="12" xfId="0" applyFont="1" applyBorder="1" applyAlignment="1">
      <alignment/>
    </xf>
    <xf numFmtId="0" fontId="10" fillId="0" borderId="24" xfId="0" applyFont="1" applyFill="1" applyBorder="1" applyAlignment="1">
      <alignment vertical="justify"/>
    </xf>
    <xf numFmtId="0" fontId="12" fillId="0" borderId="24" xfId="0" applyFont="1" applyFill="1" applyBorder="1" applyAlignment="1">
      <alignment/>
    </xf>
    <xf numFmtId="0" fontId="8" fillId="0" borderId="0" xfId="0" applyFont="1" applyAlignment="1">
      <alignment/>
    </xf>
    <xf numFmtId="0" fontId="0" fillId="0" borderId="0" xfId="0" applyAlignment="1">
      <alignment wrapText="1"/>
    </xf>
    <xf numFmtId="0" fontId="17" fillId="0" borderId="0" xfId="0" applyFont="1" applyAlignment="1">
      <alignment/>
    </xf>
    <xf numFmtId="0" fontId="18" fillId="0" borderId="0" xfId="0" applyFont="1" applyAlignment="1">
      <alignment/>
    </xf>
    <xf numFmtId="0" fontId="12" fillId="0" borderId="32" xfId="0" applyFont="1" applyBorder="1" applyAlignment="1">
      <alignment horizontal="center" vertical="center" wrapText="1"/>
    </xf>
    <xf numFmtId="186" fontId="12" fillId="0" borderId="33" xfId="0" applyNumberFormat="1" applyFont="1" applyBorder="1" applyAlignment="1">
      <alignment horizontal="center" vertical="center"/>
    </xf>
    <xf numFmtId="186" fontId="13" fillId="0" borderId="34" xfId="0" applyNumberFormat="1" applyFont="1" applyBorder="1" applyAlignment="1">
      <alignment horizontal="center" wrapText="1"/>
    </xf>
    <xf numFmtId="186" fontId="13" fillId="0" borderId="35" xfId="0" applyNumberFormat="1" applyFont="1" applyBorder="1" applyAlignment="1">
      <alignment horizontal="center"/>
    </xf>
    <xf numFmtId="186" fontId="13" fillId="0" borderId="36" xfId="0" applyNumberFormat="1" applyFont="1" applyBorder="1" applyAlignment="1">
      <alignment horizontal="center"/>
    </xf>
    <xf numFmtId="186" fontId="12" fillId="0" borderId="32" xfId="0" applyNumberFormat="1" applyFont="1" applyBorder="1" applyAlignment="1">
      <alignment horizontal="center"/>
    </xf>
    <xf numFmtId="186" fontId="13" fillId="0" borderId="37" xfId="0" applyNumberFormat="1" applyFont="1" applyBorder="1" applyAlignment="1">
      <alignment horizontal="center"/>
    </xf>
    <xf numFmtId="186" fontId="13" fillId="0" borderId="34" xfId="0" applyNumberFormat="1" applyFont="1" applyBorder="1" applyAlignment="1">
      <alignment horizontal="center"/>
    </xf>
    <xf numFmtId="186" fontId="13" fillId="0" borderId="38" xfId="0" applyNumberFormat="1" applyFont="1" applyBorder="1" applyAlignment="1">
      <alignment horizontal="center"/>
    </xf>
    <xf numFmtId="186" fontId="13" fillId="0" borderId="39" xfId="0" applyNumberFormat="1" applyFont="1" applyBorder="1" applyAlignment="1">
      <alignment horizontal="center"/>
    </xf>
    <xf numFmtId="186" fontId="13" fillId="0" borderId="40" xfId="0" applyNumberFormat="1" applyFont="1" applyBorder="1" applyAlignment="1">
      <alignment horizontal="center"/>
    </xf>
    <xf numFmtId="186" fontId="12" fillId="0" borderId="32" xfId="0" applyNumberFormat="1" applyFont="1" applyBorder="1" applyAlignment="1">
      <alignment horizontal="center" vertical="center"/>
    </xf>
    <xf numFmtId="186" fontId="13" fillId="0" borderId="39" xfId="0" applyNumberFormat="1" applyFont="1" applyBorder="1" applyAlignment="1">
      <alignment horizontal="center" vertical="center"/>
    </xf>
    <xf numFmtId="186" fontId="13" fillId="0" borderId="34" xfId="0" applyNumberFormat="1" applyFont="1" applyFill="1" applyBorder="1" applyAlignment="1">
      <alignment horizontal="center"/>
    </xf>
    <xf numFmtId="186" fontId="13" fillId="0" borderId="35" xfId="0" applyNumberFormat="1" applyFont="1" applyFill="1" applyBorder="1" applyAlignment="1">
      <alignment horizontal="center"/>
    </xf>
    <xf numFmtId="186" fontId="13" fillId="0" borderId="40" xfId="0" applyNumberFormat="1" applyFont="1" applyFill="1" applyBorder="1" applyAlignment="1">
      <alignment horizontal="center"/>
    </xf>
    <xf numFmtId="186" fontId="12" fillId="0" borderId="32" xfId="0" applyNumberFormat="1" applyFont="1" applyFill="1" applyBorder="1" applyAlignment="1">
      <alignment horizontal="center"/>
    </xf>
    <xf numFmtId="0" fontId="12" fillId="0" borderId="32" xfId="0" applyFont="1" applyBorder="1" applyAlignment="1">
      <alignment horizont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37" xfId="0" applyFont="1" applyBorder="1" applyAlignment="1">
      <alignment horizontal="center"/>
    </xf>
    <xf numFmtId="0" fontId="13" fillId="0" borderId="41" xfId="0" applyFont="1" applyBorder="1" applyAlignment="1">
      <alignment horizontal="center"/>
    </xf>
    <xf numFmtId="0" fontId="13" fillId="0" borderId="42" xfId="0" applyFont="1" applyBorder="1" applyAlignment="1">
      <alignment horizontal="center"/>
    </xf>
    <xf numFmtId="0" fontId="12" fillId="0" borderId="33" xfId="0" applyFont="1" applyBorder="1" applyAlignment="1">
      <alignment horizontal="center"/>
    </xf>
    <xf numFmtId="0" fontId="13" fillId="0" borderId="32" xfId="0" applyFont="1" applyBorder="1" applyAlignment="1">
      <alignment horizontal="center"/>
    </xf>
    <xf numFmtId="0" fontId="13" fillId="0" borderId="32" xfId="0" applyFont="1" applyFill="1" applyBorder="1" applyAlignment="1">
      <alignment/>
    </xf>
    <xf numFmtId="0" fontId="13" fillId="0" borderId="43" xfId="0" applyFont="1" applyBorder="1" applyAlignment="1">
      <alignment vertical="justify" wrapText="1"/>
    </xf>
    <xf numFmtId="0" fontId="13" fillId="0" borderId="31" xfId="0" applyFont="1" applyBorder="1" applyAlignment="1">
      <alignment vertical="justify" wrapText="1"/>
    </xf>
    <xf numFmtId="0" fontId="13" fillId="0" borderId="44" xfId="0" applyFont="1" applyBorder="1" applyAlignment="1">
      <alignment vertical="justify" wrapText="1"/>
    </xf>
    <xf numFmtId="0" fontId="13" fillId="0" borderId="43" xfId="0" applyFont="1" applyFill="1" applyBorder="1" applyAlignment="1">
      <alignment vertical="justify" wrapText="1"/>
    </xf>
    <xf numFmtId="0" fontId="12" fillId="0" borderId="24" xfId="0" applyFont="1" applyBorder="1" applyAlignment="1">
      <alignment horizontal="center" vertical="center" wrapText="1"/>
    </xf>
    <xf numFmtId="0" fontId="13" fillId="0" borderId="38" xfId="0" applyFont="1" applyBorder="1" applyAlignment="1">
      <alignment/>
    </xf>
    <xf numFmtId="186" fontId="12" fillId="0" borderId="32" xfId="0" applyNumberFormat="1" applyFont="1" applyBorder="1" applyAlignment="1">
      <alignment horizontal="center" vertical="top"/>
    </xf>
    <xf numFmtId="0" fontId="12" fillId="0" borderId="16" xfId="0" applyFont="1" applyFill="1" applyBorder="1" applyAlignment="1">
      <alignment vertical="top"/>
    </xf>
    <xf numFmtId="0" fontId="12" fillId="0" borderId="15" xfId="0" applyFont="1" applyBorder="1" applyAlignment="1">
      <alignment vertical="top"/>
    </xf>
    <xf numFmtId="0" fontId="12" fillId="0" borderId="16" xfId="0" applyFont="1" applyBorder="1" applyAlignment="1">
      <alignment vertical="top"/>
    </xf>
    <xf numFmtId="183" fontId="12" fillId="0" borderId="16" xfId="0" applyNumberFormat="1" applyFont="1" applyBorder="1" applyAlignment="1">
      <alignment vertical="top"/>
    </xf>
    <xf numFmtId="0" fontId="4" fillId="0" borderId="17" xfId="52" applyFont="1" applyBorder="1" applyAlignment="1">
      <alignment horizontal="center" vertical="top" wrapText="1"/>
      <protection/>
    </xf>
    <xf numFmtId="0" fontId="12" fillId="0" borderId="0" xfId="0" applyFont="1" applyFill="1" applyAlignment="1">
      <alignment horizontal="center"/>
    </xf>
    <xf numFmtId="0" fontId="15" fillId="0" borderId="0" xfId="52" applyNumberFormat="1" applyFont="1" applyFill="1" applyBorder="1" applyAlignment="1">
      <alignment horizontal="left" vertical="top" wrapText="1"/>
      <protection/>
    </xf>
    <xf numFmtId="0" fontId="10" fillId="0" borderId="0" xfId="0" applyFont="1" applyAlignment="1">
      <alignment horizontal="center"/>
    </xf>
    <xf numFmtId="0" fontId="11"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0"/>
  <sheetViews>
    <sheetView zoomScalePageLayoutView="0" workbookViewId="0" topLeftCell="A148">
      <selection activeCell="D196" sqref="D196"/>
    </sheetView>
  </sheetViews>
  <sheetFormatPr defaultColWidth="9.140625" defaultRowHeight="12.75"/>
  <cols>
    <col min="1" max="1" width="28.00390625" style="0" customWidth="1"/>
    <col min="2" max="2" width="27.421875" style="0" customWidth="1"/>
    <col min="3" max="4" width="11.00390625" style="0" customWidth="1"/>
    <col min="5" max="5" width="13.28125" style="0" customWidth="1"/>
  </cols>
  <sheetData>
    <row r="1" spans="1:5" ht="48" customHeight="1">
      <c r="A1" s="162" t="s">
        <v>370</v>
      </c>
      <c r="B1" s="162"/>
      <c r="C1" s="162"/>
      <c r="D1" s="162"/>
      <c r="E1" s="162"/>
    </row>
    <row r="2" spans="1:5" ht="89.25">
      <c r="A2" s="1" t="s">
        <v>3</v>
      </c>
      <c r="B2" s="37" t="s">
        <v>4</v>
      </c>
      <c r="C2" s="1" t="s">
        <v>288</v>
      </c>
      <c r="D2" s="2" t="s">
        <v>306</v>
      </c>
      <c r="E2" s="3" t="s">
        <v>5</v>
      </c>
    </row>
    <row r="3" spans="1:5" ht="12.75">
      <c r="A3" s="4">
        <v>1</v>
      </c>
      <c r="B3" s="4">
        <v>2</v>
      </c>
      <c r="C3" s="5">
        <v>3</v>
      </c>
      <c r="D3" s="6">
        <v>5</v>
      </c>
      <c r="E3" s="7">
        <v>7</v>
      </c>
    </row>
    <row r="4" spans="1:5" ht="25.5">
      <c r="A4" s="8" t="s">
        <v>6</v>
      </c>
      <c r="B4" s="9" t="s">
        <v>7</v>
      </c>
      <c r="C4" s="10">
        <f>SUM(C5+C11+C17+C26+C32+C35+C37+C48+C54+C69+C79+C118)</f>
        <v>513909.1</v>
      </c>
      <c r="D4" s="10">
        <f>SUM(D5+D11+D17+D26+D32+D35+D37+D48+D54+D69+D79+D118)</f>
        <v>220414.15</v>
      </c>
      <c r="E4" s="10">
        <f>SUM(D4*100/C4)</f>
        <v>42.88971532125039</v>
      </c>
    </row>
    <row r="5" spans="1:5" ht="25.5">
      <c r="A5" s="8" t="s">
        <v>8</v>
      </c>
      <c r="B5" s="9" t="s">
        <v>9</v>
      </c>
      <c r="C5" s="10">
        <f>SUM(C6)</f>
        <v>392670</v>
      </c>
      <c r="D5" s="10">
        <f>SUM(D6)</f>
        <v>159058.19999999998</v>
      </c>
      <c r="E5" s="10">
        <f aca="true" t="shared" si="0" ref="E5:E72">SUM(D5*100/C5)</f>
        <v>40.50683780273511</v>
      </c>
    </row>
    <row r="6" spans="1:5" ht="25.5">
      <c r="A6" s="8" t="s">
        <v>10</v>
      </c>
      <c r="B6" s="9" t="s">
        <v>211</v>
      </c>
      <c r="C6" s="10">
        <f>SUM(C7:C10)</f>
        <v>392670</v>
      </c>
      <c r="D6" s="10">
        <f>SUM(D7:D10)</f>
        <v>159058.19999999998</v>
      </c>
      <c r="E6" s="10">
        <f t="shared" si="0"/>
        <v>40.50683780273511</v>
      </c>
    </row>
    <row r="7" spans="1:5" ht="127.5">
      <c r="A7" s="11" t="s">
        <v>11</v>
      </c>
      <c r="B7" s="12" t="s">
        <v>12</v>
      </c>
      <c r="C7" s="13">
        <v>383065</v>
      </c>
      <c r="D7" s="38">
        <v>157674.86</v>
      </c>
      <c r="E7" s="13">
        <f t="shared" si="0"/>
        <v>41.1613851435135</v>
      </c>
    </row>
    <row r="8" spans="1:5" ht="191.25">
      <c r="A8" s="11" t="s">
        <v>13</v>
      </c>
      <c r="B8" s="12" t="s">
        <v>14</v>
      </c>
      <c r="C8" s="13">
        <v>896</v>
      </c>
      <c r="D8" s="38">
        <v>110.29</v>
      </c>
      <c r="E8" s="13">
        <f t="shared" si="0"/>
        <v>12.309151785714286</v>
      </c>
    </row>
    <row r="9" spans="1:5" ht="76.5">
      <c r="A9" s="11" t="s">
        <v>15</v>
      </c>
      <c r="B9" s="12" t="s">
        <v>16</v>
      </c>
      <c r="C9" s="13">
        <v>7660</v>
      </c>
      <c r="D9" s="38">
        <v>573.4</v>
      </c>
      <c r="E9" s="13">
        <f t="shared" si="0"/>
        <v>7.485639686684073</v>
      </c>
    </row>
    <row r="10" spans="1:5" ht="153">
      <c r="A10" s="11" t="s">
        <v>17</v>
      </c>
      <c r="B10" s="12" t="s">
        <v>18</v>
      </c>
      <c r="C10" s="13">
        <v>1049</v>
      </c>
      <c r="D10" s="39">
        <v>699.65</v>
      </c>
      <c r="E10" s="13">
        <f t="shared" si="0"/>
        <v>66.69685414680649</v>
      </c>
    </row>
    <row r="11" spans="1:5" s="15" customFormat="1" ht="63.75">
      <c r="A11" s="8" t="s">
        <v>212</v>
      </c>
      <c r="B11" s="14" t="s">
        <v>213</v>
      </c>
      <c r="C11" s="10">
        <f>C12</f>
        <v>21849</v>
      </c>
      <c r="D11" s="10">
        <f>D12</f>
        <v>7442.28</v>
      </c>
      <c r="E11" s="10">
        <f t="shared" si="0"/>
        <v>34.06233694905946</v>
      </c>
    </row>
    <row r="12" spans="1:5" ht="51">
      <c r="A12" s="8" t="s">
        <v>214</v>
      </c>
      <c r="B12" s="14" t="s">
        <v>215</v>
      </c>
      <c r="C12" s="10">
        <f>SUM(C13:C16)</f>
        <v>21849</v>
      </c>
      <c r="D12" s="10">
        <f>SUM(D13:D16)</f>
        <v>7442.28</v>
      </c>
      <c r="E12" s="10">
        <f t="shared" si="0"/>
        <v>34.06233694905946</v>
      </c>
    </row>
    <row r="13" spans="1:5" ht="127.5">
      <c r="A13" s="16" t="s">
        <v>216</v>
      </c>
      <c r="B13" s="16" t="s">
        <v>217</v>
      </c>
      <c r="C13" s="13">
        <v>9203</v>
      </c>
      <c r="D13" s="38">
        <v>2939.17</v>
      </c>
      <c r="E13" s="13">
        <f t="shared" si="0"/>
        <v>31.93708573291318</v>
      </c>
    </row>
    <row r="14" spans="1:5" ht="153">
      <c r="A14" s="16" t="s">
        <v>218</v>
      </c>
      <c r="B14" s="16" t="s">
        <v>219</v>
      </c>
      <c r="C14" s="13">
        <v>157</v>
      </c>
      <c r="D14" s="38">
        <v>58.82</v>
      </c>
      <c r="E14" s="13">
        <f t="shared" si="0"/>
        <v>37.46496815286624</v>
      </c>
    </row>
    <row r="15" spans="1:5" ht="127.5">
      <c r="A15" s="40" t="s">
        <v>220</v>
      </c>
      <c r="B15" s="16" t="s">
        <v>221</v>
      </c>
      <c r="C15" s="13">
        <v>11943</v>
      </c>
      <c r="D15" s="38">
        <v>4444.15</v>
      </c>
      <c r="E15" s="13">
        <f t="shared" si="0"/>
        <v>37.2113371849619</v>
      </c>
    </row>
    <row r="16" spans="1:5" ht="127.5">
      <c r="A16" s="16" t="s">
        <v>222</v>
      </c>
      <c r="B16" s="16" t="s">
        <v>223</v>
      </c>
      <c r="C16" s="13">
        <v>546</v>
      </c>
      <c r="D16" s="38">
        <v>0.14</v>
      </c>
      <c r="E16" s="13">
        <f t="shared" si="0"/>
        <v>0.025641025641025644</v>
      </c>
    </row>
    <row r="17" spans="1:5" ht="51">
      <c r="A17" s="8" t="s">
        <v>19</v>
      </c>
      <c r="B17" s="14" t="s">
        <v>274</v>
      </c>
      <c r="C17" s="17">
        <f>SUM(C18+C21+C24)</f>
        <v>21473</v>
      </c>
      <c r="D17" s="17">
        <f>SUM(D18+D21+D24)</f>
        <v>10204</v>
      </c>
      <c r="E17" s="10">
        <f t="shared" si="0"/>
        <v>47.52014157313836</v>
      </c>
    </row>
    <row r="18" spans="1:5" ht="38.25">
      <c r="A18" s="8" t="s">
        <v>284</v>
      </c>
      <c r="B18" s="14" t="s">
        <v>20</v>
      </c>
      <c r="C18" s="17">
        <f>SUM(C19:C20)</f>
        <v>20119</v>
      </c>
      <c r="D18" s="17">
        <f>SUM(D19:D20)</f>
        <v>9625.89</v>
      </c>
      <c r="E18" s="10">
        <f t="shared" si="0"/>
        <v>47.84477359709727</v>
      </c>
    </row>
    <row r="19" spans="1:5" ht="38.25">
      <c r="A19" s="11" t="s">
        <v>21</v>
      </c>
      <c r="B19" s="12" t="s">
        <v>20</v>
      </c>
      <c r="C19" s="13">
        <v>20028</v>
      </c>
      <c r="D19" s="38">
        <v>9587.5</v>
      </c>
      <c r="E19" s="13">
        <f t="shared" si="0"/>
        <v>47.8704813261434</v>
      </c>
    </row>
    <row r="20" spans="1:5" ht="63.75">
      <c r="A20" s="11" t="s">
        <v>22</v>
      </c>
      <c r="B20" s="12" t="s">
        <v>23</v>
      </c>
      <c r="C20" s="13">
        <v>91</v>
      </c>
      <c r="D20" s="38">
        <v>38.39</v>
      </c>
      <c r="E20" s="13">
        <f t="shared" si="0"/>
        <v>42.18681318681319</v>
      </c>
    </row>
    <row r="21" spans="1:5" ht="25.5">
      <c r="A21" s="8" t="s">
        <v>24</v>
      </c>
      <c r="B21" s="14" t="s">
        <v>25</v>
      </c>
      <c r="C21" s="17">
        <f>SUM(C22:C23)</f>
        <v>4</v>
      </c>
      <c r="D21" s="17">
        <f>SUM(D22:D23)</f>
        <v>13.58</v>
      </c>
      <c r="E21" s="10">
        <f t="shared" si="0"/>
        <v>339.5</v>
      </c>
    </row>
    <row r="22" spans="1:5" ht="25.5">
      <c r="A22" s="11" t="s">
        <v>26</v>
      </c>
      <c r="B22" s="12" t="s">
        <v>25</v>
      </c>
      <c r="C22" s="13">
        <v>4</v>
      </c>
      <c r="D22" s="39">
        <v>13.58</v>
      </c>
      <c r="E22" s="13">
        <f t="shared" si="0"/>
        <v>339.5</v>
      </c>
    </row>
    <row r="23" spans="1:5" ht="38.25">
      <c r="A23" s="11" t="s">
        <v>27</v>
      </c>
      <c r="B23" s="12" t="s">
        <v>28</v>
      </c>
      <c r="C23" s="13"/>
      <c r="D23" s="39">
        <v>0</v>
      </c>
      <c r="E23" s="10"/>
    </row>
    <row r="24" spans="1:5" s="15" customFormat="1" ht="38.25">
      <c r="A24" s="8" t="s">
        <v>224</v>
      </c>
      <c r="B24" s="14" t="s">
        <v>225</v>
      </c>
      <c r="C24" s="10">
        <f>SUM(C25)</f>
        <v>1350</v>
      </c>
      <c r="D24" s="10">
        <f>SUM(D25)</f>
        <v>564.53</v>
      </c>
      <c r="E24" s="10">
        <f t="shared" si="0"/>
        <v>41.81703703703704</v>
      </c>
    </row>
    <row r="25" spans="1:5" ht="63.75">
      <c r="A25" s="11" t="s">
        <v>29</v>
      </c>
      <c r="B25" s="12" t="s">
        <v>30</v>
      </c>
      <c r="C25" s="13">
        <v>1350</v>
      </c>
      <c r="D25" s="38">
        <v>564.53</v>
      </c>
      <c r="E25" s="13">
        <f t="shared" si="0"/>
        <v>41.81703703703704</v>
      </c>
    </row>
    <row r="26" spans="1:5" ht="12.75">
      <c r="A26" s="8" t="s">
        <v>31</v>
      </c>
      <c r="B26" s="14" t="s">
        <v>32</v>
      </c>
      <c r="C26" s="10">
        <f>SUM(C27+C29)</f>
        <v>40403</v>
      </c>
      <c r="D26" s="10">
        <f>SUM(D27+D29)</f>
        <v>18073.21</v>
      </c>
      <c r="E26" s="10">
        <f t="shared" si="0"/>
        <v>44.73234660792515</v>
      </c>
    </row>
    <row r="27" spans="1:5" s="15" customFormat="1" ht="25.5">
      <c r="A27" s="8" t="s">
        <v>226</v>
      </c>
      <c r="B27" s="14" t="s">
        <v>227</v>
      </c>
      <c r="C27" s="10">
        <f>SUM(C28)</f>
        <v>8800</v>
      </c>
      <c r="D27" s="10">
        <f>SUM(D28)</f>
        <v>2492.78</v>
      </c>
      <c r="E27" s="10">
        <f t="shared" si="0"/>
        <v>28.32704545454546</v>
      </c>
    </row>
    <row r="28" spans="1:5" ht="76.5">
      <c r="A28" s="11" t="s">
        <v>33</v>
      </c>
      <c r="B28" s="12" t="s">
        <v>34</v>
      </c>
      <c r="C28" s="13">
        <v>8800</v>
      </c>
      <c r="D28" s="38">
        <v>2492.78</v>
      </c>
      <c r="E28" s="13">
        <f t="shared" si="0"/>
        <v>28.32704545454546</v>
      </c>
    </row>
    <row r="29" spans="1:5" s="15" customFormat="1" ht="15">
      <c r="A29" s="8" t="s">
        <v>35</v>
      </c>
      <c r="B29" s="14" t="s">
        <v>36</v>
      </c>
      <c r="C29" s="17">
        <f>SUM(C30:C31)</f>
        <v>31603</v>
      </c>
      <c r="D29" s="17">
        <f>SUM(D30:D31)</f>
        <v>15580.43</v>
      </c>
      <c r="E29" s="10">
        <f t="shared" si="0"/>
        <v>49.30047780274025</v>
      </c>
    </row>
    <row r="30" spans="1:5" ht="114.75">
      <c r="A30" s="11" t="s">
        <v>37</v>
      </c>
      <c r="B30" s="12" t="s">
        <v>38</v>
      </c>
      <c r="C30" s="13">
        <v>4200</v>
      </c>
      <c r="D30" s="38">
        <v>1288.2</v>
      </c>
      <c r="E30" s="13">
        <f t="shared" si="0"/>
        <v>30.67142857142857</v>
      </c>
    </row>
    <row r="31" spans="1:5" ht="114.75">
      <c r="A31" s="11" t="s">
        <v>39</v>
      </c>
      <c r="B31" s="12" t="s">
        <v>40</v>
      </c>
      <c r="C31" s="13">
        <v>27403</v>
      </c>
      <c r="D31" s="38">
        <v>14292.23</v>
      </c>
      <c r="E31" s="13">
        <f t="shared" si="0"/>
        <v>52.15571287815203</v>
      </c>
    </row>
    <row r="32" spans="1:5" ht="25.5">
      <c r="A32" s="8" t="s">
        <v>41</v>
      </c>
      <c r="B32" s="14" t="s">
        <v>42</v>
      </c>
      <c r="C32" s="10">
        <f>SUM(C33:C34)</f>
        <v>3820</v>
      </c>
      <c r="D32" s="10">
        <f>SUM(D33:D34)</f>
        <v>2329.54</v>
      </c>
      <c r="E32" s="10">
        <f t="shared" si="0"/>
        <v>60.98272251308901</v>
      </c>
    </row>
    <row r="33" spans="1:5" ht="76.5">
      <c r="A33" s="11" t="s">
        <v>43</v>
      </c>
      <c r="B33" s="12" t="s">
        <v>44</v>
      </c>
      <c r="C33" s="13">
        <v>3820</v>
      </c>
      <c r="D33" s="38">
        <v>2326.54</v>
      </c>
      <c r="E33" s="13">
        <f t="shared" si="0"/>
        <v>60.90418848167539</v>
      </c>
    </row>
    <row r="34" spans="1:5" ht="51">
      <c r="A34" s="11" t="s">
        <v>285</v>
      </c>
      <c r="B34" s="12" t="s">
        <v>286</v>
      </c>
      <c r="C34" s="13"/>
      <c r="D34" s="39">
        <v>3</v>
      </c>
      <c r="E34" s="13"/>
    </row>
    <row r="35" spans="1:5" ht="76.5">
      <c r="A35" s="14" t="s">
        <v>45</v>
      </c>
      <c r="B35" s="14" t="s">
        <v>228</v>
      </c>
      <c r="C35" s="10">
        <f>SUM(C36)</f>
        <v>0</v>
      </c>
      <c r="D35" s="10">
        <f>SUM(D36)</f>
        <v>0.2</v>
      </c>
      <c r="E35" s="10"/>
    </row>
    <row r="36" spans="1:5" ht="63.75">
      <c r="A36" s="12" t="s">
        <v>46</v>
      </c>
      <c r="B36" s="12" t="s">
        <v>47</v>
      </c>
      <c r="C36" s="13">
        <v>0</v>
      </c>
      <c r="D36" s="38">
        <v>0.2</v>
      </c>
      <c r="E36" s="13"/>
    </row>
    <row r="37" spans="1:5" ht="89.25">
      <c r="A37" s="8" t="s">
        <v>48</v>
      </c>
      <c r="B37" s="9" t="s">
        <v>49</v>
      </c>
      <c r="C37" s="10">
        <f>SUM(C38+C46)</f>
        <v>25558</v>
      </c>
      <c r="D37" s="10">
        <f>SUM(D38+D46)</f>
        <v>16610.190000000002</v>
      </c>
      <c r="E37" s="10">
        <f t="shared" si="0"/>
        <v>64.99017920025042</v>
      </c>
    </row>
    <row r="38" spans="1:5" ht="153">
      <c r="A38" s="8" t="s">
        <v>229</v>
      </c>
      <c r="B38" s="49" t="s">
        <v>230</v>
      </c>
      <c r="C38" s="10">
        <f>SUM(C39+C42)</f>
        <v>25558</v>
      </c>
      <c r="D38" s="10">
        <f>SUM(D39+D42)</f>
        <v>16610.190000000002</v>
      </c>
      <c r="E38" s="10">
        <f t="shared" si="0"/>
        <v>64.99017920025042</v>
      </c>
    </row>
    <row r="39" spans="1:5" s="15" customFormat="1" ht="127.5">
      <c r="A39" s="8" t="s">
        <v>231</v>
      </c>
      <c r="B39" s="14" t="s">
        <v>50</v>
      </c>
      <c r="C39" s="42">
        <f>SUM(C40:C41)</f>
        <v>20736</v>
      </c>
      <c r="D39" s="43">
        <f>SUM(D40:D41)</f>
        <v>12685.7</v>
      </c>
      <c r="E39" s="10">
        <f t="shared" si="0"/>
        <v>61.17717978395062</v>
      </c>
    </row>
    <row r="40" spans="1:5" ht="89.25">
      <c r="A40" s="11" t="s">
        <v>275</v>
      </c>
      <c r="B40" s="12" t="s">
        <v>276</v>
      </c>
      <c r="C40" s="13">
        <v>9036</v>
      </c>
      <c r="D40" s="39">
        <v>9147.19</v>
      </c>
      <c r="E40" s="13">
        <f t="shared" si="0"/>
        <v>101.23052235502435</v>
      </c>
    </row>
    <row r="41" spans="1:5" ht="102">
      <c r="A41" s="11" t="s">
        <v>277</v>
      </c>
      <c r="B41" s="12" t="s">
        <v>278</v>
      </c>
      <c r="C41" s="13">
        <v>11700</v>
      </c>
      <c r="D41" s="38">
        <v>3538.51</v>
      </c>
      <c r="E41" s="13">
        <f t="shared" si="0"/>
        <v>30.243675213675214</v>
      </c>
    </row>
    <row r="42" spans="1:5" ht="63.75">
      <c r="A42" s="8" t="s">
        <v>232</v>
      </c>
      <c r="B42" s="41" t="s">
        <v>233</v>
      </c>
      <c r="C42" s="10">
        <f>SUM(C43:C45)</f>
        <v>4822</v>
      </c>
      <c r="D42" s="10">
        <f>SUM(D43:D45)</f>
        <v>3924.49</v>
      </c>
      <c r="E42" s="10">
        <f t="shared" si="0"/>
        <v>81.38718374118623</v>
      </c>
    </row>
    <row r="43" spans="1:5" s="15" customFormat="1" ht="191.25">
      <c r="A43" s="11" t="s">
        <v>51</v>
      </c>
      <c r="B43" s="12" t="s">
        <v>52</v>
      </c>
      <c r="C43" s="13">
        <v>4368</v>
      </c>
      <c r="D43" s="38">
        <v>3514.81</v>
      </c>
      <c r="E43" s="13">
        <f t="shared" si="0"/>
        <v>80.4672619047619</v>
      </c>
    </row>
    <row r="44" spans="1:5" ht="51">
      <c r="A44" s="11" t="s">
        <v>53</v>
      </c>
      <c r="B44" s="12" t="s">
        <v>54</v>
      </c>
      <c r="C44" s="13">
        <v>3</v>
      </c>
      <c r="D44" s="38">
        <v>2.95</v>
      </c>
      <c r="E44" s="13">
        <f t="shared" si="0"/>
        <v>98.33333333333333</v>
      </c>
    </row>
    <row r="45" spans="1:5" ht="127.5">
      <c r="A45" s="11" t="s">
        <v>55</v>
      </c>
      <c r="B45" s="12" t="s">
        <v>56</v>
      </c>
      <c r="C45" s="13">
        <v>451</v>
      </c>
      <c r="D45" s="38">
        <v>406.73</v>
      </c>
      <c r="E45" s="13">
        <f t="shared" si="0"/>
        <v>90.1840354767184</v>
      </c>
    </row>
    <row r="46" spans="1:5" s="15" customFormat="1" ht="153">
      <c r="A46" s="8" t="s">
        <v>234</v>
      </c>
      <c r="B46" s="18" t="s">
        <v>235</v>
      </c>
      <c r="C46" s="10">
        <f>SUM(C47)</f>
        <v>0</v>
      </c>
      <c r="D46" s="10">
        <f>SUM(D47)</f>
        <v>0</v>
      </c>
      <c r="E46" s="10"/>
    </row>
    <row r="47" spans="1:5" ht="76.5">
      <c r="A47" s="11" t="s">
        <v>57</v>
      </c>
      <c r="B47" s="12" t="s">
        <v>58</v>
      </c>
      <c r="C47" s="13">
        <v>0</v>
      </c>
      <c r="D47" s="38"/>
      <c r="E47" s="13"/>
    </row>
    <row r="48" spans="1:5" ht="38.25">
      <c r="A48" s="8" t="s">
        <v>59</v>
      </c>
      <c r="B48" s="9" t="s">
        <v>60</v>
      </c>
      <c r="C48" s="10">
        <f>SUM(C49)</f>
        <v>1534</v>
      </c>
      <c r="D48" s="10">
        <f>SUM(D49)</f>
        <v>428.61</v>
      </c>
      <c r="E48" s="10">
        <f t="shared" si="0"/>
        <v>27.940677966101696</v>
      </c>
    </row>
    <row r="49" spans="1:5" ht="38.25">
      <c r="A49" s="8" t="s">
        <v>61</v>
      </c>
      <c r="B49" s="14" t="s">
        <v>62</v>
      </c>
      <c r="C49" s="10">
        <f>SUM(C50:C53)</f>
        <v>1534</v>
      </c>
      <c r="D49" s="10">
        <f>SUM(D50:D53)</f>
        <v>428.61</v>
      </c>
      <c r="E49" s="10">
        <f t="shared" si="0"/>
        <v>27.940677966101696</v>
      </c>
    </row>
    <row r="50" spans="1:5" ht="51">
      <c r="A50" s="11" t="s">
        <v>63</v>
      </c>
      <c r="B50" s="12" t="s">
        <v>64</v>
      </c>
      <c r="C50" s="19">
        <v>831</v>
      </c>
      <c r="D50" s="38">
        <v>144.76</v>
      </c>
      <c r="E50" s="13">
        <f t="shared" si="0"/>
        <v>17.41997593261131</v>
      </c>
    </row>
    <row r="51" spans="1:5" ht="51">
      <c r="A51" s="11" t="s">
        <v>65</v>
      </c>
      <c r="B51" s="12" t="s">
        <v>66</v>
      </c>
      <c r="C51" s="19">
        <v>41</v>
      </c>
      <c r="D51" s="38">
        <v>13.87</v>
      </c>
      <c r="E51" s="13">
        <f t="shared" si="0"/>
        <v>33.829268292682926</v>
      </c>
    </row>
    <row r="52" spans="1:5" s="15" customFormat="1" ht="25.5">
      <c r="A52" s="11" t="s">
        <v>67</v>
      </c>
      <c r="B52" s="12" t="s">
        <v>68</v>
      </c>
      <c r="C52" s="19">
        <v>50</v>
      </c>
      <c r="D52" s="38">
        <v>20.65</v>
      </c>
      <c r="E52" s="13">
        <f t="shared" si="0"/>
        <v>41.3</v>
      </c>
    </row>
    <row r="53" spans="1:5" ht="25.5">
      <c r="A53" s="11" t="s">
        <v>69</v>
      </c>
      <c r="B53" s="12" t="s">
        <v>70</v>
      </c>
      <c r="C53" s="19">
        <v>612</v>
      </c>
      <c r="D53" s="38">
        <v>249.33</v>
      </c>
      <c r="E53" s="13">
        <f t="shared" si="0"/>
        <v>40.740196078431374</v>
      </c>
    </row>
    <row r="54" spans="1:5" s="15" customFormat="1" ht="51">
      <c r="A54" s="8" t="s">
        <v>71</v>
      </c>
      <c r="B54" s="14" t="s">
        <v>72</v>
      </c>
      <c r="C54" s="10">
        <f>SUM(C55+C61)</f>
        <v>242.1</v>
      </c>
      <c r="D54" s="10">
        <f>SUM(D55+D61)</f>
        <v>370.73</v>
      </c>
      <c r="E54" s="10">
        <f t="shared" si="0"/>
        <v>153.1309376290789</v>
      </c>
    </row>
    <row r="55" spans="1:5" ht="25.5">
      <c r="A55" s="8" t="s">
        <v>236</v>
      </c>
      <c r="B55" s="14" t="s">
        <v>237</v>
      </c>
      <c r="C55" s="10">
        <f>SUM(C56:C57)</f>
        <v>226.1</v>
      </c>
      <c r="D55" s="10">
        <f>SUM(D56:D57)</f>
        <v>145.85</v>
      </c>
      <c r="E55" s="10">
        <f t="shared" si="0"/>
        <v>64.50685537372844</v>
      </c>
    </row>
    <row r="56" spans="1:5" ht="89.25">
      <c r="A56" s="11" t="s">
        <v>73</v>
      </c>
      <c r="B56" s="12" t="s">
        <v>74</v>
      </c>
      <c r="C56" s="13">
        <v>0</v>
      </c>
      <c r="D56" s="38">
        <v>0</v>
      </c>
      <c r="E56" s="13"/>
    </row>
    <row r="57" spans="1:5" ht="25.5">
      <c r="A57" s="8" t="s">
        <v>238</v>
      </c>
      <c r="B57" s="14" t="s">
        <v>239</v>
      </c>
      <c r="C57" s="10">
        <f>SUM(C58:C60)</f>
        <v>226.1</v>
      </c>
      <c r="D57" s="10">
        <f>SUM(D58:D60)</f>
        <v>145.85</v>
      </c>
      <c r="E57" s="10">
        <f t="shared" si="0"/>
        <v>64.50685537372844</v>
      </c>
    </row>
    <row r="58" spans="1:5" s="15" customFormat="1" ht="51">
      <c r="A58" s="11" t="s">
        <v>75</v>
      </c>
      <c r="B58" s="12" t="s">
        <v>76</v>
      </c>
      <c r="C58" s="13">
        <v>226.1</v>
      </c>
      <c r="D58" s="38">
        <v>141.88</v>
      </c>
      <c r="E58" s="13">
        <f t="shared" si="0"/>
        <v>62.750995134896066</v>
      </c>
    </row>
    <row r="59" spans="1:5" ht="51">
      <c r="A59" s="11" t="s">
        <v>77</v>
      </c>
      <c r="B59" s="12" t="s">
        <v>76</v>
      </c>
      <c r="C59" s="13"/>
      <c r="D59" s="38"/>
      <c r="E59" s="13"/>
    </row>
    <row r="60" spans="1:5" s="15" customFormat="1" ht="51">
      <c r="A60" s="11" t="s">
        <v>78</v>
      </c>
      <c r="B60" s="12" t="s">
        <v>76</v>
      </c>
      <c r="C60" s="13"/>
      <c r="D60" s="38">
        <v>3.97</v>
      </c>
      <c r="E60" s="13"/>
    </row>
    <row r="61" spans="1:5" ht="25.5">
      <c r="A61" s="8" t="s">
        <v>240</v>
      </c>
      <c r="B61" s="14" t="s">
        <v>241</v>
      </c>
      <c r="C61" s="10">
        <f>SUM(C62+C63)</f>
        <v>16</v>
      </c>
      <c r="D61" s="10">
        <f>SUM(D62:D63)</f>
        <v>224.88000000000002</v>
      </c>
      <c r="E61" s="10">
        <f t="shared" si="0"/>
        <v>1405.5000000000002</v>
      </c>
    </row>
    <row r="62" spans="1:5" ht="63.75">
      <c r="A62" s="11" t="s">
        <v>79</v>
      </c>
      <c r="B62" s="12" t="s">
        <v>242</v>
      </c>
      <c r="C62" s="13">
        <v>16</v>
      </c>
      <c r="D62" s="38">
        <v>6.33</v>
      </c>
      <c r="E62" s="13">
        <f t="shared" si="0"/>
        <v>39.5625</v>
      </c>
    </row>
    <row r="63" spans="1:5" ht="63.75">
      <c r="A63" s="8" t="s">
        <v>243</v>
      </c>
      <c r="B63" s="14" t="s">
        <v>81</v>
      </c>
      <c r="C63" s="10">
        <f>SUM(C64:C68)</f>
        <v>0</v>
      </c>
      <c r="D63" s="10">
        <f>SUM(D64:D68)</f>
        <v>218.55</v>
      </c>
      <c r="E63" s="13"/>
    </row>
    <row r="64" spans="1:5" ht="63.75">
      <c r="A64" s="11" t="s">
        <v>80</v>
      </c>
      <c r="B64" s="12" t="s">
        <v>81</v>
      </c>
      <c r="C64" s="13"/>
      <c r="D64" s="38">
        <v>103.86</v>
      </c>
      <c r="E64" s="13"/>
    </row>
    <row r="65" spans="1:5" ht="63.75">
      <c r="A65" s="11" t="s">
        <v>82</v>
      </c>
      <c r="B65" s="12" t="s">
        <v>81</v>
      </c>
      <c r="C65" s="13"/>
      <c r="D65" s="38">
        <v>114.69</v>
      </c>
      <c r="E65" s="13"/>
    </row>
    <row r="66" spans="1:5" ht="63.75">
      <c r="A66" s="11" t="s">
        <v>83</v>
      </c>
      <c r="B66" s="12" t="s">
        <v>81</v>
      </c>
      <c r="C66" s="13"/>
      <c r="D66" s="38"/>
      <c r="E66" s="13"/>
    </row>
    <row r="67" spans="1:5" ht="63.75">
      <c r="A67" s="11" t="s">
        <v>84</v>
      </c>
      <c r="B67" s="12" t="s">
        <v>81</v>
      </c>
      <c r="C67" s="13"/>
      <c r="D67" s="38"/>
      <c r="E67" s="13"/>
    </row>
    <row r="68" spans="1:5" ht="63.75">
      <c r="A68" s="11" t="s">
        <v>85</v>
      </c>
      <c r="B68" s="12" t="s">
        <v>81</v>
      </c>
      <c r="C68" s="13"/>
      <c r="D68" s="38"/>
      <c r="E68" s="13"/>
    </row>
    <row r="69" spans="1:5" s="15" customFormat="1" ht="51">
      <c r="A69" s="8" t="s">
        <v>86</v>
      </c>
      <c r="B69" s="14" t="s">
        <v>87</v>
      </c>
      <c r="C69" s="10">
        <f>SUM(C70+C72+C77)</f>
        <v>3684</v>
      </c>
      <c r="D69" s="10">
        <f>SUM(D70+D72+D77)</f>
        <v>3976.35</v>
      </c>
      <c r="E69" s="10">
        <f t="shared" si="0"/>
        <v>107.935667752443</v>
      </c>
    </row>
    <row r="70" spans="1:5" ht="12.75">
      <c r="A70" s="11" t="s">
        <v>244</v>
      </c>
      <c r="B70" s="14" t="s">
        <v>245</v>
      </c>
      <c r="C70" s="10">
        <f>SUM(C71)</f>
        <v>124</v>
      </c>
      <c r="D70" s="10">
        <f>SUM(D71)</f>
        <v>34.17</v>
      </c>
      <c r="E70" s="10">
        <f t="shared" si="0"/>
        <v>27.556451612903224</v>
      </c>
    </row>
    <row r="71" spans="1:5" ht="38.25">
      <c r="A71" s="11" t="s">
        <v>88</v>
      </c>
      <c r="B71" s="12" t="s">
        <v>89</v>
      </c>
      <c r="C71" s="13">
        <v>124</v>
      </c>
      <c r="D71" s="38">
        <v>34.17</v>
      </c>
      <c r="E71" s="13">
        <f t="shared" si="0"/>
        <v>27.556451612903224</v>
      </c>
    </row>
    <row r="72" spans="1:5" ht="165.75">
      <c r="A72" s="8" t="s">
        <v>246</v>
      </c>
      <c r="B72" s="18" t="s">
        <v>247</v>
      </c>
      <c r="C72" s="10">
        <f>SUM(C73:C76)</f>
        <v>2360</v>
      </c>
      <c r="D72" s="10">
        <f>SUM(D73:D76)</f>
        <v>1139.33</v>
      </c>
      <c r="E72" s="10">
        <f t="shared" si="0"/>
        <v>48.27669491525424</v>
      </c>
    </row>
    <row r="73" spans="1:5" ht="153">
      <c r="A73" s="11" t="s">
        <v>90</v>
      </c>
      <c r="B73" s="12" t="s">
        <v>91</v>
      </c>
      <c r="C73" s="13" t="s">
        <v>207</v>
      </c>
      <c r="D73" s="38">
        <v>0.68</v>
      </c>
      <c r="E73" s="13"/>
    </row>
    <row r="74" spans="1:5" s="15" customFormat="1" ht="153">
      <c r="A74" s="11" t="s">
        <v>92</v>
      </c>
      <c r="B74" s="12" t="s">
        <v>93</v>
      </c>
      <c r="C74" s="13">
        <v>0</v>
      </c>
      <c r="D74" s="38">
        <v>0.58</v>
      </c>
      <c r="E74" s="13"/>
    </row>
    <row r="75" spans="1:5" ht="165.75">
      <c r="A75" s="11" t="s">
        <v>94</v>
      </c>
      <c r="B75" s="12" t="s">
        <v>95</v>
      </c>
      <c r="C75" s="13">
        <v>2260</v>
      </c>
      <c r="D75" s="38">
        <v>1000.14</v>
      </c>
      <c r="E75" s="13">
        <f aca="true" t="shared" si="1" ref="E75:E134">SUM(D75*100/C75)</f>
        <v>44.25398230088496</v>
      </c>
    </row>
    <row r="76" spans="1:5" ht="153">
      <c r="A76" s="11" t="s">
        <v>96</v>
      </c>
      <c r="B76" s="12" t="s">
        <v>97</v>
      </c>
      <c r="C76" s="13">
        <v>100</v>
      </c>
      <c r="D76" s="38">
        <v>137.93</v>
      </c>
      <c r="E76" s="13">
        <f t="shared" si="1"/>
        <v>137.93</v>
      </c>
    </row>
    <row r="77" spans="1:5" ht="51">
      <c r="A77" s="8" t="s">
        <v>248</v>
      </c>
      <c r="B77" s="14" t="s">
        <v>249</v>
      </c>
      <c r="C77" s="10">
        <f>SUM(C78)</f>
        <v>1200</v>
      </c>
      <c r="D77" s="10">
        <f>SUM(D78)</f>
        <v>2802.85</v>
      </c>
      <c r="E77" s="10">
        <f t="shared" si="1"/>
        <v>233.57083333333333</v>
      </c>
    </row>
    <row r="78" spans="1:5" ht="76.5">
      <c r="A78" s="11" t="s">
        <v>250</v>
      </c>
      <c r="B78" s="12" t="s">
        <v>98</v>
      </c>
      <c r="C78" s="13">
        <v>1200</v>
      </c>
      <c r="D78" s="38">
        <v>2802.85</v>
      </c>
      <c r="E78" s="13">
        <f t="shared" si="1"/>
        <v>233.57083333333333</v>
      </c>
    </row>
    <row r="79" spans="1:5" ht="25.5">
      <c r="A79" s="8" t="s">
        <v>99</v>
      </c>
      <c r="B79" s="14" t="s">
        <v>100</v>
      </c>
      <c r="C79" s="10">
        <f>SUM(C80+C81+C82+C83+C86+C89+C90+C96+C91+C92+C93+C94+C95+C97+C98+C99+C100+C103+C104)</f>
        <v>2676</v>
      </c>
      <c r="D79" s="29">
        <f>SUM(D80+D81+D82+D83+D86+D89+D90+D96+D91+D92+D93+D94+D95+D97+D98+D99+D100+D103+D104)</f>
        <v>1906.31</v>
      </c>
      <c r="E79" s="10">
        <f t="shared" si="1"/>
        <v>71.23729446935725</v>
      </c>
    </row>
    <row r="80" spans="1:5" s="15" customFormat="1" ht="191.25">
      <c r="A80" s="11" t="s">
        <v>101</v>
      </c>
      <c r="B80" s="12" t="s">
        <v>102</v>
      </c>
      <c r="C80" s="13">
        <v>410</v>
      </c>
      <c r="D80" s="38">
        <v>112.58</v>
      </c>
      <c r="E80" s="13">
        <f t="shared" si="1"/>
        <v>27.458536585365852</v>
      </c>
    </row>
    <row r="81" spans="1:5" ht="102">
      <c r="A81" s="11" t="s">
        <v>103</v>
      </c>
      <c r="B81" s="12" t="s">
        <v>104</v>
      </c>
      <c r="C81" s="13">
        <v>35</v>
      </c>
      <c r="D81" s="38">
        <v>7.5</v>
      </c>
      <c r="E81" s="13">
        <f t="shared" si="1"/>
        <v>21.428571428571427</v>
      </c>
    </row>
    <row r="82" spans="1:5" ht="102">
      <c r="A82" s="11" t="s">
        <v>105</v>
      </c>
      <c r="B82" s="12" t="s">
        <v>106</v>
      </c>
      <c r="C82" s="13">
        <v>200</v>
      </c>
      <c r="D82" s="38">
        <v>42.5</v>
      </c>
      <c r="E82" s="13">
        <f t="shared" si="1"/>
        <v>21.25</v>
      </c>
    </row>
    <row r="83" spans="1:5" s="15" customFormat="1" ht="127.5">
      <c r="A83" s="8" t="s">
        <v>251</v>
      </c>
      <c r="B83" s="14" t="s">
        <v>107</v>
      </c>
      <c r="C83" s="10">
        <f>SUM(C84:C85)</f>
        <v>15</v>
      </c>
      <c r="D83" s="10">
        <f>SUM(D84:D85)</f>
        <v>40.54</v>
      </c>
      <c r="E83" s="10">
        <f t="shared" si="1"/>
        <v>270.26666666666665</v>
      </c>
    </row>
    <row r="84" spans="1:5" ht="114.75">
      <c r="A84" s="11" t="s">
        <v>252</v>
      </c>
      <c r="B84" s="12" t="s">
        <v>107</v>
      </c>
      <c r="C84" s="13">
        <v>15</v>
      </c>
      <c r="D84" s="39">
        <v>40.54</v>
      </c>
      <c r="E84" s="13">
        <f t="shared" si="1"/>
        <v>270.26666666666665</v>
      </c>
    </row>
    <row r="85" spans="1:5" ht="102">
      <c r="A85" s="11" t="s">
        <v>253</v>
      </c>
      <c r="B85" s="12" t="s">
        <v>254</v>
      </c>
      <c r="C85" s="13">
        <v>0</v>
      </c>
      <c r="D85" s="38">
        <v>0</v>
      </c>
      <c r="E85" s="13"/>
    </row>
    <row r="86" spans="1:5" ht="102">
      <c r="A86" s="8" t="s">
        <v>255</v>
      </c>
      <c r="B86" s="14" t="s">
        <v>109</v>
      </c>
      <c r="C86" s="10">
        <f>SUM(C87:C88)</f>
        <v>8</v>
      </c>
      <c r="D86" s="10">
        <f>SUM(D87:D88)</f>
        <v>1.5</v>
      </c>
      <c r="E86" s="10">
        <f t="shared" si="1"/>
        <v>18.75</v>
      </c>
    </row>
    <row r="87" spans="1:5" ht="89.25">
      <c r="A87" s="11" t="s">
        <v>108</v>
      </c>
      <c r="B87" s="12" t="s">
        <v>109</v>
      </c>
      <c r="C87" s="19">
        <v>8</v>
      </c>
      <c r="D87" s="39">
        <v>1.5</v>
      </c>
      <c r="E87" s="13">
        <f t="shared" si="1"/>
        <v>18.75</v>
      </c>
    </row>
    <row r="88" spans="1:5" ht="89.25">
      <c r="A88" s="11" t="s">
        <v>110</v>
      </c>
      <c r="B88" s="12" t="s">
        <v>109</v>
      </c>
      <c r="C88" s="19">
        <v>0</v>
      </c>
      <c r="D88" s="38"/>
      <c r="E88" s="13"/>
    </row>
    <row r="89" spans="1:5" ht="89.25">
      <c r="A89" s="11" t="s">
        <v>111</v>
      </c>
      <c r="B89" s="12" t="s">
        <v>112</v>
      </c>
      <c r="C89" s="19">
        <v>0</v>
      </c>
      <c r="D89" s="38"/>
      <c r="E89" s="13"/>
    </row>
    <row r="90" spans="1:5" ht="38.25">
      <c r="A90" s="11" t="s">
        <v>307</v>
      </c>
      <c r="B90" s="12" t="s">
        <v>114</v>
      </c>
      <c r="C90" s="13"/>
      <c r="D90" s="39">
        <v>1</v>
      </c>
      <c r="E90" s="13"/>
    </row>
    <row r="91" spans="1:5" ht="38.25">
      <c r="A91" s="11" t="s">
        <v>113</v>
      </c>
      <c r="B91" s="12" t="s">
        <v>114</v>
      </c>
      <c r="C91" s="13">
        <v>38</v>
      </c>
      <c r="D91" s="39">
        <v>102.97</v>
      </c>
      <c r="E91" s="13">
        <f t="shared" si="1"/>
        <v>270.9736842105263</v>
      </c>
    </row>
    <row r="92" spans="1:5" ht="89.25">
      <c r="A92" s="11" t="s">
        <v>115</v>
      </c>
      <c r="B92" s="12" t="s">
        <v>116</v>
      </c>
      <c r="C92" s="13">
        <v>460</v>
      </c>
      <c r="D92" s="39">
        <v>341.2</v>
      </c>
      <c r="E92" s="13">
        <f t="shared" si="1"/>
        <v>74.17391304347827</v>
      </c>
    </row>
    <row r="93" spans="1:5" ht="38.25">
      <c r="A93" s="11" t="s">
        <v>117</v>
      </c>
      <c r="B93" s="11" t="s">
        <v>256</v>
      </c>
      <c r="C93" s="13">
        <v>32</v>
      </c>
      <c r="D93" s="38">
        <v>22.1</v>
      </c>
      <c r="E93" s="13">
        <f t="shared" si="1"/>
        <v>69.0625</v>
      </c>
    </row>
    <row r="94" spans="1:5" ht="89.25">
      <c r="A94" s="11" t="s">
        <v>118</v>
      </c>
      <c r="B94" s="12" t="s">
        <v>119</v>
      </c>
      <c r="C94" s="13">
        <v>0</v>
      </c>
      <c r="D94" s="38"/>
      <c r="E94" s="10"/>
    </row>
    <row r="95" spans="1:5" s="15" customFormat="1" ht="89.25">
      <c r="A95" s="11" t="s">
        <v>120</v>
      </c>
      <c r="B95" s="12" t="s">
        <v>119</v>
      </c>
      <c r="C95" s="13">
        <v>120</v>
      </c>
      <c r="D95" s="39">
        <v>25</v>
      </c>
      <c r="E95" s="13">
        <f t="shared" si="1"/>
        <v>20.833333333333332</v>
      </c>
    </row>
    <row r="96" spans="1:5" ht="102">
      <c r="A96" s="11" t="s">
        <v>308</v>
      </c>
      <c r="B96" s="12" t="s">
        <v>258</v>
      </c>
      <c r="C96" s="13"/>
      <c r="D96" s="39">
        <v>161.18</v>
      </c>
      <c r="E96" s="13"/>
    </row>
    <row r="97" spans="1:5" ht="102">
      <c r="A97" s="11" t="s">
        <v>257</v>
      </c>
      <c r="B97" s="12" t="s">
        <v>258</v>
      </c>
      <c r="C97" s="13">
        <v>20</v>
      </c>
      <c r="D97" s="39">
        <v>20</v>
      </c>
      <c r="E97" s="13">
        <f t="shared" si="1"/>
        <v>100</v>
      </c>
    </row>
    <row r="98" spans="1:5" ht="63.75">
      <c r="A98" s="11" t="s">
        <v>259</v>
      </c>
      <c r="B98" s="12" t="s">
        <v>121</v>
      </c>
      <c r="C98" s="13">
        <v>0</v>
      </c>
      <c r="D98" s="38">
        <v>0.25</v>
      </c>
      <c r="E98" s="13"/>
    </row>
    <row r="99" spans="1:5" s="15" customFormat="1" ht="127.5">
      <c r="A99" s="11" t="s">
        <v>122</v>
      </c>
      <c r="B99" s="12" t="s">
        <v>123</v>
      </c>
      <c r="C99" s="13">
        <v>0</v>
      </c>
      <c r="D99" s="38">
        <v>0.48</v>
      </c>
      <c r="E99" s="10"/>
    </row>
    <row r="100" spans="1:5" ht="140.25">
      <c r="A100" s="8" t="s">
        <v>260</v>
      </c>
      <c r="B100" s="14" t="s">
        <v>261</v>
      </c>
      <c r="C100" s="10">
        <f>SUM(C101:C102)</f>
        <v>3</v>
      </c>
      <c r="D100" s="10">
        <f>SUM(D101:D102)</f>
        <v>27.1</v>
      </c>
      <c r="E100" s="10">
        <f t="shared" si="1"/>
        <v>903.3333333333334</v>
      </c>
    </row>
    <row r="101" spans="1:5" ht="127.5">
      <c r="A101" s="11" t="s">
        <v>262</v>
      </c>
      <c r="B101" s="12" t="s">
        <v>261</v>
      </c>
      <c r="C101" s="13">
        <v>0</v>
      </c>
      <c r="D101" s="39">
        <v>24.1</v>
      </c>
      <c r="E101" s="13"/>
    </row>
    <row r="102" spans="1:5" ht="127.5">
      <c r="A102" s="11" t="s">
        <v>263</v>
      </c>
      <c r="B102" s="12" t="s">
        <v>261</v>
      </c>
      <c r="C102" s="13">
        <v>3</v>
      </c>
      <c r="D102" s="39">
        <v>3</v>
      </c>
      <c r="E102" s="13">
        <f t="shared" si="1"/>
        <v>100</v>
      </c>
    </row>
    <row r="103" spans="1:5" ht="89.25">
      <c r="A103" s="11" t="s">
        <v>124</v>
      </c>
      <c r="B103" s="12" t="s">
        <v>125</v>
      </c>
      <c r="C103" s="13">
        <v>7</v>
      </c>
      <c r="D103" s="39">
        <v>43</v>
      </c>
      <c r="E103" s="13">
        <f t="shared" si="1"/>
        <v>614.2857142857143</v>
      </c>
    </row>
    <row r="104" spans="1:5" ht="76.5">
      <c r="A104" s="8" t="s">
        <v>126</v>
      </c>
      <c r="B104" s="14" t="s">
        <v>127</v>
      </c>
      <c r="C104" s="10">
        <f>SUM(C106:C117)</f>
        <v>1328</v>
      </c>
      <c r="D104" s="10">
        <f>SUM(D106:D117)</f>
        <v>957.41</v>
      </c>
      <c r="E104" s="10">
        <f t="shared" si="1"/>
        <v>72.0941265060241</v>
      </c>
    </row>
    <row r="105" spans="1:5" ht="25.5">
      <c r="A105" s="11"/>
      <c r="B105" s="12" t="s">
        <v>128</v>
      </c>
      <c r="C105" s="13"/>
      <c r="D105" s="38"/>
      <c r="E105" s="10"/>
    </row>
    <row r="106" spans="1:5" ht="12.75">
      <c r="A106" s="11" t="s">
        <v>129</v>
      </c>
      <c r="B106" s="12"/>
      <c r="C106" s="13"/>
      <c r="D106" s="50">
        <v>1</v>
      </c>
      <c r="E106" s="10"/>
    </row>
    <row r="107" spans="1:5" ht="12.75">
      <c r="A107" s="11" t="s">
        <v>264</v>
      </c>
      <c r="B107" s="12"/>
      <c r="C107" s="13"/>
      <c r="D107" s="38"/>
      <c r="E107" s="10"/>
    </row>
    <row r="108" spans="1:5" ht="12.75">
      <c r="A108" s="11" t="s">
        <v>130</v>
      </c>
      <c r="B108" s="12"/>
      <c r="C108" s="13">
        <v>41</v>
      </c>
      <c r="D108" s="38"/>
      <c r="E108" s="13">
        <f t="shared" si="1"/>
        <v>0</v>
      </c>
    </row>
    <row r="109" spans="1:5" ht="12.75">
      <c r="A109" s="11" t="s">
        <v>289</v>
      </c>
      <c r="B109" s="12"/>
      <c r="C109" s="13"/>
      <c r="D109" s="38">
        <v>3.5</v>
      </c>
      <c r="E109" s="13"/>
    </row>
    <row r="110" spans="1:5" ht="12.75">
      <c r="A110" s="11" t="s">
        <v>131</v>
      </c>
      <c r="B110" s="12"/>
      <c r="C110" s="13">
        <v>45</v>
      </c>
      <c r="D110" s="39">
        <v>28.5</v>
      </c>
      <c r="E110" s="13">
        <f t="shared" si="1"/>
        <v>63.333333333333336</v>
      </c>
    </row>
    <row r="111" spans="1:5" ht="12.75">
      <c r="A111" s="11" t="s">
        <v>132</v>
      </c>
      <c r="B111" s="12"/>
      <c r="C111" s="13">
        <v>17</v>
      </c>
      <c r="D111" s="39">
        <v>7.1</v>
      </c>
      <c r="E111" s="13">
        <f t="shared" si="1"/>
        <v>41.76470588235294</v>
      </c>
    </row>
    <row r="112" spans="1:5" ht="12.75">
      <c r="A112" s="11" t="s">
        <v>265</v>
      </c>
      <c r="B112" s="12"/>
      <c r="C112" s="13"/>
      <c r="D112" s="39"/>
      <c r="E112" s="13"/>
    </row>
    <row r="113" spans="1:5" ht="12.75">
      <c r="A113" s="11" t="s">
        <v>266</v>
      </c>
      <c r="B113" s="12"/>
      <c r="C113" s="13">
        <v>0</v>
      </c>
      <c r="D113" s="39">
        <v>27</v>
      </c>
      <c r="E113" s="13"/>
    </row>
    <row r="114" spans="1:5" ht="12.75">
      <c r="A114" s="11" t="s">
        <v>133</v>
      </c>
      <c r="B114" s="12"/>
      <c r="C114" s="13">
        <v>15</v>
      </c>
      <c r="D114" s="39">
        <v>23.3</v>
      </c>
      <c r="E114" s="13">
        <f t="shared" si="1"/>
        <v>155.33333333333334</v>
      </c>
    </row>
    <row r="115" spans="1:5" ht="12.75">
      <c r="A115" s="11" t="s">
        <v>134</v>
      </c>
      <c r="B115" s="12"/>
      <c r="C115" s="13"/>
      <c r="D115" s="38"/>
      <c r="E115" s="13"/>
    </row>
    <row r="116" spans="1:5" ht="12.75">
      <c r="A116" s="11" t="s">
        <v>135</v>
      </c>
      <c r="B116" s="12"/>
      <c r="C116" s="13">
        <v>1210</v>
      </c>
      <c r="D116" s="38">
        <v>818.18</v>
      </c>
      <c r="E116" s="13">
        <f t="shared" si="1"/>
        <v>67.61818181818182</v>
      </c>
    </row>
    <row r="117" spans="1:5" ht="12.75">
      <c r="A117" s="11" t="s">
        <v>136</v>
      </c>
      <c r="B117" s="12"/>
      <c r="C117" s="13">
        <v>0</v>
      </c>
      <c r="D117" s="39">
        <v>48.83</v>
      </c>
      <c r="E117" s="10"/>
    </row>
    <row r="118" spans="1:5" ht="25.5">
      <c r="A118" s="14" t="s">
        <v>137</v>
      </c>
      <c r="B118" s="14" t="s">
        <v>138</v>
      </c>
      <c r="C118" s="10">
        <f>C119+C125</f>
        <v>0</v>
      </c>
      <c r="D118" s="10">
        <f>D119+D125</f>
        <v>14.53</v>
      </c>
      <c r="E118" s="10"/>
    </row>
    <row r="119" spans="1:5" ht="12.75">
      <c r="A119" s="12" t="s">
        <v>139</v>
      </c>
      <c r="B119" s="12" t="s">
        <v>140</v>
      </c>
      <c r="C119" s="13">
        <f>SUM(C120:C124)</f>
        <v>0</v>
      </c>
      <c r="D119" s="13">
        <f>SUM(D120:D124)</f>
        <v>14.53</v>
      </c>
      <c r="E119" s="10"/>
    </row>
    <row r="120" spans="1:5" ht="12.75">
      <c r="A120" s="12" t="s">
        <v>141</v>
      </c>
      <c r="B120" s="12" t="s">
        <v>140</v>
      </c>
      <c r="C120" s="13"/>
      <c r="D120" s="38">
        <v>0</v>
      </c>
      <c r="E120" s="10"/>
    </row>
    <row r="121" spans="1:5" ht="12.75">
      <c r="A121" s="12" t="s">
        <v>142</v>
      </c>
      <c r="B121" s="12" t="s">
        <v>140</v>
      </c>
      <c r="C121" s="13"/>
      <c r="D121" s="38">
        <v>14.53</v>
      </c>
      <c r="E121" s="10"/>
    </row>
    <row r="122" spans="1:5" ht="12.75">
      <c r="A122" s="12" t="s">
        <v>143</v>
      </c>
      <c r="B122" s="12" t="s">
        <v>140</v>
      </c>
      <c r="C122" s="13"/>
      <c r="D122" s="38">
        <v>0</v>
      </c>
      <c r="E122" s="10"/>
    </row>
    <row r="123" spans="1:5" ht="12.75">
      <c r="A123" s="12" t="s">
        <v>144</v>
      </c>
      <c r="B123" s="12" t="s">
        <v>140</v>
      </c>
      <c r="C123" s="13"/>
      <c r="D123" s="38">
        <v>0</v>
      </c>
      <c r="E123" s="10"/>
    </row>
    <row r="124" spans="1:5" ht="12.75">
      <c r="A124" s="12" t="s">
        <v>145</v>
      </c>
      <c r="B124" s="12" t="s">
        <v>140</v>
      </c>
      <c r="C124" s="13"/>
      <c r="D124" s="38">
        <v>0</v>
      </c>
      <c r="E124" s="10"/>
    </row>
    <row r="125" spans="1:5" s="15" customFormat="1" ht="25.5">
      <c r="A125" s="20" t="s">
        <v>146</v>
      </c>
      <c r="B125" s="20" t="s">
        <v>147</v>
      </c>
      <c r="C125" s="21"/>
      <c r="D125" s="38">
        <v>0</v>
      </c>
      <c r="E125" s="10"/>
    </row>
    <row r="126" spans="1:5" ht="25.5">
      <c r="A126" s="22" t="s">
        <v>148</v>
      </c>
      <c r="B126" s="23" t="s">
        <v>149</v>
      </c>
      <c r="C126" s="44">
        <f>SUM(C127+C176+C179+C183)</f>
        <v>582942.228</v>
      </c>
      <c r="D126" s="24">
        <f>SUM(D127+D176+D179+D183)</f>
        <v>343718.53229999996</v>
      </c>
      <c r="E126" s="10">
        <f t="shared" si="1"/>
        <v>58.962709474531316</v>
      </c>
    </row>
    <row r="127" spans="1:5" ht="51">
      <c r="A127" s="11" t="s">
        <v>150</v>
      </c>
      <c r="B127" s="8" t="s">
        <v>151</v>
      </c>
      <c r="C127" s="17">
        <f>SUM(C128+C130+C151+C164)</f>
        <v>582942.1</v>
      </c>
      <c r="D127" s="17">
        <f>SUM(D128+D130+D151+D164)</f>
        <v>344759.57842</v>
      </c>
      <c r="E127" s="10">
        <f t="shared" si="1"/>
        <v>59.14130724475038</v>
      </c>
    </row>
    <row r="128" spans="1:5" ht="12.75">
      <c r="A128" s="25" t="s">
        <v>152</v>
      </c>
      <c r="B128" s="8" t="s">
        <v>153</v>
      </c>
      <c r="C128" s="26">
        <f>SUM(C129)</f>
        <v>5261</v>
      </c>
      <c r="D128" s="26">
        <f>SUM(D129)</f>
        <v>2628</v>
      </c>
      <c r="E128" s="10">
        <f t="shared" si="1"/>
        <v>49.95248051701198</v>
      </c>
    </row>
    <row r="129" spans="1:5" ht="38.25">
      <c r="A129" s="27" t="s">
        <v>154</v>
      </c>
      <c r="B129" s="11" t="s">
        <v>155</v>
      </c>
      <c r="C129" s="28">
        <v>5261</v>
      </c>
      <c r="D129" s="39">
        <v>2628</v>
      </c>
      <c r="E129" s="13">
        <f t="shared" si="1"/>
        <v>49.95248051701198</v>
      </c>
    </row>
    <row r="130" spans="1:5" ht="12.75">
      <c r="A130" s="25" t="s">
        <v>156</v>
      </c>
      <c r="B130" s="8" t="s">
        <v>157</v>
      </c>
      <c r="C130" s="29">
        <f>C131+C132+C133+C136+C137</f>
        <v>241124.1</v>
      </c>
      <c r="D130" s="10">
        <f>D131+D132+D133+D137</f>
        <v>140322.52899999998</v>
      </c>
      <c r="E130" s="10">
        <f t="shared" si="1"/>
        <v>58.1951488880622</v>
      </c>
    </row>
    <row r="131" spans="1:5" ht="63.75">
      <c r="A131" s="27" t="s">
        <v>290</v>
      </c>
      <c r="B131" s="11" t="s">
        <v>291</v>
      </c>
      <c r="C131" s="45">
        <v>681.7</v>
      </c>
      <c r="D131" s="45">
        <v>681.7</v>
      </c>
      <c r="E131" s="13">
        <f t="shared" si="1"/>
        <v>100</v>
      </c>
    </row>
    <row r="132" spans="1:5" s="15" customFormat="1" ht="63.75">
      <c r="A132" s="27" t="s">
        <v>292</v>
      </c>
      <c r="B132" s="11" t="s">
        <v>293</v>
      </c>
      <c r="C132" s="45">
        <v>1192.1</v>
      </c>
      <c r="D132" s="29"/>
      <c r="E132" s="13">
        <f t="shared" si="1"/>
        <v>0</v>
      </c>
    </row>
    <row r="133" spans="1:5" ht="76.5">
      <c r="A133" s="27" t="s">
        <v>279</v>
      </c>
      <c r="B133" s="8" t="s">
        <v>294</v>
      </c>
      <c r="C133" s="45">
        <f>C134+C135</f>
        <v>44312</v>
      </c>
      <c r="D133" s="13">
        <f>D134+D135</f>
        <v>38355.534</v>
      </c>
      <c r="E133" s="13">
        <f t="shared" si="1"/>
        <v>86.5578940241921</v>
      </c>
    </row>
    <row r="134" spans="1:5" ht="89.25">
      <c r="A134" s="27" t="s">
        <v>279</v>
      </c>
      <c r="B134" s="11" t="s">
        <v>295</v>
      </c>
      <c r="C134" s="45">
        <v>42002.6</v>
      </c>
      <c r="D134" s="13">
        <v>38355.534</v>
      </c>
      <c r="E134" s="13">
        <f t="shared" si="1"/>
        <v>91.31704703994515</v>
      </c>
    </row>
    <row r="135" spans="1:5" ht="140.25">
      <c r="A135" s="27" t="s">
        <v>279</v>
      </c>
      <c r="B135" s="11" t="s">
        <v>296</v>
      </c>
      <c r="C135" s="13">
        <v>2309.4</v>
      </c>
      <c r="D135" s="13"/>
      <c r="E135" s="13">
        <f>SUM(D135*100/C135)</f>
        <v>0</v>
      </c>
    </row>
    <row r="136" spans="1:5" ht="89.25">
      <c r="A136" s="27" t="s">
        <v>297</v>
      </c>
      <c r="B136" s="11" t="s">
        <v>298</v>
      </c>
      <c r="C136" s="13">
        <v>857.7</v>
      </c>
      <c r="D136" s="13"/>
      <c r="E136" s="13">
        <f>SUM(D136*100/C136)</f>
        <v>0</v>
      </c>
    </row>
    <row r="137" spans="1:5" s="15" customFormat="1" ht="27">
      <c r="A137" s="25" t="s">
        <v>158</v>
      </c>
      <c r="B137" s="30" t="s">
        <v>159</v>
      </c>
      <c r="C137" s="10">
        <f>SUM(C138:C150)</f>
        <v>194080.6</v>
      </c>
      <c r="D137" s="10">
        <f>SUM(D138:D150)</f>
        <v>101285.295</v>
      </c>
      <c r="E137" s="10">
        <f aca="true" t="shared" si="2" ref="E137:E188">SUM(D137*100/C137)</f>
        <v>52.18723303617157</v>
      </c>
    </row>
    <row r="138" spans="1:5" ht="51">
      <c r="A138" s="27" t="s">
        <v>299</v>
      </c>
      <c r="B138" s="11" t="s">
        <v>300</v>
      </c>
      <c r="C138" s="13">
        <v>4000</v>
      </c>
      <c r="D138" s="13"/>
      <c r="E138" s="13">
        <f t="shared" si="2"/>
        <v>0</v>
      </c>
    </row>
    <row r="139" spans="1:5" ht="51">
      <c r="A139" s="27" t="s">
        <v>299</v>
      </c>
      <c r="B139" s="11" t="s">
        <v>301</v>
      </c>
      <c r="C139" s="13">
        <v>122.8</v>
      </c>
      <c r="D139" s="13"/>
      <c r="E139" s="13">
        <f t="shared" si="2"/>
        <v>0</v>
      </c>
    </row>
    <row r="140" spans="1:5" ht="102">
      <c r="A140" s="27" t="s">
        <v>299</v>
      </c>
      <c r="B140" s="11" t="s">
        <v>302</v>
      </c>
      <c r="C140" s="13">
        <v>62.5</v>
      </c>
      <c r="D140" s="13"/>
      <c r="E140" s="13">
        <f t="shared" si="2"/>
        <v>0</v>
      </c>
    </row>
    <row r="141" spans="1:5" ht="38.25">
      <c r="A141" s="27" t="s">
        <v>299</v>
      </c>
      <c r="B141" s="11" t="s">
        <v>303</v>
      </c>
      <c r="C141" s="13">
        <v>2480</v>
      </c>
      <c r="D141" s="13"/>
      <c r="E141" s="13">
        <f t="shared" si="2"/>
        <v>0</v>
      </c>
    </row>
    <row r="142" spans="1:5" ht="114.75">
      <c r="A142" s="27" t="s">
        <v>299</v>
      </c>
      <c r="B142" s="11" t="s">
        <v>304</v>
      </c>
      <c r="C142" s="28">
        <v>92.3</v>
      </c>
      <c r="D142" s="39">
        <v>92.33</v>
      </c>
      <c r="E142" s="13">
        <f t="shared" si="2"/>
        <v>100.03250270855905</v>
      </c>
    </row>
    <row r="143" spans="1:5" ht="114.75">
      <c r="A143" s="27" t="s">
        <v>160</v>
      </c>
      <c r="B143" s="11" t="s">
        <v>304</v>
      </c>
      <c r="C143" s="28">
        <v>104.8</v>
      </c>
      <c r="D143" s="39">
        <v>104.765</v>
      </c>
      <c r="E143" s="13">
        <f t="shared" si="2"/>
        <v>99.96660305343512</v>
      </c>
    </row>
    <row r="144" spans="1:5" ht="63.75">
      <c r="A144" s="27" t="s">
        <v>160</v>
      </c>
      <c r="B144" s="11" t="s">
        <v>161</v>
      </c>
      <c r="C144" s="28">
        <v>31065</v>
      </c>
      <c r="D144" s="39">
        <f>15535+1723</f>
        <v>17258</v>
      </c>
      <c r="E144" s="13">
        <f t="shared" si="2"/>
        <v>55.554482536616774</v>
      </c>
    </row>
    <row r="145" spans="1:5" ht="38.25">
      <c r="A145" s="27" t="s">
        <v>160</v>
      </c>
      <c r="B145" s="11" t="s">
        <v>162</v>
      </c>
      <c r="C145" s="28">
        <v>9518.6</v>
      </c>
      <c r="D145" s="39">
        <v>9518.6</v>
      </c>
      <c r="E145" s="13">
        <f t="shared" si="2"/>
        <v>100</v>
      </c>
    </row>
    <row r="146" spans="1:5" ht="102">
      <c r="A146" s="27" t="s">
        <v>160</v>
      </c>
      <c r="B146" s="11" t="s">
        <v>280</v>
      </c>
      <c r="C146" s="28">
        <v>1356</v>
      </c>
      <c r="D146" s="39">
        <v>1356</v>
      </c>
      <c r="E146" s="13">
        <f t="shared" si="2"/>
        <v>100</v>
      </c>
    </row>
    <row r="147" spans="1:5" ht="127.5">
      <c r="A147" s="27" t="s">
        <v>160</v>
      </c>
      <c r="B147" s="11" t="s">
        <v>281</v>
      </c>
      <c r="C147" s="28">
        <v>750</v>
      </c>
      <c r="D147" s="39">
        <v>750</v>
      </c>
      <c r="E147" s="13">
        <f t="shared" si="2"/>
        <v>100</v>
      </c>
    </row>
    <row r="148" spans="1:5" ht="114.75">
      <c r="A148" s="27" t="s">
        <v>160</v>
      </c>
      <c r="B148" s="11" t="s">
        <v>282</v>
      </c>
      <c r="C148" s="28">
        <v>197</v>
      </c>
      <c r="D148" s="39"/>
      <c r="E148" s="13">
        <f t="shared" si="2"/>
        <v>0</v>
      </c>
    </row>
    <row r="149" spans="1:5" ht="89.25">
      <c r="A149" s="27" t="s">
        <v>160</v>
      </c>
      <c r="B149" s="11" t="s">
        <v>283</v>
      </c>
      <c r="C149" s="28">
        <v>79.6</v>
      </c>
      <c r="D149" s="39">
        <v>79.6</v>
      </c>
      <c r="E149" s="13">
        <f t="shared" si="2"/>
        <v>100</v>
      </c>
    </row>
    <row r="150" spans="1:5" ht="76.5">
      <c r="A150" s="27" t="s">
        <v>163</v>
      </c>
      <c r="B150" s="11" t="s">
        <v>164</v>
      </c>
      <c r="C150" s="28">
        <v>144252</v>
      </c>
      <c r="D150" s="39">
        <f>60105+12021</f>
        <v>72126</v>
      </c>
      <c r="E150" s="13">
        <f t="shared" si="2"/>
        <v>50</v>
      </c>
    </row>
    <row r="151" spans="1:5" ht="12.75">
      <c r="A151" s="25" t="s">
        <v>165</v>
      </c>
      <c r="B151" s="8" t="s">
        <v>166</v>
      </c>
      <c r="C151" s="10">
        <f>SUM(C152+C153+C154+C160)</f>
        <v>335142.4</v>
      </c>
      <c r="D151" s="10">
        <f>SUM(D152+D153+D154+D160)</f>
        <v>201708.04942</v>
      </c>
      <c r="E151" s="10">
        <f t="shared" si="2"/>
        <v>60.185774590144355</v>
      </c>
    </row>
    <row r="152" spans="1:5" ht="51">
      <c r="A152" s="27" t="s">
        <v>167</v>
      </c>
      <c r="B152" s="11" t="s">
        <v>168</v>
      </c>
      <c r="C152" s="28">
        <v>14520</v>
      </c>
      <c r="D152" s="39">
        <v>8530.23378</v>
      </c>
      <c r="E152" s="13">
        <f t="shared" si="2"/>
        <v>58.74816652892562</v>
      </c>
    </row>
    <row r="153" spans="1:5" ht="76.5">
      <c r="A153" s="27" t="s">
        <v>169</v>
      </c>
      <c r="B153" s="11" t="s">
        <v>170</v>
      </c>
      <c r="C153" s="28">
        <v>17519</v>
      </c>
      <c r="D153" s="39">
        <v>10143.66393</v>
      </c>
      <c r="E153" s="13">
        <f t="shared" si="2"/>
        <v>57.900930018836696</v>
      </c>
    </row>
    <row r="154" spans="1:5" ht="63.75">
      <c r="A154" s="25" t="s">
        <v>171</v>
      </c>
      <c r="B154" s="8" t="s">
        <v>172</v>
      </c>
      <c r="C154" s="17">
        <f>SUM(C155:C159)</f>
        <v>57756.4</v>
      </c>
      <c r="D154" s="17">
        <f>SUM(D155:D159)</f>
        <v>37642.15171</v>
      </c>
      <c r="E154" s="10">
        <f t="shared" si="2"/>
        <v>65.17399233677999</v>
      </c>
    </row>
    <row r="155" spans="1:5" ht="114.75">
      <c r="A155" s="27" t="s">
        <v>171</v>
      </c>
      <c r="B155" s="11" t="s">
        <v>173</v>
      </c>
      <c r="C155" s="28">
        <v>213</v>
      </c>
      <c r="D155" s="39">
        <f>53.25+53.25</f>
        <v>106.5</v>
      </c>
      <c r="E155" s="13">
        <f t="shared" si="2"/>
        <v>50</v>
      </c>
    </row>
    <row r="156" spans="1:5" ht="127.5">
      <c r="A156" s="27" t="s">
        <v>171</v>
      </c>
      <c r="B156" s="11" t="s">
        <v>174</v>
      </c>
      <c r="C156" s="28">
        <v>57054</v>
      </c>
      <c r="D156" s="39">
        <v>37448.05171</v>
      </c>
      <c r="E156" s="13">
        <f t="shared" si="2"/>
        <v>65.63615471307884</v>
      </c>
    </row>
    <row r="157" spans="1:5" ht="114.75">
      <c r="A157" s="27" t="s">
        <v>171</v>
      </c>
      <c r="B157" s="11" t="s">
        <v>175</v>
      </c>
      <c r="C157" s="28">
        <v>0.1</v>
      </c>
      <c r="D157" s="39">
        <v>0.1</v>
      </c>
      <c r="E157" s="13">
        <f t="shared" si="2"/>
        <v>100</v>
      </c>
    </row>
    <row r="158" spans="1:5" ht="51">
      <c r="A158" s="27" t="s">
        <v>171</v>
      </c>
      <c r="B158" s="11" t="s">
        <v>176</v>
      </c>
      <c r="C158" s="28">
        <v>87.5</v>
      </c>
      <c r="D158" s="39">
        <v>87.5</v>
      </c>
      <c r="E158" s="13">
        <f t="shared" si="2"/>
        <v>100</v>
      </c>
    </row>
    <row r="159" spans="1:5" ht="114.75">
      <c r="A159" s="27" t="s">
        <v>171</v>
      </c>
      <c r="B159" s="11" t="s">
        <v>269</v>
      </c>
      <c r="C159" s="28">
        <v>401.8</v>
      </c>
      <c r="D159" s="39"/>
      <c r="E159" s="13">
        <f>SUM(D159*100/C159)</f>
        <v>0</v>
      </c>
    </row>
    <row r="160" spans="1:5" ht="25.5">
      <c r="A160" s="25" t="s">
        <v>267</v>
      </c>
      <c r="B160" s="8" t="s">
        <v>268</v>
      </c>
      <c r="C160" s="17">
        <f>SUM(C161:C161)</f>
        <v>245347</v>
      </c>
      <c r="D160" s="17">
        <f>SUM(D161:D161)</f>
        <v>145392</v>
      </c>
      <c r="E160" s="10">
        <f t="shared" si="2"/>
        <v>59.25974232413684</v>
      </c>
    </row>
    <row r="161" spans="1:5" ht="25.5">
      <c r="A161" s="25" t="s">
        <v>177</v>
      </c>
      <c r="B161" s="8" t="s">
        <v>268</v>
      </c>
      <c r="C161" s="17">
        <f>SUM(C162:C163)</f>
        <v>245347</v>
      </c>
      <c r="D161" s="17">
        <f>SUM(D162:D163)</f>
        <v>145392</v>
      </c>
      <c r="E161" s="10">
        <f t="shared" si="2"/>
        <v>59.25974232413684</v>
      </c>
    </row>
    <row r="162" spans="1:5" ht="306">
      <c r="A162" s="27" t="s">
        <v>177</v>
      </c>
      <c r="B162" s="11" t="s">
        <v>178</v>
      </c>
      <c r="C162" s="28">
        <v>159170</v>
      </c>
      <c r="D162" s="39">
        <f>66623+30047</f>
        <v>96670</v>
      </c>
      <c r="E162" s="13">
        <f t="shared" si="2"/>
        <v>60.73380662185085</v>
      </c>
    </row>
    <row r="163" spans="1:5" ht="51">
      <c r="A163" s="27" t="s">
        <v>177</v>
      </c>
      <c r="B163" s="11" t="s">
        <v>270</v>
      </c>
      <c r="C163" s="28">
        <v>86177</v>
      </c>
      <c r="D163" s="39">
        <f>41401+7321</f>
        <v>48722</v>
      </c>
      <c r="E163" s="13">
        <f t="shared" si="2"/>
        <v>56.537127075669844</v>
      </c>
    </row>
    <row r="164" spans="1:5" ht="25.5">
      <c r="A164" s="25" t="s">
        <v>179</v>
      </c>
      <c r="B164" s="8" t="s">
        <v>180</v>
      </c>
      <c r="C164" s="17">
        <f>SUM(C165:C167)</f>
        <v>1414.6</v>
      </c>
      <c r="D164" s="17">
        <f>SUM(D165:D167)</f>
        <v>101</v>
      </c>
      <c r="E164" s="10">
        <f t="shared" si="2"/>
        <v>7.139827513077902</v>
      </c>
    </row>
    <row r="165" spans="1:5" ht="76.5">
      <c r="A165" s="27" t="s">
        <v>181</v>
      </c>
      <c r="B165" s="12" t="s">
        <v>182</v>
      </c>
      <c r="C165" s="28"/>
      <c r="D165" s="39"/>
      <c r="E165" s="13"/>
    </row>
    <row r="166" spans="1:5" ht="140.25">
      <c r="A166" s="27" t="s">
        <v>183</v>
      </c>
      <c r="B166" s="12" t="s">
        <v>271</v>
      </c>
      <c r="C166" s="28"/>
      <c r="D166" s="39"/>
      <c r="E166" s="13"/>
    </row>
    <row r="167" spans="1:5" ht="38.25">
      <c r="A167" s="31" t="s">
        <v>184</v>
      </c>
      <c r="B167" s="32" t="s">
        <v>272</v>
      </c>
      <c r="C167" s="33">
        <f>SUM(C168:C175)</f>
        <v>1414.6</v>
      </c>
      <c r="D167" s="33">
        <f>SUM(D168:D175)</f>
        <v>101</v>
      </c>
      <c r="E167" s="51">
        <f t="shared" si="2"/>
        <v>7.139827513077902</v>
      </c>
    </row>
    <row r="168" spans="1:5" ht="127.5">
      <c r="A168" s="27" t="s">
        <v>185</v>
      </c>
      <c r="B168" s="12" t="s">
        <v>186</v>
      </c>
      <c r="C168" s="34"/>
      <c r="D168" s="39"/>
      <c r="E168" s="13"/>
    </row>
    <row r="169" spans="1:5" ht="114.75">
      <c r="A169" s="27" t="s">
        <v>187</v>
      </c>
      <c r="B169" s="11" t="s">
        <v>188</v>
      </c>
      <c r="C169" s="28"/>
      <c r="D169" s="39"/>
      <c r="E169" s="13"/>
    </row>
    <row r="170" spans="1:5" ht="178.5">
      <c r="A170" s="27" t="s">
        <v>187</v>
      </c>
      <c r="B170" s="11" t="s">
        <v>189</v>
      </c>
      <c r="C170" s="28">
        <v>1</v>
      </c>
      <c r="D170" s="39">
        <v>1</v>
      </c>
      <c r="E170" s="13">
        <f t="shared" si="2"/>
        <v>100</v>
      </c>
    </row>
    <row r="171" spans="1:5" ht="102">
      <c r="A171" s="27" t="s">
        <v>190</v>
      </c>
      <c r="B171" s="11" t="s">
        <v>191</v>
      </c>
      <c r="C171" s="28"/>
      <c r="D171" s="39"/>
      <c r="E171" s="13"/>
    </row>
    <row r="172" spans="1:5" ht="140.25">
      <c r="A172" s="27" t="s">
        <v>190</v>
      </c>
      <c r="B172" s="12" t="s">
        <v>305</v>
      </c>
      <c r="C172" s="34">
        <v>100</v>
      </c>
      <c r="D172" s="39">
        <v>100</v>
      </c>
      <c r="E172" s="13">
        <f t="shared" si="2"/>
        <v>100</v>
      </c>
    </row>
    <row r="173" spans="1:5" ht="191.25">
      <c r="A173" s="27" t="s">
        <v>190</v>
      </c>
      <c r="B173" s="11" t="s">
        <v>192</v>
      </c>
      <c r="C173" s="28">
        <v>1313.6</v>
      </c>
      <c r="D173" s="39"/>
      <c r="E173" s="13">
        <f t="shared" si="2"/>
        <v>0</v>
      </c>
    </row>
    <row r="174" spans="1:5" ht="114.75">
      <c r="A174" s="27" t="s">
        <v>190</v>
      </c>
      <c r="B174" s="11" t="s">
        <v>273</v>
      </c>
      <c r="C174" s="28"/>
      <c r="D174" s="39"/>
      <c r="E174" s="13"/>
    </row>
    <row r="175" spans="1:5" ht="38.25">
      <c r="A175" s="27" t="s">
        <v>193</v>
      </c>
      <c r="B175" s="11" t="s">
        <v>194</v>
      </c>
      <c r="C175" s="28"/>
      <c r="D175" s="39"/>
      <c r="E175" s="13"/>
    </row>
    <row r="176" spans="1:5" ht="38.25">
      <c r="A176" s="25" t="s">
        <v>195</v>
      </c>
      <c r="B176" s="8" t="s">
        <v>196</v>
      </c>
      <c r="C176" s="17">
        <f>SUM(C177:C178)</f>
        <v>0.128</v>
      </c>
      <c r="D176" s="17">
        <f>SUM(D177:D178)</f>
        <v>0.127</v>
      </c>
      <c r="E176" s="10">
        <f t="shared" si="2"/>
        <v>99.21874999999999</v>
      </c>
    </row>
    <row r="177" spans="1:5" ht="38.25">
      <c r="A177" s="27" t="s">
        <v>197</v>
      </c>
      <c r="B177" s="11" t="s">
        <v>196</v>
      </c>
      <c r="C177" s="28"/>
      <c r="D177" s="39"/>
      <c r="E177" s="13"/>
    </row>
    <row r="178" spans="1:5" ht="38.25">
      <c r="A178" s="27" t="s">
        <v>198</v>
      </c>
      <c r="B178" s="11" t="s">
        <v>196</v>
      </c>
      <c r="C178" s="46">
        <v>0.128</v>
      </c>
      <c r="D178" s="47">
        <v>0.127</v>
      </c>
      <c r="E178" s="13">
        <f t="shared" si="2"/>
        <v>99.21874999999999</v>
      </c>
    </row>
    <row r="179" spans="1:5" ht="51">
      <c r="A179" s="25" t="s">
        <v>199</v>
      </c>
      <c r="B179" s="8" t="s">
        <v>200</v>
      </c>
      <c r="C179" s="10">
        <f>SUM(C180:C182)</f>
        <v>0</v>
      </c>
      <c r="D179" s="10">
        <f>SUM(D180:D182)</f>
        <v>1120.12688</v>
      </c>
      <c r="E179" s="10"/>
    </row>
    <row r="180" spans="1:5" ht="51">
      <c r="A180" s="27" t="s">
        <v>0</v>
      </c>
      <c r="B180" s="11" t="s">
        <v>202</v>
      </c>
      <c r="C180" s="28" t="s">
        <v>207</v>
      </c>
      <c r="D180" s="39">
        <v>559.53062</v>
      </c>
      <c r="E180" s="13"/>
    </row>
    <row r="181" spans="1:5" ht="51">
      <c r="A181" s="27" t="s">
        <v>201</v>
      </c>
      <c r="B181" s="11" t="s">
        <v>202</v>
      </c>
      <c r="C181" s="28" t="s">
        <v>207</v>
      </c>
      <c r="D181" s="39">
        <v>3.31626</v>
      </c>
      <c r="E181" s="13"/>
    </row>
    <row r="182" spans="1:5" ht="51">
      <c r="A182" s="27" t="s">
        <v>1</v>
      </c>
      <c r="B182" s="11" t="s">
        <v>2</v>
      </c>
      <c r="C182" s="28" t="s">
        <v>207</v>
      </c>
      <c r="D182" s="39">
        <v>557.28</v>
      </c>
      <c r="E182" s="13"/>
    </row>
    <row r="183" spans="1:5" ht="76.5">
      <c r="A183" s="25" t="s">
        <v>203</v>
      </c>
      <c r="B183" s="8" t="s">
        <v>204</v>
      </c>
      <c r="C183" s="17">
        <f>SUM(C184:C187)</f>
        <v>0</v>
      </c>
      <c r="D183" s="17">
        <f>SUM(D184:D187)</f>
        <v>-2161.3</v>
      </c>
      <c r="E183" s="10"/>
    </row>
    <row r="184" spans="1:5" ht="12.75">
      <c r="A184" s="27" t="s">
        <v>205</v>
      </c>
      <c r="B184" s="11"/>
      <c r="C184" s="35"/>
      <c r="D184" s="39">
        <v>-678.8</v>
      </c>
      <c r="E184" s="13"/>
    </row>
    <row r="185" spans="1:5" ht="12.75">
      <c r="A185" s="27" t="s">
        <v>206</v>
      </c>
      <c r="B185" s="11"/>
      <c r="C185" s="28" t="s">
        <v>207</v>
      </c>
      <c r="D185" s="39">
        <v>-1482.5</v>
      </c>
      <c r="E185" s="13"/>
    </row>
    <row r="186" spans="1:5" ht="12.75">
      <c r="A186" s="27" t="s">
        <v>208</v>
      </c>
      <c r="B186" s="11"/>
      <c r="C186" s="28"/>
      <c r="D186" s="39">
        <v>0</v>
      </c>
      <c r="E186" s="13"/>
    </row>
    <row r="187" spans="1:5" ht="12.75">
      <c r="A187" s="27" t="s">
        <v>209</v>
      </c>
      <c r="B187" s="11"/>
      <c r="C187" s="28"/>
      <c r="D187" s="39"/>
      <c r="E187" s="13"/>
    </row>
    <row r="188" spans="1:5" ht="12.75">
      <c r="A188" s="25"/>
      <c r="B188" s="8" t="s">
        <v>210</v>
      </c>
      <c r="C188" s="36">
        <f>SUM(C4+C126)</f>
        <v>1096851.328</v>
      </c>
      <c r="D188" s="17">
        <f>SUM(D4+D126)</f>
        <v>564132.6823</v>
      </c>
      <c r="E188" s="10">
        <f t="shared" si="2"/>
        <v>51.43200978100106</v>
      </c>
    </row>
    <row r="189" ht="12.75">
      <c r="D189" s="48"/>
    </row>
    <row r="190" ht="12.75">
      <c r="D190" s="48"/>
    </row>
  </sheetData>
  <sheetProtection/>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67"/>
  <sheetViews>
    <sheetView tabSelected="1" zoomScalePageLayoutView="0" workbookViewId="0" topLeftCell="A1">
      <selection activeCell="E56" sqref="E56"/>
    </sheetView>
  </sheetViews>
  <sheetFormatPr defaultColWidth="9.140625" defaultRowHeight="12.75"/>
  <cols>
    <col min="1" max="1" width="12.57421875" style="0" customWidth="1"/>
    <col min="2" max="2" width="65.00390625" style="0" customWidth="1"/>
    <col min="3" max="3" width="14.57421875" style="0" customWidth="1"/>
    <col min="4" max="4" width="8.421875" style="0" hidden="1" customWidth="1"/>
    <col min="5" max="5" width="15.57421875" style="0" customWidth="1"/>
    <col min="6" max="6" width="6.7109375" style="0" hidden="1" customWidth="1"/>
    <col min="7" max="7" width="13.00390625" style="0" customWidth="1"/>
  </cols>
  <sheetData>
    <row r="1" spans="1:7" ht="15.75">
      <c r="A1" s="165" t="s">
        <v>309</v>
      </c>
      <c r="B1" s="165"/>
      <c r="C1" s="165"/>
      <c r="D1" s="165"/>
      <c r="E1" s="165"/>
      <c r="F1" s="165"/>
      <c r="G1" s="165"/>
    </row>
    <row r="2" spans="1:7" ht="15.75">
      <c r="A2" s="165" t="s">
        <v>310</v>
      </c>
      <c r="B2" s="165"/>
      <c r="C2" s="165"/>
      <c r="D2" s="165"/>
      <c r="E2" s="165"/>
      <c r="F2" s="165"/>
      <c r="G2" s="165"/>
    </row>
    <row r="3" spans="1:7" ht="16.5" thickBot="1">
      <c r="A3" s="52"/>
      <c r="B3" s="52"/>
      <c r="C3" s="52"/>
      <c r="D3" s="52"/>
      <c r="E3" s="166"/>
      <c r="F3" s="166"/>
      <c r="G3" s="166"/>
    </row>
    <row r="4" spans="1:7" s="120" customFormat="1" ht="111" thickBot="1">
      <c r="A4" s="124" t="s">
        <v>311</v>
      </c>
      <c r="B4" s="55" t="s">
        <v>312</v>
      </c>
      <c r="C4" s="54" t="s">
        <v>361</v>
      </c>
      <c r="D4" s="155" t="s">
        <v>313</v>
      </c>
      <c r="E4" s="53" t="s">
        <v>362</v>
      </c>
      <c r="F4" s="53" t="s">
        <v>314</v>
      </c>
      <c r="G4" s="56" t="s">
        <v>315</v>
      </c>
    </row>
    <row r="5" spans="1:7" ht="16.5" thickBot="1">
      <c r="A5" s="125">
        <v>100</v>
      </c>
      <c r="B5" s="57" t="s">
        <v>316</v>
      </c>
      <c r="C5" s="58">
        <f>SUM(C6:C13)</f>
        <v>80232.59999999999</v>
      </c>
      <c r="D5" s="59"/>
      <c r="E5" s="60">
        <f>SUM(E6:E13)</f>
        <v>36075.9</v>
      </c>
      <c r="F5" s="59"/>
      <c r="G5" s="61">
        <f aca="true" t="shared" si="0" ref="G5:G13">E5/C5*100</f>
        <v>44.96414175783909</v>
      </c>
    </row>
    <row r="6" spans="1:7" s="121" customFormat="1" ht="31.5">
      <c r="A6" s="126">
        <v>102</v>
      </c>
      <c r="B6" s="62" t="s">
        <v>317</v>
      </c>
      <c r="C6" s="63">
        <v>1405.8</v>
      </c>
      <c r="D6" s="64"/>
      <c r="E6" s="65">
        <v>624.8</v>
      </c>
      <c r="F6" s="64"/>
      <c r="G6" s="66">
        <f t="shared" si="0"/>
        <v>44.44444444444444</v>
      </c>
    </row>
    <row r="7" spans="1:7" ht="31.5">
      <c r="A7" s="127">
        <v>103</v>
      </c>
      <c r="B7" s="151" t="s">
        <v>363</v>
      </c>
      <c r="C7" s="67">
        <v>2798.7</v>
      </c>
      <c r="D7" s="68"/>
      <c r="E7" s="69">
        <v>1032.2</v>
      </c>
      <c r="F7" s="68"/>
      <c r="G7" s="70">
        <f t="shared" si="0"/>
        <v>36.88140922571194</v>
      </c>
    </row>
    <row r="8" spans="1:7" ht="31.5">
      <c r="A8" s="127">
        <v>104</v>
      </c>
      <c r="B8" s="151" t="s">
        <v>318</v>
      </c>
      <c r="C8" s="67">
        <v>46501.5</v>
      </c>
      <c r="D8" s="68"/>
      <c r="E8" s="70">
        <v>19465.4</v>
      </c>
      <c r="F8" s="68"/>
      <c r="G8" s="70">
        <f t="shared" si="0"/>
        <v>41.85972495510898</v>
      </c>
    </row>
    <row r="9" spans="1:7" ht="15.75">
      <c r="A9" s="127">
        <v>105</v>
      </c>
      <c r="B9" s="151" t="s">
        <v>319</v>
      </c>
      <c r="C9" s="67">
        <v>0</v>
      </c>
      <c r="D9" s="68"/>
      <c r="E9" s="69">
        <v>0</v>
      </c>
      <c r="F9" s="68"/>
      <c r="G9" s="70">
        <v>0</v>
      </c>
    </row>
    <row r="10" spans="1:7" ht="47.25">
      <c r="A10" s="127">
        <v>106</v>
      </c>
      <c r="B10" s="151" t="s">
        <v>320</v>
      </c>
      <c r="C10" s="67">
        <v>12009.7</v>
      </c>
      <c r="D10" s="68"/>
      <c r="E10" s="70">
        <v>5861.6</v>
      </c>
      <c r="F10" s="68"/>
      <c r="G10" s="70">
        <f t="shared" si="0"/>
        <v>48.80721416854709</v>
      </c>
    </row>
    <row r="11" spans="1:7" ht="15.75">
      <c r="A11" s="127">
        <v>107</v>
      </c>
      <c r="B11" s="71" t="s">
        <v>321</v>
      </c>
      <c r="C11" s="67">
        <v>0</v>
      </c>
      <c r="D11" s="68"/>
      <c r="E11" s="69">
        <v>0</v>
      </c>
      <c r="F11" s="68"/>
      <c r="G11" s="70">
        <v>0</v>
      </c>
    </row>
    <row r="12" spans="1:7" ht="15.75">
      <c r="A12" s="127">
        <v>111</v>
      </c>
      <c r="B12" s="71" t="s">
        <v>322</v>
      </c>
      <c r="C12" s="67">
        <v>7000</v>
      </c>
      <c r="D12" s="68"/>
      <c r="E12" s="69">
        <v>0</v>
      </c>
      <c r="F12" s="68"/>
      <c r="G12" s="70">
        <v>93.6</v>
      </c>
    </row>
    <row r="13" spans="1:7" ht="16.5" thickBot="1">
      <c r="A13" s="128">
        <v>113</v>
      </c>
      <c r="B13" s="152" t="s">
        <v>323</v>
      </c>
      <c r="C13" s="72">
        <v>10516.9</v>
      </c>
      <c r="D13" s="73"/>
      <c r="E13" s="74">
        <v>9091.9</v>
      </c>
      <c r="F13" s="73"/>
      <c r="G13" s="74">
        <f t="shared" si="0"/>
        <v>86.45037986478906</v>
      </c>
    </row>
    <row r="14" spans="1:7" ht="32.25" thickBot="1">
      <c r="A14" s="157">
        <v>300</v>
      </c>
      <c r="B14" s="77" t="s">
        <v>369</v>
      </c>
      <c r="C14" s="158">
        <f>SUM(C15:C18)</f>
        <v>6596.1</v>
      </c>
      <c r="D14" s="159"/>
      <c r="E14" s="160">
        <f>SUM(E15:E18)</f>
        <v>2122.7</v>
      </c>
      <c r="F14" s="159"/>
      <c r="G14" s="161">
        <f aca="true" t="shared" si="1" ref="G14:G19">E14/C14*100</f>
        <v>32.18113733873046</v>
      </c>
    </row>
    <row r="15" spans="1:7" ht="15.75">
      <c r="A15" s="130">
        <v>302</v>
      </c>
      <c r="B15" s="153" t="s">
        <v>324</v>
      </c>
      <c r="C15" s="78">
        <v>0</v>
      </c>
      <c r="D15" s="79"/>
      <c r="E15" s="80">
        <v>0</v>
      </c>
      <c r="F15" s="79"/>
      <c r="G15" s="70">
        <v>0</v>
      </c>
    </row>
    <row r="16" spans="1:7" ht="47.25">
      <c r="A16" s="131">
        <v>309</v>
      </c>
      <c r="B16" s="151" t="s">
        <v>364</v>
      </c>
      <c r="C16" s="81">
        <v>3473</v>
      </c>
      <c r="D16" s="82"/>
      <c r="E16" s="83">
        <v>1368.8</v>
      </c>
      <c r="F16" s="82"/>
      <c r="G16" s="70">
        <f t="shared" si="1"/>
        <v>39.4126115750072</v>
      </c>
    </row>
    <row r="17" spans="1:7" ht="15.75">
      <c r="A17" s="131">
        <v>310</v>
      </c>
      <c r="B17" s="151" t="s">
        <v>325</v>
      </c>
      <c r="C17" s="81">
        <v>1762</v>
      </c>
      <c r="D17" s="82"/>
      <c r="E17" s="83">
        <v>355.9</v>
      </c>
      <c r="F17" s="82"/>
      <c r="G17" s="70">
        <f t="shared" si="1"/>
        <v>20.198637911464242</v>
      </c>
    </row>
    <row r="18" spans="1:7" ht="32.25" thickBot="1">
      <c r="A18" s="127">
        <v>314</v>
      </c>
      <c r="B18" s="151" t="s">
        <v>326</v>
      </c>
      <c r="C18" s="84">
        <v>1361.1</v>
      </c>
      <c r="D18" s="68"/>
      <c r="E18" s="69">
        <v>398</v>
      </c>
      <c r="F18" s="68"/>
      <c r="G18" s="70">
        <f t="shared" si="1"/>
        <v>29.241055029020647</v>
      </c>
    </row>
    <row r="19" spans="1:7" ht="16.5" thickBot="1">
      <c r="A19" s="129">
        <v>400</v>
      </c>
      <c r="B19" s="85" t="s">
        <v>327</v>
      </c>
      <c r="C19" s="86">
        <f>SUM(C20:C25)</f>
        <v>39382.4</v>
      </c>
      <c r="D19" s="87"/>
      <c r="E19" s="88">
        <f>SUM(E20:E25)</f>
        <v>12873.1</v>
      </c>
      <c r="F19" s="87"/>
      <c r="G19" s="61">
        <f t="shared" si="1"/>
        <v>32.687444137482736</v>
      </c>
    </row>
    <row r="20" spans="1:7" ht="15.75">
      <c r="A20" s="130">
        <v>405</v>
      </c>
      <c r="B20" s="153" t="s">
        <v>328</v>
      </c>
      <c r="C20" s="78">
        <v>550</v>
      </c>
      <c r="D20" s="79"/>
      <c r="E20" s="80">
        <v>0</v>
      </c>
      <c r="F20" s="79"/>
      <c r="G20" s="66">
        <v>0</v>
      </c>
    </row>
    <row r="21" spans="1:7" ht="15.75">
      <c r="A21" s="131">
        <v>406</v>
      </c>
      <c r="B21" s="151" t="s">
        <v>329</v>
      </c>
      <c r="C21" s="81">
        <v>1228</v>
      </c>
      <c r="D21" s="82"/>
      <c r="E21" s="83">
        <v>102.7</v>
      </c>
      <c r="F21" s="82"/>
      <c r="G21" s="70">
        <f>E21/C21*100</f>
        <v>8.363192182410424</v>
      </c>
    </row>
    <row r="22" spans="1:7" ht="15.75">
      <c r="A22" s="131">
        <v>408</v>
      </c>
      <c r="B22" s="90" t="s">
        <v>330</v>
      </c>
      <c r="C22" s="81">
        <v>810</v>
      </c>
      <c r="D22" s="82"/>
      <c r="E22" s="83">
        <v>0</v>
      </c>
      <c r="F22" s="82"/>
      <c r="G22" s="70">
        <f aca="true" t="shared" si="2" ref="G22:G39">E22/C22*100</f>
        <v>0</v>
      </c>
    </row>
    <row r="23" spans="1:7" ht="15.75">
      <c r="A23" s="132">
        <v>409</v>
      </c>
      <c r="B23" s="154" t="s">
        <v>331</v>
      </c>
      <c r="C23" s="84">
        <v>21849</v>
      </c>
      <c r="D23" s="156"/>
      <c r="E23" s="92">
        <v>9000</v>
      </c>
      <c r="F23" s="91"/>
      <c r="G23" s="92">
        <f t="shared" si="2"/>
        <v>41.19181655911026</v>
      </c>
    </row>
    <row r="24" spans="1:7" ht="15.75">
      <c r="A24" s="133">
        <v>410</v>
      </c>
      <c r="B24" s="93" t="s">
        <v>332</v>
      </c>
      <c r="C24" s="94">
        <v>157.5</v>
      </c>
      <c r="D24" s="95"/>
      <c r="E24" s="96">
        <v>27.8</v>
      </c>
      <c r="F24" s="95"/>
      <c r="G24" s="89">
        <f>E24/C24*100</f>
        <v>17.650793650793652</v>
      </c>
    </row>
    <row r="25" spans="1:7" ht="16.5" thickBot="1">
      <c r="A25" s="134">
        <v>412</v>
      </c>
      <c r="B25" s="97" t="s">
        <v>333</v>
      </c>
      <c r="C25" s="98">
        <v>14787.9</v>
      </c>
      <c r="D25" s="99"/>
      <c r="E25" s="100">
        <v>3742.6</v>
      </c>
      <c r="F25" s="99"/>
      <c r="G25" s="70">
        <f t="shared" si="2"/>
        <v>25.308529270552278</v>
      </c>
    </row>
    <row r="26" spans="1:7" s="122" customFormat="1" ht="16.5" thickBot="1">
      <c r="A26" s="135">
        <v>500</v>
      </c>
      <c r="B26" s="85" t="s">
        <v>334</v>
      </c>
      <c r="C26" s="88">
        <f>SUM(C27:C30)</f>
        <v>156765.5</v>
      </c>
      <c r="D26" s="87"/>
      <c r="E26" s="61">
        <f>SUM(E27:E30)</f>
        <v>42206.6</v>
      </c>
      <c r="F26" s="87"/>
      <c r="G26" s="61">
        <f t="shared" si="2"/>
        <v>26.923398324248637</v>
      </c>
    </row>
    <row r="27" spans="1:7" ht="15.75">
      <c r="A27" s="127">
        <v>501</v>
      </c>
      <c r="B27" s="101" t="s">
        <v>335</v>
      </c>
      <c r="C27" s="67">
        <v>58745.8</v>
      </c>
      <c r="D27" s="68"/>
      <c r="E27" s="69">
        <v>10553.9</v>
      </c>
      <c r="F27" s="68"/>
      <c r="G27" s="70">
        <f t="shared" si="2"/>
        <v>17.965369439176925</v>
      </c>
    </row>
    <row r="28" spans="1:7" ht="15.75">
      <c r="A28" s="127">
        <v>502</v>
      </c>
      <c r="B28" s="101" t="s">
        <v>336</v>
      </c>
      <c r="C28" s="67">
        <v>56839.2</v>
      </c>
      <c r="D28" s="68"/>
      <c r="E28" s="70">
        <v>13171.4</v>
      </c>
      <c r="F28" s="68"/>
      <c r="G28" s="70">
        <f t="shared" si="2"/>
        <v>23.17309180987769</v>
      </c>
    </row>
    <row r="29" spans="1:7" ht="15.75">
      <c r="A29" s="134">
        <v>503</v>
      </c>
      <c r="B29" s="97" t="s">
        <v>337</v>
      </c>
      <c r="C29" s="98">
        <v>33491.3</v>
      </c>
      <c r="D29" s="99"/>
      <c r="E29" s="102">
        <v>16586.3</v>
      </c>
      <c r="F29" s="99"/>
      <c r="G29" s="70">
        <f t="shared" si="2"/>
        <v>49.524204793483676</v>
      </c>
    </row>
    <row r="30" spans="1:7" ht="16.5" thickBot="1">
      <c r="A30" s="134">
        <v>505</v>
      </c>
      <c r="B30" s="97" t="s">
        <v>338</v>
      </c>
      <c r="C30" s="103">
        <v>7689.2</v>
      </c>
      <c r="D30" s="99"/>
      <c r="E30" s="100">
        <v>1895</v>
      </c>
      <c r="F30" s="99"/>
      <c r="G30" s="70">
        <f t="shared" si="2"/>
        <v>24.64495656245123</v>
      </c>
    </row>
    <row r="31" spans="1:7" s="122" customFormat="1" ht="16.5" thickBot="1">
      <c r="A31" s="135">
        <v>600</v>
      </c>
      <c r="B31" s="85" t="s">
        <v>339</v>
      </c>
      <c r="C31" s="88">
        <f>SUM(C32)</f>
        <v>792.9</v>
      </c>
      <c r="D31" s="88">
        <f>SUM(D32)</f>
        <v>0</v>
      </c>
      <c r="E31" s="88">
        <f>SUM(E32)</f>
        <v>440</v>
      </c>
      <c r="F31" s="87"/>
      <c r="G31" s="61">
        <f t="shared" si="2"/>
        <v>55.49249590112246</v>
      </c>
    </row>
    <row r="32" spans="1:7" s="122" customFormat="1" ht="32.25" thickBot="1">
      <c r="A32" s="136">
        <v>603</v>
      </c>
      <c r="B32" s="97" t="s">
        <v>340</v>
      </c>
      <c r="C32" s="103">
        <v>792.9</v>
      </c>
      <c r="D32" s="99"/>
      <c r="E32" s="100">
        <v>440</v>
      </c>
      <c r="F32" s="99"/>
      <c r="G32" s="100">
        <f>E32/C32*100</f>
        <v>55.49249590112246</v>
      </c>
    </row>
    <row r="33" spans="1:7" s="122" customFormat="1" ht="16.5" thickBot="1">
      <c r="A33" s="135">
        <v>700</v>
      </c>
      <c r="B33" s="85" t="s">
        <v>341</v>
      </c>
      <c r="C33" s="86">
        <f>SUM(C34:C37)</f>
        <v>678591.8</v>
      </c>
      <c r="D33" s="87"/>
      <c r="E33" s="104">
        <f>SUM(E34:E37)</f>
        <v>347388.7</v>
      </c>
      <c r="F33" s="87"/>
      <c r="G33" s="61">
        <f t="shared" si="2"/>
        <v>51.19258735516697</v>
      </c>
    </row>
    <row r="34" spans="1:13" s="122" customFormat="1" ht="15.75">
      <c r="A34" s="137">
        <v>701</v>
      </c>
      <c r="B34" s="90" t="s">
        <v>342</v>
      </c>
      <c r="C34" s="81">
        <v>245679.2</v>
      </c>
      <c r="D34" s="82"/>
      <c r="E34" s="89">
        <v>112612.7</v>
      </c>
      <c r="F34" s="82"/>
      <c r="G34" s="70">
        <f t="shared" si="2"/>
        <v>45.83729513935245</v>
      </c>
      <c r="M34" s="122" t="s">
        <v>287</v>
      </c>
    </row>
    <row r="35" spans="1:7" s="122" customFormat="1" ht="15.75">
      <c r="A35" s="138">
        <v>702</v>
      </c>
      <c r="B35" s="101" t="s">
        <v>343</v>
      </c>
      <c r="C35" s="84">
        <v>390541.7</v>
      </c>
      <c r="D35" s="68"/>
      <c r="E35" s="69">
        <v>210342</v>
      </c>
      <c r="F35" s="68"/>
      <c r="G35" s="70">
        <f t="shared" si="2"/>
        <v>53.85903733199298</v>
      </c>
    </row>
    <row r="36" spans="1:7" s="122" customFormat="1" ht="15.75">
      <c r="A36" s="138">
        <v>707</v>
      </c>
      <c r="B36" s="101" t="s">
        <v>344</v>
      </c>
      <c r="C36" s="84">
        <v>16049</v>
      </c>
      <c r="D36" s="68"/>
      <c r="E36" s="69">
        <v>12959.7</v>
      </c>
      <c r="F36" s="68"/>
      <c r="G36" s="70">
        <f t="shared" si="2"/>
        <v>80.75082559661038</v>
      </c>
    </row>
    <row r="37" spans="1:7" s="122" customFormat="1" ht="16.5" thickBot="1">
      <c r="A37" s="139">
        <v>709</v>
      </c>
      <c r="B37" s="97" t="s">
        <v>345</v>
      </c>
      <c r="C37" s="98">
        <v>26321.9</v>
      </c>
      <c r="D37" s="99"/>
      <c r="E37" s="100">
        <v>11474.3</v>
      </c>
      <c r="F37" s="99"/>
      <c r="G37" s="70">
        <f t="shared" si="2"/>
        <v>43.59221788700663</v>
      </c>
    </row>
    <row r="38" spans="1:7" s="122" customFormat="1" ht="16.5" thickBot="1">
      <c r="A38" s="129">
        <v>800</v>
      </c>
      <c r="B38" s="85" t="s">
        <v>346</v>
      </c>
      <c r="C38" s="86">
        <f>SUM(C39:C40)</f>
        <v>61440.5</v>
      </c>
      <c r="D38" s="87"/>
      <c r="E38" s="104">
        <f>SUM(E39:E40)</f>
        <v>28079.3</v>
      </c>
      <c r="F38" s="87"/>
      <c r="G38" s="61">
        <f t="shared" si="2"/>
        <v>45.701613756398466</v>
      </c>
    </row>
    <row r="39" spans="1:7" s="122" customFormat="1" ht="15.75">
      <c r="A39" s="137">
        <v>801</v>
      </c>
      <c r="B39" s="90" t="s">
        <v>347</v>
      </c>
      <c r="C39" s="81">
        <v>54006.9</v>
      </c>
      <c r="D39" s="82"/>
      <c r="E39" s="83">
        <v>26457.2</v>
      </c>
      <c r="F39" s="82"/>
      <c r="G39" s="70">
        <f t="shared" si="2"/>
        <v>48.98855516609915</v>
      </c>
    </row>
    <row r="40" spans="1:7" s="122" customFormat="1" ht="16.5" thickBot="1">
      <c r="A40" s="138">
        <v>804</v>
      </c>
      <c r="B40" s="101" t="s">
        <v>368</v>
      </c>
      <c r="C40" s="84">
        <v>7433.6</v>
      </c>
      <c r="D40" s="68"/>
      <c r="E40" s="69">
        <v>1622.1</v>
      </c>
      <c r="F40" s="68"/>
      <c r="G40" s="70">
        <v>0</v>
      </c>
    </row>
    <row r="41" spans="1:7" s="122" customFormat="1" ht="16.5" thickBot="1">
      <c r="A41" s="140">
        <v>900</v>
      </c>
      <c r="B41" s="85" t="s">
        <v>348</v>
      </c>
      <c r="C41" s="86">
        <f>SUM(C42:C42)</f>
        <v>547.5</v>
      </c>
      <c r="D41" s="87"/>
      <c r="E41" s="61">
        <f>SUM(E42:E42)</f>
        <v>310</v>
      </c>
      <c r="F41" s="87"/>
      <c r="G41" s="61">
        <f>E41/C41*100</f>
        <v>56.62100456621004</v>
      </c>
    </row>
    <row r="42" spans="1:7" s="122" customFormat="1" ht="16.5" thickBot="1">
      <c r="A42" s="138">
        <v>909</v>
      </c>
      <c r="B42" s="101" t="s">
        <v>349</v>
      </c>
      <c r="C42" s="84">
        <v>547.5</v>
      </c>
      <c r="D42" s="68"/>
      <c r="E42" s="69">
        <v>310</v>
      </c>
      <c r="F42" s="68"/>
      <c r="G42" s="70">
        <f aca="true" t="shared" si="3" ref="G42:G47">E42/C42*100</f>
        <v>56.62100456621004</v>
      </c>
    </row>
    <row r="43" spans="1:7" s="122" customFormat="1" ht="16.5" thickBot="1">
      <c r="A43" s="141">
        <v>1000</v>
      </c>
      <c r="B43" s="85" t="s">
        <v>350</v>
      </c>
      <c r="C43" s="86">
        <f>SUM(C44:C47)</f>
        <v>102635.5</v>
      </c>
      <c r="D43" s="87"/>
      <c r="E43" s="61">
        <f>SUM(E44:E47)</f>
        <v>58658.3</v>
      </c>
      <c r="F43" s="87"/>
      <c r="G43" s="61">
        <f t="shared" si="3"/>
        <v>57.15205752395613</v>
      </c>
    </row>
    <row r="44" spans="1:7" s="122" customFormat="1" ht="15.75">
      <c r="A44" s="142">
        <v>1001</v>
      </c>
      <c r="B44" s="90" t="s">
        <v>351</v>
      </c>
      <c r="C44" s="81">
        <v>5975.7</v>
      </c>
      <c r="D44" s="82"/>
      <c r="E44" s="89">
        <v>2459.8</v>
      </c>
      <c r="F44" s="82"/>
      <c r="G44" s="70">
        <f t="shared" si="3"/>
        <v>41.16337834898004</v>
      </c>
    </row>
    <row r="45" spans="1:7" s="122" customFormat="1" ht="15.75">
      <c r="A45" s="142">
        <v>1002</v>
      </c>
      <c r="B45" s="90" t="s">
        <v>352</v>
      </c>
      <c r="C45" s="81">
        <v>1413.6</v>
      </c>
      <c r="D45" s="82"/>
      <c r="E45" s="83">
        <v>700</v>
      </c>
      <c r="F45" s="82"/>
      <c r="G45" s="70">
        <f t="shared" si="3"/>
        <v>49.51895868704018</v>
      </c>
    </row>
    <row r="46" spans="1:7" s="123" customFormat="1" ht="15.75">
      <c r="A46" s="143">
        <v>1003</v>
      </c>
      <c r="B46" s="101" t="s">
        <v>365</v>
      </c>
      <c r="C46" s="84">
        <v>86525</v>
      </c>
      <c r="D46" s="68"/>
      <c r="E46" s="70">
        <v>53284.5</v>
      </c>
      <c r="F46" s="68"/>
      <c r="G46" s="70">
        <f t="shared" si="3"/>
        <v>61.58277954348455</v>
      </c>
    </row>
    <row r="47" spans="1:7" s="122" customFormat="1" ht="16.5" thickBot="1">
      <c r="A47" s="144">
        <v>1006</v>
      </c>
      <c r="B47" s="105" t="s">
        <v>353</v>
      </c>
      <c r="C47" s="106">
        <v>8721.2</v>
      </c>
      <c r="D47" s="73"/>
      <c r="E47" s="107">
        <v>2214</v>
      </c>
      <c r="F47" s="73"/>
      <c r="G47" s="70">
        <f t="shared" si="3"/>
        <v>25.386414713571526</v>
      </c>
    </row>
    <row r="48" spans="1:7" s="122" customFormat="1" ht="16.5" thickBot="1">
      <c r="A48" s="141">
        <v>1100</v>
      </c>
      <c r="B48" s="85" t="s">
        <v>354</v>
      </c>
      <c r="C48" s="86">
        <f>SUM(C49:C49)</f>
        <v>14934</v>
      </c>
      <c r="D48" s="87"/>
      <c r="E48" s="104">
        <f>SUM(E49:E49)</f>
        <v>4566.9</v>
      </c>
      <c r="F48" s="87"/>
      <c r="G48" s="61">
        <f>E48/C48*100</f>
        <v>30.580554439533948</v>
      </c>
    </row>
    <row r="49" spans="1:7" s="122" customFormat="1" ht="16.5" thickBot="1">
      <c r="A49" s="145">
        <v>1101</v>
      </c>
      <c r="B49" s="108" t="s">
        <v>355</v>
      </c>
      <c r="C49" s="78">
        <v>14934</v>
      </c>
      <c r="D49" s="79"/>
      <c r="E49" s="66">
        <v>4566.9</v>
      </c>
      <c r="F49" s="79"/>
      <c r="G49" s="66">
        <f>E49/C49*100</f>
        <v>30.580554439533948</v>
      </c>
    </row>
    <row r="50" spans="1:7" s="122" customFormat="1" ht="16.5" thickBot="1">
      <c r="A50" s="141">
        <v>1200</v>
      </c>
      <c r="B50" s="85" t="s">
        <v>367</v>
      </c>
      <c r="C50" s="86">
        <f>SUM(C51+C52)</f>
        <v>3428.4</v>
      </c>
      <c r="D50" s="87"/>
      <c r="E50" s="104">
        <f>SUM(E51+E52)</f>
        <v>1344.8</v>
      </c>
      <c r="F50" s="87"/>
      <c r="G50" s="61">
        <f aca="true" t="shared" si="4" ref="G50:G55">E50/C50*100</f>
        <v>39.22529459806323</v>
      </c>
    </row>
    <row r="51" spans="1:7" s="122" customFormat="1" ht="16.5" thickBot="1">
      <c r="A51" s="146">
        <v>1201</v>
      </c>
      <c r="B51" s="109" t="s">
        <v>366</v>
      </c>
      <c r="C51" s="110">
        <v>1978.4</v>
      </c>
      <c r="D51" s="111"/>
      <c r="E51" s="112">
        <v>1075</v>
      </c>
      <c r="F51" s="111"/>
      <c r="G51" s="112">
        <f t="shared" si="4"/>
        <v>54.33683784876667</v>
      </c>
    </row>
    <row r="52" spans="1:7" s="122" customFormat="1" ht="16.5" thickBot="1">
      <c r="A52" s="147">
        <v>1202</v>
      </c>
      <c r="B52" s="113" t="s">
        <v>356</v>
      </c>
      <c r="C52" s="110">
        <v>1450</v>
      </c>
      <c r="D52" s="73"/>
      <c r="E52" s="114">
        <v>269.8</v>
      </c>
      <c r="F52" s="73"/>
      <c r="G52" s="114">
        <f t="shared" si="4"/>
        <v>18.60689655172414</v>
      </c>
    </row>
    <row r="53" spans="1:7" s="122" customFormat="1" ht="16.5" thickBot="1">
      <c r="A53" s="148">
        <v>1300</v>
      </c>
      <c r="B53" s="57" t="s">
        <v>357</v>
      </c>
      <c r="C53" s="75">
        <f>SUM(C54)</f>
        <v>501.9</v>
      </c>
      <c r="D53" s="59"/>
      <c r="E53" s="76">
        <f>SUM(E54)</f>
        <v>5.4</v>
      </c>
      <c r="F53" s="59"/>
      <c r="G53" s="60">
        <f t="shared" si="4"/>
        <v>1.0759115361625822</v>
      </c>
    </row>
    <row r="54" spans="1:7" s="122" customFormat="1" ht="32.25" thickBot="1">
      <c r="A54" s="149">
        <v>1301</v>
      </c>
      <c r="B54" s="115" t="s">
        <v>358</v>
      </c>
      <c r="C54" s="110">
        <v>501.9</v>
      </c>
      <c r="D54" s="116"/>
      <c r="E54" s="117">
        <v>5.4</v>
      </c>
      <c r="F54" s="87"/>
      <c r="G54" s="66">
        <f t="shared" si="4"/>
        <v>1.0759115361625822</v>
      </c>
    </row>
    <row r="55" spans="1:7" ht="16.5" thickBot="1">
      <c r="A55" s="150"/>
      <c r="B55" s="118" t="s">
        <v>359</v>
      </c>
      <c r="C55" s="88">
        <f>SUM(C5+C14+C19+C26+C31+C33+C38+C41+C43+C48+C50+C53)</f>
        <v>1145849.0999999999</v>
      </c>
      <c r="D55" s="88">
        <f>SUM(D5+D14+D19+D26+D31+D33+D38+D41+D43+D48+D50+D53)</f>
        <v>0</v>
      </c>
      <c r="E55" s="88">
        <f>SUM(E5+E14+E19+E26+E31+E33+E38+E41+E43+E48+E50+E53)</f>
        <v>534071.7000000001</v>
      </c>
      <c r="F55" s="119"/>
      <c r="G55" s="61">
        <f t="shared" si="4"/>
        <v>46.60925247486777</v>
      </c>
    </row>
    <row r="56" spans="1:7" ht="12.75">
      <c r="A56" s="52"/>
      <c r="B56" s="52"/>
      <c r="C56" s="52"/>
      <c r="D56" s="52"/>
      <c r="E56" s="52"/>
      <c r="F56" s="52"/>
      <c r="G56" s="52"/>
    </row>
    <row r="57" spans="1:7" ht="12.75">
      <c r="A57" s="52"/>
      <c r="B57" s="52"/>
      <c r="C57" s="52"/>
      <c r="D57" s="52"/>
      <c r="E57" s="52"/>
      <c r="F57" s="52"/>
      <c r="G57" s="52"/>
    </row>
    <row r="58" spans="1:7" ht="15.75">
      <c r="A58" s="163"/>
      <c r="B58" s="163"/>
      <c r="C58" s="163"/>
      <c r="D58" s="163"/>
      <c r="E58" s="163"/>
      <c r="F58" s="163"/>
      <c r="G58" s="163"/>
    </row>
    <row r="60" spans="1:7" ht="15" customHeight="1">
      <c r="A60" s="164" t="s">
        <v>360</v>
      </c>
      <c r="B60" s="164"/>
      <c r="C60" s="164"/>
      <c r="D60" s="164"/>
      <c r="E60" s="164"/>
      <c r="F60" s="164"/>
      <c r="G60" s="164"/>
    </row>
    <row r="61" spans="1:7" ht="12.75">
      <c r="A61" s="164"/>
      <c r="B61" s="164"/>
      <c r="C61" s="164"/>
      <c r="D61" s="164"/>
      <c r="E61" s="164"/>
      <c r="F61" s="164"/>
      <c r="G61" s="164"/>
    </row>
    <row r="62" spans="1:7" ht="12.75">
      <c r="A62" s="164"/>
      <c r="B62" s="164"/>
      <c r="C62" s="164"/>
      <c r="D62" s="164"/>
      <c r="E62" s="164"/>
      <c r="F62" s="164"/>
      <c r="G62" s="164"/>
    </row>
    <row r="63" spans="1:7" ht="12.75">
      <c r="A63" s="164"/>
      <c r="B63" s="164"/>
      <c r="C63" s="164"/>
      <c r="D63" s="164"/>
      <c r="E63" s="164"/>
      <c r="F63" s="164"/>
      <c r="G63" s="164"/>
    </row>
    <row r="64" spans="1:7" ht="12.75">
      <c r="A64" s="164"/>
      <c r="B64" s="164"/>
      <c r="C64" s="164"/>
      <c r="D64" s="164"/>
      <c r="E64" s="164"/>
      <c r="F64" s="164"/>
      <c r="G64" s="164"/>
    </row>
    <row r="65" spans="1:7" ht="12.75">
      <c r="A65" s="164"/>
      <c r="B65" s="164"/>
      <c r="C65" s="164"/>
      <c r="D65" s="164"/>
      <c r="E65" s="164"/>
      <c r="F65" s="164"/>
      <c r="G65" s="164"/>
    </row>
    <row r="66" spans="1:7" ht="12.75">
      <c r="A66" s="164"/>
      <c r="B66" s="164"/>
      <c r="C66" s="164"/>
      <c r="D66" s="164"/>
      <c r="E66" s="164"/>
      <c r="F66" s="164"/>
      <c r="G66" s="164"/>
    </row>
    <row r="67" spans="1:7" ht="12.75">
      <c r="A67" s="164"/>
      <c r="B67" s="164"/>
      <c r="C67" s="164"/>
      <c r="D67" s="164"/>
      <c r="E67" s="164"/>
      <c r="F67" s="164"/>
      <c r="G67" s="164"/>
    </row>
  </sheetData>
  <sheetProtection/>
  <mergeCells count="5">
    <mergeCell ref="A58:G58"/>
    <mergeCell ref="A60:G67"/>
    <mergeCell ref="A1:G1"/>
    <mergeCell ref="A2:G2"/>
    <mergeCell ref="E3:G3"/>
  </mergeCells>
  <printOptions/>
  <pageMargins left="0.7480314960629921" right="0.7480314960629921" top="0.984251968503937" bottom="0.984251968503937" header="0.5118110236220472" footer="0.5118110236220472"/>
  <pageSetup fitToHeight="2"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VedunovaAA</cp:lastModifiedBy>
  <cp:lastPrinted>2014-07-03T11:50:06Z</cp:lastPrinted>
  <dcterms:created xsi:type="dcterms:W3CDTF">1996-10-08T23:32:33Z</dcterms:created>
  <dcterms:modified xsi:type="dcterms:W3CDTF">2014-07-07T06:19:51Z</dcterms:modified>
  <cp:category/>
  <cp:version/>
  <cp:contentType/>
  <cp:contentStatus/>
</cp:coreProperties>
</file>