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ходы" sheetId="1" r:id="rId1"/>
    <sheet name="Расходы" sheetId="2" r:id="rId2"/>
  </sheets>
  <definedNames>
    <definedName name="_xlnm.Print_Titles" localSheetId="1">'Расходы'!$6:$7</definedName>
  </definedNames>
  <calcPr fullCalcOnLoad="1"/>
</workbook>
</file>

<file path=xl/sharedStrings.xml><?xml version="1.0" encoding="utf-8"?>
<sst xmlns="http://schemas.openxmlformats.org/spreadsheetml/2006/main" count="389" uniqueCount="280">
  <si>
    <t>Исполнение бюджета по расходам</t>
  </si>
  <si>
    <t>Наименование</t>
  </si>
  <si>
    <t>#Н/Д</t>
  </si>
  <si>
    <t>000</t>
  </si>
  <si>
    <t>0000000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</si>
  <si>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</si>
  <si>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</si>
  <si>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</si>
  <si>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</si>
  <si>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</si>
  <si>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</si>
  <si>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</si>
  <si>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</si>
  <si>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</si>
  <si>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ИТОГО РАСХОДОВ</t>
  </si>
  <si>
    <t>Единица измерения: тыс. руб.</t>
  </si>
  <si>
    <t xml:space="preserve"> </t>
  </si>
  <si>
    <t xml:space="preserve">  1300   ОБСЛУЖИВАНИЕ ГОСУДАРСТВЕННОГО И МУНИЦИПАЛЬНОГО ДОЛГА</t>
  </si>
  <si>
    <t xml:space="preserve">  0100    ОБЩЕГОСУДАРСТВЕННЫЕ ВОПРОСЫ</t>
  </si>
  <si>
    <t xml:space="preserve">  0300    НАЦИОНАЛЬНАЯ БЕЗОПАСНОСТЬ И ПРАВООХРАНИТЕЛЬНАЯ ДЕЯТЕЛЬНОСТЬ</t>
  </si>
  <si>
    <t xml:space="preserve">  0400   НАЦИОНАЛЬНАЯ ЭКОНОМИКА</t>
  </si>
  <si>
    <t xml:space="preserve">  0500   ЖИЛИЩНО-КОММУНАЛЬНОЕ ХОЗЯЙСТВО</t>
  </si>
  <si>
    <t xml:space="preserve">  0600   ОХРАНА ОКРУЖАЮЩЕЙ СРЕДЫ</t>
  </si>
  <si>
    <t xml:space="preserve">  0700   ОБРАЗОВАНИЕ</t>
  </si>
  <si>
    <t xml:space="preserve">  0800   КУЛЬТУРА И  КИНЕМАТОГРАФИЯ</t>
  </si>
  <si>
    <t xml:space="preserve">  0900   ЗДРАВООХРАНЕНИЕ</t>
  </si>
  <si>
    <t xml:space="preserve">  1000  СОЦИАЛЬНАЯ ПОЛИТИКА</t>
  </si>
  <si>
    <t xml:space="preserve">  1100  ФИЗИЧЕСКАЯ КУЛЬТУРА И СПОРТ</t>
  </si>
  <si>
    <t xml:space="preserve">  1200  СРЕДСТВА МАССОВОЙ ИНФОРМАЦИИ </t>
  </si>
  <si>
    <t>социально-значимые отрасли ( образование, культура,здравоохранение, физическая культура и спорт, социальная политика)</t>
  </si>
  <si>
    <t>Исполнено с начала  2012 года</t>
  </si>
  <si>
    <t>План утвержденный на 2012 год</t>
  </si>
  <si>
    <t xml:space="preserve">% исполнения к утвержденному плану 2012 года </t>
  </si>
  <si>
    <t>тыс.руб.</t>
  </si>
  <si>
    <t>Код бюджетной классификации доходов</t>
  </si>
  <si>
    <t xml:space="preserve">Наименование доходов бюджета </t>
  </si>
  <si>
    <t>Сумма бюджетных назначений на 2012 год</t>
  </si>
  <si>
    <t>Сумма фактического поступления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</si>
  <si>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</si>
  <si>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</si>
  <si>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</si>
  <si>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</si>
  <si>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</si>
  <si>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</si>
  <si>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 xml:space="preserve">  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</si>
  <si>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</si>
  <si>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</si>
  <si>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</si>
  <si>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 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</si>
  <si>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</si>
  <si>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</si>
  <si>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</si>
  <si>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</si>
  <si>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</si>
  <si>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</si>
  <si>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</si>
  <si>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</si>
  <si>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</si>
  <si>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</si>
  <si>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</si>
  <si>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</si>
  <si>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</si>
  <si>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</si>
  <si>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</si>
  <si>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</si>
  <si>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 0,0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</si>
  <si>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</si>
  <si>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</si>
  <si>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</si>
  <si>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</si>
  <si>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</si>
  <si>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</si>
  <si>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</si>
  <si>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</si>
  <si>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</si>
  <si>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</si>
  <si>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</si>
  <si>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</si>
  <si>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</si>
  <si>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</si>
  <si>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000  1  09  00000  00  0000  110</t>
  </si>
  <si>
    <t>ЗАДОЛЖЕННОСТЬ И ПЕРЕРАСЧЕТЫ ПО ОТМЕНЕННЫМ НАЛОГАМ, СБОРАМ И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</si>
  <si>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</si>
  <si>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</si>
  <si>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</si>
  <si>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</si>
  <si>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010  1  11  05012  04  0000  120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</si>
  <si>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</si>
  <si>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902  1  11  09044  04  0003  120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</si>
  <si>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</si>
  <si>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902  1  11  09044  04  0004  120</t>
  </si>
  <si>
    <t>Плата за пользование жилыми помещениями (плата за наём) муниципального жилищного фонда городских округов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</si>
  <si>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</si>
  <si>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</si>
  <si>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902  1  11  09044  04  0010  120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</si>
  <si>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</si>
  <si>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</si>
  <si>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</si>
  <si>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</si>
  <si>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</si>
  <si>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</si>
  <si>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</si>
  <si>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</si>
  <si>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</si>
  <si>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</si>
  <si>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выбросы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</si>
  <si>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</si>
  <si>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</si>
  <si>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</si>
  <si>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</si>
  <si>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</si>
  <si>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</si>
  <si>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906  1  13  01994  04  0004  130</t>
  </si>
  <si>
    <t>Прочие доходы от оказания платных услуг (работ) получателями средств бюджетов городских округов</t>
  </si>
  <si>
    <t>901  1  13  01994  04  0004  130</t>
  </si>
  <si>
    <t>908  1  13  01994  04  0004  130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</si>
  <si>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</si>
  <si>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</si>
  <si>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</si>
  <si>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919  1  13  02994  04  0002  130</t>
  </si>
  <si>
    <t>Прочие доходы от компенсации затрат бюджетов городских округов (в части средств, поступающих в погашение ссуд, выданных на жилищное строительство)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</si>
  <si>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</si>
  <si>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</si>
  <si>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</si>
  <si>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</si>
  <si>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</si>
  <si>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</si>
  <si>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902  1  14  02043  04  0001  410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</si>
  <si>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</si>
  <si>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902  1  14  02043  04  0002  410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</si>
  <si>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</si>
  <si>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</si>
  <si>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</si>
  <si>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</si>
  <si>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</si>
  <si>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</si>
  <si>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</si>
  <si>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</si>
  <si>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</si>
  <si>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</si>
  <si>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</si>
  <si>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141  1  16  08000  01  6000  140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</si>
  <si>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</si>
  <si>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188  1  16  08000  01  6000  140</t>
  </si>
  <si>
    <t>188  1  16  21040  04  6000  140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</si>
  <si>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</si>
  <si>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322  1  16  21040  04  6000  140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</si>
  <si>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</si>
  <si>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</si>
  <si>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</si>
  <si>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</si>
  <si>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188  1  16  30030  01  6000  140</t>
  </si>
  <si>
    <t>Прочие денежные взыскания (штрафы) за административные правонарушения в области дорожного движения</t>
  </si>
  <si>
    <t>901  1  16  32000  04  0000  140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</si>
  <si>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</si>
  <si>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919  1  16  32000  04  0000  140</t>
  </si>
  <si>
    <t>188  1  16 43000  01  6000  140</t>
  </si>
  <si>
    <t>Денежные взыскания (штрафы) 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</si>
  <si>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192  1  16 43000  01  6000  140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</si>
  <si>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</si>
  <si>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</si>
  <si>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</si>
  <si>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015  1  16  90040  04  0000  140</t>
  </si>
  <si>
    <t>037  1  16  90040  04  0000  140</t>
  </si>
  <si>
    <t>045  1  16  90040  04  0000  140</t>
  </si>
  <si>
    <t>106  1  16  90040  04  6000  140</t>
  </si>
  <si>
    <t>141  1  16  90040  04  6000  140</t>
  </si>
  <si>
    <t>188  1  16  90040  04  6000  140</t>
  </si>
  <si>
    <t>192  1  16  90040  04  6000  140</t>
  </si>
  <si>
    <t>901  1  16  90040  04  0000  140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</si>
  <si>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</si>
  <si>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</si>
  <si>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</si>
  <si>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</si>
  <si>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</si>
  <si>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</si>
  <si>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906  1  17  01040  04  0000  180</t>
  </si>
  <si>
    <t>908  1  17  01040  04  0000  180</t>
  </si>
  <si>
    <t>919  1  17  01040  04  0000  180</t>
  </si>
  <si>
    <t>000  1  17  05040  04  0000  180</t>
  </si>
  <si>
    <t>Прочие неналоговые доходы бюджетов городских округов</t>
  </si>
  <si>
    <t>901  1  17  05040  04  0000  180</t>
  </si>
  <si>
    <t>906  1  17  05040  04  0000  180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</si>
  <si>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</si>
  <si>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</si>
  <si>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</si>
  <si>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</si>
  <si>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</si>
  <si>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</si>
  <si>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</si>
  <si>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</si>
  <si>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</si>
  <si>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</si>
  <si>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901  2  02  02009  04  0000  151</t>
  </si>
  <si>
    <t>Субсидии бюджетам городских округов  на поддержку субъектов малого и среднего предпринимательства, включа якрестьянские (фермерские) хозяйства</t>
  </si>
  <si>
    <t>901  2  02  02051  04  0000  151</t>
  </si>
  <si>
    <t>Субсидии на софинансирование социальных выплат молодым семьям на приобретение (строительство) жилья</t>
  </si>
  <si>
    <t>901  2  02  02077  04  0000  151</t>
  </si>
  <si>
    <t>Субсидии на проведение мероприятий по развитию газификации в сельской местности</t>
  </si>
  <si>
    <t>901  2  02  02085  04  0000  151</t>
  </si>
  <si>
    <t>Субсидии на проведение мероприятий по улучшению жилищных условий граждан, проживающих в сельской местности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</si>
  <si>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</si>
  <si>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901  2  02  02088  04  0000  151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</si>
  <si>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корпорации-Фонда содействия реформирования жилищно-коммунального хозяйства</t>
  </si>
  <si>
    <t>901  2  02  02089  04  0000  151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</si>
  <si>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</si>
  <si>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906  2  02  02145  04  0000  151</t>
  </si>
  <si>
    <t>Субсидии бюджета городских округов на модернизацию региональных систем общего образования</t>
  </si>
  <si>
    <t>000  2  02  02999  04  0000  151</t>
  </si>
  <si>
    <t>ПРОЧИЕ субсидии городским округам</t>
  </si>
  <si>
    <t>901  2  02  02999  04  0000  151</t>
  </si>
  <si>
    <t>Субсидии на строительство и модернизацию автомобильных дорог общего пользования местного значения</t>
  </si>
  <si>
    <t>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</si>
  <si>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Субсидии на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</si>
  <si>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Субсидии на организацию мероприятий по охране окружающей среды и природопользованию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</si>
  <si>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</si>
  <si>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территорий, оплату услуг по формированию земельных участков под многоквартирными домами и оплату услуг органов технической инвентаризации по представлению сведений, необходимых для исчисления земельных долей таких участков в целях налогообложения</t>
  </si>
  <si>
    <t>Субсидии на проведение мероприятий по информатизации муниципальных образований</t>
  </si>
  <si>
    <t>Субсидии на оплату коммунальных услуг муниципальными учреждениями</t>
  </si>
  <si>
    <t>Субсидии 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</si>
  <si>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</si>
  <si>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Субсидии на оснащение многоквартирных домов и зданий (строений, сооружений), находящихся в муниципальной собственности, приборами учета энергетических ресурсов</t>
  </si>
  <si>
    <t>Субсидии на приобретение оборудования для организаций, занимающихся патриотическим воспитанием граждан в Свердловской области, и на мероприятия по патриотическому воспитанию в муниципальных образованиях в Свердловской области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</si>
  <si>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</si>
  <si>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906  2  02  02999  04  0000  151</t>
  </si>
  <si>
    <t>Субсидии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соответствии с Соглашением о минимальной зарплате в Свердловской области</t>
  </si>
  <si>
    <t>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 зданий и помещений, в которых размещаются муниципальные образовательные учреждения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</si>
  <si>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</si>
  <si>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</si>
  <si>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</si>
  <si>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908  2  02  02999  04  0000  151</t>
  </si>
  <si>
    <t>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 инструментами</t>
  </si>
  <si>
    <t>Субсидии на информатизацию муниципальных библиотек, на комплектование книжных фондов (в том числе на приобретение электронных книг), подписку на периодические издания, приобретение компьютерного оборудования и лицензионного программного обеспечения, подключение к сети Интернет муниципальных библиотек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</si>
  <si>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</si>
  <si>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</si>
  <si>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</si>
  <si>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</si>
  <si>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</si>
  <si>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</si>
  <si>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901  2  02  03007  04  0000  151</t>
  </si>
  <si>
    <t>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</si>
  <si>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906 2  02  03021  04  0000  151</t>
  </si>
  <si>
    <t xml:space="preserve">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Свердловской области </t>
  </si>
  <si>
    <t>901 2  02  03022  04  0000  151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</si>
  <si>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</si>
  <si>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901  2  02  03024  04  0000  151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</si>
  <si>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</si>
  <si>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</si>
  <si>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</si>
  <si>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</si>
  <si>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</si>
  <si>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</si>
  <si>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000  2  02  04000  00 0000  151</t>
  </si>
  <si>
    <t>ИНЫЕ МЕЖБЮДЖЕТНЫЕ ТРАНСФЕРТЫ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</si>
  <si>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</si>
  <si>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</si>
  <si>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901  2  02  04999  04  0000  151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</si>
  <si>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</si>
  <si>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906  2  02  04999  04  0000  151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</si>
  <si>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</si>
  <si>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</si>
  <si>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908  2  02  04999  04  0000  151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</si>
  <si>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</si>
  <si>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919  2  02  04999  04  0000  151</t>
  </si>
  <si>
    <t>Межбюджетные трансферты на стимулирование бюджетам городских округов</t>
  </si>
  <si>
    <t>000  2  07  04000  04  0000  180</t>
  </si>
  <si>
    <t>Прочие безвозмездные поступления в бюджеты городских округов</t>
  </si>
  <si>
    <t>901  2  07  04000  04  0000  180</t>
  </si>
  <si>
    <t>906  2  07  04000  04  0000  180</t>
  </si>
  <si>
    <t>000  2  19  04000  04  0000  000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</si>
  <si>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</si>
  <si>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901  2  19  04000  04  0000  151</t>
  </si>
  <si>
    <t>906  2  19  04000  04  0000  151</t>
  </si>
  <si>
    <t>908  2  19  04000  04  0000  151</t>
  </si>
  <si>
    <t>919  2  19  04000  04  0000  151</t>
  </si>
  <si>
    <t>ИТОГО ДОХОДОВ</t>
  </si>
  <si>
    <t>по состоянию на 01.12.2012г.</t>
  </si>
  <si>
    <r>
      <t xml:space="preserve">               </t>
    </r>
    <r>
      <rPr>
        <b/>
        <sz val="14"/>
        <rFont val="Times New Roman"/>
        <family val="1"/>
      </rPr>
      <t xml:space="preserve"> ИСПОЛНЕНИЕ БЮДЖЕТА </t>
    </r>
    <r>
      <rPr>
        <sz val="12"/>
        <rFont val="Times New Roman"/>
        <family val="1"/>
      </rPr>
      <t xml:space="preserve">                                 </t>
    </r>
    <r>
      <rPr>
        <sz val="14"/>
        <rFont val="Times New Roman"/>
        <family val="1"/>
      </rPr>
      <t>Невьянского городского округа по доходам по состоянию на 01.12.2012 года</t>
    </r>
  </si>
  <si>
    <t>908  1  13  02994  04  0001  130</t>
  </si>
  <si>
    <t>Субсидии местным бюджетам на доведение к 2013 году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Свердловской области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</si>
</sst>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00"/>
    <numFmt numFmtId="177" formatCode="#,##0.000"/>
    <numFmt numFmtId="178" formatCode="#,##0.0000"/>
  </numFmts>
  <fonts count="11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1" xfId="0" applyNumberFormat="1" applyFill="1" applyBorder="1" applyAlignment="1">
      <alignment horizontal="center" vertical="top" shrinkToFit="1"/>
    </xf>
    <xf numFmtId="49" fontId="4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10" fontId="0" fillId="2" borderId="0" xfId="0" applyNumberForma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169" fontId="0" fillId="0" borderId="0" xfId="0" applyNumberFormat="1" applyAlignment="1">
      <alignment/>
    </xf>
    <xf numFmtId="168" fontId="0" fillId="2" borderId="0" xfId="0" applyNumberFormat="1" applyFill="1" applyBorder="1" applyAlignment="1">
      <alignment horizontal="right" vertical="top" shrinkToFit="1"/>
    </xf>
    <xf numFmtId="10" fontId="0" fillId="2" borderId="0" xfId="0" applyNumberFormat="1" applyFill="1" applyBorder="1" applyAlignment="1">
      <alignment horizontal="fill" vertical="top" shrinkToFit="1"/>
    </xf>
    <xf numFmtId="10" fontId="4" fillId="3" borderId="0" xfId="0" applyNumberFormat="1" applyFont="1" applyFill="1" applyBorder="1" applyAlignment="1">
      <alignment horizontal="right" shrinkToFit="1"/>
    </xf>
    <xf numFmtId="169" fontId="0" fillId="2" borderId="1" xfId="0" applyNumberFormat="1" applyFill="1" applyBorder="1" applyAlignment="1">
      <alignment horizontal="right" shrinkToFit="1"/>
    </xf>
    <xf numFmtId="4" fontId="0" fillId="2" borderId="1" xfId="0" applyNumberFormat="1" applyFill="1" applyBorder="1" applyAlignment="1">
      <alignment horizontal="right" shrinkToFit="1"/>
    </xf>
    <xf numFmtId="168" fontId="0" fillId="2" borderId="1" xfId="0" applyNumberFormat="1" applyFill="1" applyBorder="1" applyAlignment="1">
      <alignment horizontal="right" shrinkToFit="1"/>
    </xf>
    <xf numFmtId="169" fontId="4" fillId="4" borderId="1" xfId="0" applyNumberFormat="1" applyFont="1" applyFill="1" applyBorder="1" applyAlignment="1">
      <alignment horizontal="right" shrinkToFit="1"/>
    </xf>
    <xf numFmtId="168" fontId="4" fillId="4" borderId="1" xfId="0" applyNumberFormat="1" applyFont="1" applyFill="1" applyBorder="1" applyAlignment="1">
      <alignment horizontal="right" shrinkToFit="1"/>
    </xf>
    <xf numFmtId="49" fontId="3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176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justify" vertical="top" wrapText="1"/>
    </xf>
    <xf numFmtId="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/>
    </xf>
    <xf numFmtId="4" fontId="9" fillId="0" borderId="3" xfId="0" applyNumberFormat="1" applyFont="1" applyBorder="1" applyAlignment="1">
      <alignment horizontal="center" wrapText="1"/>
    </xf>
    <xf numFmtId="169" fontId="9" fillId="0" borderId="3" xfId="0" applyNumberFormat="1" applyFont="1" applyBorder="1" applyAlignment="1">
      <alignment horizontal="center" wrapText="1"/>
    </xf>
    <xf numFmtId="176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top"/>
    </xf>
    <xf numFmtId="177" fontId="9" fillId="0" borderId="1" xfId="0" applyNumberFormat="1" applyFont="1" applyBorder="1" applyAlignment="1">
      <alignment horizontal="center" wrapText="1"/>
    </xf>
    <xf numFmtId="177" fontId="8" fillId="0" borderId="1" xfId="0" applyNumberFormat="1" applyFont="1" applyBorder="1" applyAlignment="1">
      <alignment horizontal="center"/>
    </xf>
    <xf numFmtId="177" fontId="8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178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/>
    </xf>
    <xf numFmtId="2" fontId="8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8" fontId="0" fillId="2" borderId="3" xfId="0" applyNumberFormat="1" applyFill="1" applyBorder="1" applyAlignment="1">
      <alignment horizontal="right" shrinkToFit="1"/>
    </xf>
    <xf numFmtId="168" fontId="0" fillId="2" borderId="5" xfId="0" applyNumberFormat="1" applyFill="1" applyBorder="1" applyAlignment="1">
      <alignment horizontal="right" shrinkToFit="1"/>
    </xf>
    <xf numFmtId="49" fontId="0" fillId="2" borderId="3" xfId="0" applyNumberFormat="1" applyFill="1" applyBorder="1" applyAlignment="1">
      <alignment horizontal="center" vertical="center" wrapText="1" shrinkToFit="1"/>
    </xf>
    <xf numFmtId="49" fontId="0" fillId="2" borderId="5" xfId="0" applyNumberForma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169" fontId="0" fillId="0" borderId="3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49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0" fillId="2" borderId="6" xfId="0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26.25390625" style="0" customWidth="1"/>
    <col min="2" max="2" width="39.875" style="0" customWidth="1"/>
    <col min="3" max="3" width="12.875" style="0" customWidth="1"/>
    <col min="4" max="4" width="14.125" style="0" customWidth="1"/>
    <col min="5" max="5" width="13.25390625" style="0" customWidth="1"/>
  </cols>
  <sheetData>
    <row r="1" spans="2:5" ht="54" customHeight="1">
      <c r="B1" s="56" t="s">
        <v>277</v>
      </c>
      <c r="C1" s="56"/>
      <c r="D1" s="18"/>
      <c r="E1" s="19"/>
    </row>
    <row r="2" spans="3:5" ht="12.75">
      <c r="C2" s="19"/>
      <c r="D2" s="18"/>
      <c r="E2" s="19"/>
    </row>
    <row r="3" spans="3:5" ht="12.75">
      <c r="C3" s="19"/>
      <c r="D3" s="18"/>
      <c r="E3" s="19" t="s">
        <v>33</v>
      </c>
    </row>
    <row r="4" spans="1:5" ht="51">
      <c r="A4" s="20" t="s">
        <v>34</v>
      </c>
      <c r="B4" s="21" t="s">
        <v>35</v>
      </c>
      <c r="C4" s="20" t="s">
        <v>36</v>
      </c>
      <c r="D4" s="22" t="s">
        <v>37</v>
      </c>
      <c r="E4" s="23" t="s">
        <v>38</v>
      </c>
    </row>
    <row r="5" spans="1:5" ht="12.75">
      <c r="A5" s="24">
        <v>1</v>
      </c>
      <c r="B5" s="24">
        <v>2</v>
      </c>
      <c r="C5" s="25">
        <v>3</v>
      </c>
      <c r="D5" s="26">
        <v>5</v>
      </c>
      <c r="E5" s="27">
        <v>7</v>
      </c>
    </row>
    <row r="6" spans="1:5" ht="25.5">
      <c r="A6" s="28" t="s">
        <v>39</v>
      </c>
      <c r="B6" s="29" t="s">
        <v>40</v>
      </c>
      <c r="C6" s="30">
        <f>C7+C13+C20+C25+C27+C29+C35+C41+C50+C56+C81</f>
        <v>505387.39999999997</v>
      </c>
      <c r="D6" s="30">
        <f>D7+D13+D20+D25+D27+D29+D35+D41+D50+D56+D81</f>
        <v>445268.19999999995</v>
      </c>
      <c r="E6" s="31">
        <f aca="true" t="shared" si="0" ref="E6:E18">SUM(D6*100/C6)</f>
        <v>88.10433342817805</v>
      </c>
    </row>
    <row r="7" spans="1:5" ht="25.5">
      <c r="A7" s="28" t="s">
        <v>41</v>
      </c>
      <c r="B7" s="29" t="s">
        <v>42</v>
      </c>
      <c r="C7" s="30">
        <f>C8</f>
        <v>376455</v>
      </c>
      <c r="D7" s="30">
        <f>D8</f>
        <v>334058</v>
      </c>
      <c r="E7" s="31">
        <f t="shared" si="0"/>
        <v>88.73783055079625</v>
      </c>
    </row>
    <row r="8" spans="1:5" ht="25.5">
      <c r="A8" s="28" t="s">
        <v>43</v>
      </c>
      <c r="B8" s="29" t="s">
        <v>44</v>
      </c>
      <c r="C8" s="30">
        <f>SUM(C9:C12)</f>
        <v>376455</v>
      </c>
      <c r="D8" s="30">
        <f>SUM(D9:D12)</f>
        <v>334058</v>
      </c>
      <c r="E8" s="31">
        <f t="shared" si="0"/>
        <v>88.73783055079625</v>
      </c>
    </row>
    <row r="9" spans="1:5" ht="76.5">
      <c r="A9" s="32" t="s">
        <v>45</v>
      </c>
      <c r="B9" s="33" t="s">
        <v>46</v>
      </c>
      <c r="C9" s="34">
        <v>371338</v>
      </c>
      <c r="D9" s="34">
        <v>329054.9</v>
      </c>
      <c r="E9" s="35">
        <f t="shared" si="0"/>
        <v>88.61331186143083</v>
      </c>
    </row>
    <row r="10" spans="1:5" ht="114.75">
      <c r="A10" s="32" t="s">
        <v>47</v>
      </c>
      <c r="B10" s="33" t="s">
        <v>48</v>
      </c>
      <c r="C10" s="34">
        <v>814</v>
      </c>
      <c r="D10" s="34">
        <v>783.3</v>
      </c>
      <c r="E10" s="35">
        <f t="shared" si="0"/>
        <v>96.22850122850123</v>
      </c>
    </row>
    <row r="11" spans="1:5" ht="51">
      <c r="A11" s="32" t="s">
        <v>49</v>
      </c>
      <c r="B11" s="33" t="s">
        <v>50</v>
      </c>
      <c r="C11" s="34">
        <v>2503</v>
      </c>
      <c r="D11" s="34">
        <v>2547.5</v>
      </c>
      <c r="E11" s="35">
        <f t="shared" si="0"/>
        <v>101.77786656012785</v>
      </c>
    </row>
    <row r="12" spans="1:5" ht="102">
      <c r="A12" s="32" t="s">
        <v>51</v>
      </c>
      <c r="B12" s="33" t="s">
        <v>52</v>
      </c>
      <c r="C12" s="34">
        <v>1800</v>
      </c>
      <c r="D12" s="34">
        <v>1672.3</v>
      </c>
      <c r="E12" s="35">
        <f t="shared" si="0"/>
        <v>92.90555555555555</v>
      </c>
    </row>
    <row r="13" spans="1:5" ht="25.5">
      <c r="A13" s="28" t="s">
        <v>53</v>
      </c>
      <c r="B13" s="36" t="s">
        <v>54</v>
      </c>
      <c r="C13" s="30">
        <f>C14+C17</f>
        <v>19975</v>
      </c>
      <c r="D13" s="30">
        <f>D14+D17</f>
        <v>19959.6</v>
      </c>
      <c r="E13" s="31">
        <f t="shared" si="0"/>
        <v>99.9229036295369</v>
      </c>
    </row>
    <row r="14" spans="1:5" ht="25.5">
      <c r="A14" s="32" t="s">
        <v>55</v>
      </c>
      <c r="B14" s="33" t="s">
        <v>56</v>
      </c>
      <c r="C14" s="37">
        <f>C15+C16</f>
        <v>19971</v>
      </c>
      <c r="D14" s="37">
        <f>D15+D16</f>
        <v>19955</v>
      </c>
      <c r="E14" s="35">
        <f t="shared" si="0"/>
        <v>99.91988383155575</v>
      </c>
    </row>
    <row r="15" spans="1:5" ht="25.5">
      <c r="A15" s="32" t="s">
        <v>57</v>
      </c>
      <c r="B15" s="33" t="s">
        <v>56</v>
      </c>
      <c r="C15" s="34">
        <v>19867</v>
      </c>
      <c r="D15" s="34">
        <v>19815.7</v>
      </c>
      <c r="E15" s="35">
        <f t="shared" si="0"/>
        <v>99.74178285599235</v>
      </c>
    </row>
    <row r="16" spans="1:5" ht="38.25">
      <c r="A16" s="32" t="s">
        <v>58</v>
      </c>
      <c r="B16" s="33" t="s">
        <v>59</v>
      </c>
      <c r="C16" s="34">
        <v>104</v>
      </c>
      <c r="D16" s="34">
        <v>139.3</v>
      </c>
      <c r="E16" s="35">
        <f t="shared" si="0"/>
        <v>133.9423076923077</v>
      </c>
    </row>
    <row r="17" spans="1:5" ht="12.75">
      <c r="A17" s="32" t="s">
        <v>60</v>
      </c>
      <c r="B17" s="33" t="s">
        <v>61</v>
      </c>
      <c r="C17" s="37">
        <f>SUM(C18:C19)</f>
        <v>4</v>
      </c>
      <c r="D17" s="37">
        <f>SUM(D18:D19)</f>
        <v>4.6</v>
      </c>
      <c r="E17" s="35">
        <f t="shared" si="0"/>
        <v>114.99999999999999</v>
      </c>
    </row>
    <row r="18" spans="1:5" ht="12.75">
      <c r="A18" s="32" t="s">
        <v>62</v>
      </c>
      <c r="B18" s="33" t="s">
        <v>61</v>
      </c>
      <c r="C18" s="34">
        <v>4</v>
      </c>
      <c r="D18" s="34">
        <v>4</v>
      </c>
      <c r="E18" s="35">
        <f t="shared" si="0"/>
        <v>100</v>
      </c>
    </row>
    <row r="19" spans="1:5" ht="38.25">
      <c r="A19" s="32" t="s">
        <v>63</v>
      </c>
      <c r="B19" s="33" t="s">
        <v>64</v>
      </c>
      <c r="C19" s="34" t="s">
        <v>65</v>
      </c>
      <c r="D19" s="34">
        <v>0.6</v>
      </c>
      <c r="E19" s="35"/>
    </row>
    <row r="20" spans="1:5" ht="25.5">
      <c r="A20" s="28" t="s">
        <v>66</v>
      </c>
      <c r="B20" s="36" t="s">
        <v>67</v>
      </c>
      <c r="C20" s="30">
        <f>C21+C22</f>
        <v>29968</v>
      </c>
      <c r="D20" s="30">
        <f>D21+D22</f>
        <v>30443.4</v>
      </c>
      <c r="E20" s="31">
        <f aca="true" t="shared" si="1" ref="E20:E51">SUM(D20*100/C20)</f>
        <v>101.58635878270155</v>
      </c>
    </row>
    <row r="21" spans="1:5" ht="51">
      <c r="A21" s="32" t="s">
        <v>68</v>
      </c>
      <c r="B21" s="33" t="s">
        <v>69</v>
      </c>
      <c r="C21" s="34">
        <v>6767</v>
      </c>
      <c r="D21" s="34">
        <v>6569.8</v>
      </c>
      <c r="E21" s="35">
        <f t="shared" si="1"/>
        <v>97.0858578395153</v>
      </c>
    </row>
    <row r="22" spans="1:5" ht="12.75">
      <c r="A22" s="32" t="s">
        <v>70</v>
      </c>
      <c r="B22" s="33" t="s">
        <v>71</v>
      </c>
      <c r="C22" s="37">
        <f>C23+C24</f>
        <v>23201</v>
      </c>
      <c r="D22" s="37">
        <f>D23+D24</f>
        <v>23873.600000000002</v>
      </c>
      <c r="E22" s="35">
        <f t="shared" si="1"/>
        <v>102.89901297357872</v>
      </c>
    </row>
    <row r="23" spans="1:5" ht="76.5">
      <c r="A23" s="32" t="s">
        <v>72</v>
      </c>
      <c r="B23" s="33" t="s">
        <v>73</v>
      </c>
      <c r="C23" s="34">
        <v>3387</v>
      </c>
      <c r="D23" s="34">
        <v>3772.2</v>
      </c>
      <c r="E23" s="35">
        <f t="shared" si="1"/>
        <v>111.37289636846766</v>
      </c>
    </row>
    <row r="24" spans="1:5" ht="76.5">
      <c r="A24" s="32" t="s">
        <v>74</v>
      </c>
      <c r="B24" s="33" t="s">
        <v>75</v>
      </c>
      <c r="C24" s="34">
        <v>19814</v>
      </c>
      <c r="D24" s="34">
        <v>20101.4</v>
      </c>
      <c r="E24" s="35">
        <f t="shared" si="1"/>
        <v>101.45048955284143</v>
      </c>
    </row>
    <row r="25" spans="1:5" ht="25.5">
      <c r="A25" s="28" t="s">
        <v>76</v>
      </c>
      <c r="B25" s="36" t="s">
        <v>77</v>
      </c>
      <c r="C25" s="30">
        <f>C26</f>
        <v>3538</v>
      </c>
      <c r="D25" s="30">
        <f>D26</f>
        <v>3289</v>
      </c>
      <c r="E25" s="31">
        <f t="shared" si="1"/>
        <v>92.96212549462973</v>
      </c>
    </row>
    <row r="26" spans="1:5" ht="76.5">
      <c r="A26" s="32" t="s">
        <v>78</v>
      </c>
      <c r="B26" s="33" t="s">
        <v>79</v>
      </c>
      <c r="C26" s="34">
        <v>3538</v>
      </c>
      <c r="D26" s="34">
        <v>3289</v>
      </c>
      <c r="E26" s="35">
        <f t="shared" si="1"/>
        <v>92.96212549462973</v>
      </c>
    </row>
    <row r="27" spans="1:5" ht="38.25">
      <c r="A27" s="28" t="s">
        <v>80</v>
      </c>
      <c r="B27" s="36" t="s">
        <v>81</v>
      </c>
      <c r="C27" s="38">
        <f>SUM(C28)</f>
        <v>2</v>
      </c>
      <c r="D27" s="38">
        <f>SUM(D28)</f>
        <v>1.4</v>
      </c>
      <c r="E27" s="31">
        <f t="shared" si="1"/>
        <v>70</v>
      </c>
    </row>
    <row r="28" spans="1:5" ht="51">
      <c r="A28" s="32" t="s">
        <v>82</v>
      </c>
      <c r="B28" s="33" t="s">
        <v>83</v>
      </c>
      <c r="C28" s="34">
        <v>2</v>
      </c>
      <c r="D28" s="34">
        <v>1.4</v>
      </c>
      <c r="E28" s="35">
        <f t="shared" si="1"/>
        <v>70</v>
      </c>
    </row>
    <row r="29" spans="1:5" ht="51">
      <c r="A29" s="28" t="s">
        <v>84</v>
      </c>
      <c r="B29" s="29" t="s">
        <v>85</v>
      </c>
      <c r="C29" s="30">
        <f>SUM(C30:C34)</f>
        <v>20984</v>
      </c>
      <c r="D29" s="30">
        <f>SUM(D30:D34)</f>
        <v>21282</v>
      </c>
      <c r="E29" s="31">
        <f t="shared" si="1"/>
        <v>101.42012962256958</v>
      </c>
    </row>
    <row r="30" spans="1:5" ht="89.25">
      <c r="A30" s="32" t="s">
        <v>86</v>
      </c>
      <c r="B30" s="33" t="s">
        <v>87</v>
      </c>
      <c r="C30" s="34">
        <v>10902</v>
      </c>
      <c r="D30" s="34">
        <v>11114.7</v>
      </c>
      <c r="E30" s="35">
        <f t="shared" si="1"/>
        <v>101.95101816180518</v>
      </c>
    </row>
    <row r="31" spans="1:5" ht="127.5">
      <c r="A31" s="32" t="s">
        <v>88</v>
      </c>
      <c r="B31" s="33" t="s">
        <v>89</v>
      </c>
      <c r="C31" s="34">
        <v>9700</v>
      </c>
      <c r="D31" s="34">
        <v>9763.5</v>
      </c>
      <c r="E31" s="35">
        <f t="shared" si="1"/>
        <v>100.65463917525773</v>
      </c>
    </row>
    <row r="32" spans="1:5" ht="38.25">
      <c r="A32" s="32" t="s">
        <v>90</v>
      </c>
      <c r="B32" s="33" t="s">
        <v>91</v>
      </c>
      <c r="C32" s="34">
        <v>22</v>
      </c>
      <c r="D32" s="34">
        <v>22.6</v>
      </c>
      <c r="E32" s="35">
        <f t="shared" si="1"/>
        <v>102.72727272727273</v>
      </c>
    </row>
    <row r="33" spans="1:5" ht="51">
      <c r="A33" s="32" t="s">
        <v>92</v>
      </c>
      <c r="B33" s="33" t="s">
        <v>93</v>
      </c>
      <c r="C33" s="34">
        <v>10</v>
      </c>
      <c r="D33" s="34">
        <v>10.4</v>
      </c>
      <c r="E33" s="35">
        <f t="shared" si="1"/>
        <v>104</v>
      </c>
    </row>
    <row r="34" spans="1:5" ht="89.25">
      <c r="A34" s="32" t="s">
        <v>94</v>
      </c>
      <c r="B34" s="33" t="s">
        <v>95</v>
      </c>
      <c r="C34" s="34">
        <v>350</v>
      </c>
      <c r="D34" s="34">
        <v>370.8</v>
      </c>
      <c r="E34" s="35">
        <f t="shared" si="1"/>
        <v>105.94285714285714</v>
      </c>
    </row>
    <row r="35" spans="1:5" ht="25.5">
      <c r="A35" s="28" t="s">
        <v>96</v>
      </c>
      <c r="B35" s="29" t="s">
        <v>97</v>
      </c>
      <c r="C35" s="30">
        <f>C36</f>
        <v>1166</v>
      </c>
      <c r="D35" s="30">
        <f>D36</f>
        <v>1089.5</v>
      </c>
      <c r="E35" s="31">
        <f t="shared" si="1"/>
        <v>93.43910806174956</v>
      </c>
    </row>
    <row r="36" spans="1:5" ht="25.5">
      <c r="A36" s="32" t="s">
        <v>98</v>
      </c>
      <c r="B36" s="33" t="s">
        <v>99</v>
      </c>
      <c r="C36" s="34">
        <f>SUM(C37:C40)</f>
        <v>1166</v>
      </c>
      <c r="D36" s="34">
        <f>SUM(D37:D40)</f>
        <v>1089.5</v>
      </c>
      <c r="E36" s="35">
        <f t="shared" si="1"/>
        <v>93.43910806174956</v>
      </c>
    </row>
    <row r="37" spans="1:5" ht="38.25">
      <c r="A37" s="32" t="s">
        <v>100</v>
      </c>
      <c r="B37" s="33" t="s">
        <v>101</v>
      </c>
      <c r="C37" s="34">
        <v>590</v>
      </c>
      <c r="D37" s="34">
        <v>554.8</v>
      </c>
      <c r="E37" s="35">
        <f t="shared" si="1"/>
        <v>94.03389830508473</v>
      </c>
    </row>
    <row r="38" spans="1:5" ht="38.25">
      <c r="A38" s="32" t="s">
        <v>102</v>
      </c>
      <c r="B38" s="33" t="s">
        <v>103</v>
      </c>
      <c r="C38" s="34">
        <v>43</v>
      </c>
      <c r="D38" s="34">
        <v>47.4</v>
      </c>
      <c r="E38" s="35">
        <f t="shared" si="1"/>
        <v>110.23255813953489</v>
      </c>
    </row>
    <row r="39" spans="1:5" ht="25.5">
      <c r="A39" s="32" t="s">
        <v>104</v>
      </c>
      <c r="B39" s="33" t="s">
        <v>105</v>
      </c>
      <c r="C39" s="34">
        <v>160</v>
      </c>
      <c r="D39" s="34">
        <v>138.3</v>
      </c>
      <c r="E39" s="35">
        <f t="shared" si="1"/>
        <v>86.43750000000001</v>
      </c>
    </row>
    <row r="40" spans="1:5" ht="25.5">
      <c r="A40" s="32" t="s">
        <v>106</v>
      </c>
      <c r="B40" s="33" t="s">
        <v>107</v>
      </c>
      <c r="C40" s="34">
        <v>373</v>
      </c>
      <c r="D40" s="34">
        <v>349</v>
      </c>
      <c r="E40" s="35">
        <f t="shared" si="1"/>
        <v>93.5656836461126</v>
      </c>
    </row>
    <row r="41" spans="1:5" ht="38.25">
      <c r="A41" s="28" t="s">
        <v>108</v>
      </c>
      <c r="B41" s="36" t="s">
        <v>109</v>
      </c>
      <c r="C41" s="30">
        <f>SUM(C42:C49)</f>
        <v>21662.8</v>
      </c>
      <c r="D41" s="30">
        <f>SUM(D42:D49)</f>
        <v>20620.1</v>
      </c>
      <c r="E41" s="31">
        <f t="shared" si="1"/>
        <v>95.18667946895137</v>
      </c>
    </row>
    <row r="42" spans="1:5" ht="63.75">
      <c r="A42" s="32" t="s">
        <v>110</v>
      </c>
      <c r="B42" s="33" t="s">
        <v>111</v>
      </c>
      <c r="C42" s="34">
        <v>18409.7</v>
      </c>
      <c r="D42" s="34">
        <v>17718.9</v>
      </c>
      <c r="E42" s="35">
        <f t="shared" si="1"/>
        <v>96.24763032531764</v>
      </c>
    </row>
    <row r="43" spans="1:5" ht="38.25">
      <c r="A43" s="32" t="s">
        <v>112</v>
      </c>
      <c r="B43" s="33" t="s">
        <v>113</v>
      </c>
      <c r="C43" s="34">
        <v>1966.1</v>
      </c>
      <c r="D43" s="34">
        <v>1565.2</v>
      </c>
      <c r="E43" s="35">
        <f t="shared" si="1"/>
        <v>79.60937897360257</v>
      </c>
    </row>
    <row r="44" spans="1:5" ht="38.25">
      <c r="A44" s="32" t="s">
        <v>114</v>
      </c>
      <c r="B44" s="33" t="s">
        <v>113</v>
      </c>
      <c r="C44" s="34">
        <v>277</v>
      </c>
      <c r="D44" s="34">
        <v>234.3</v>
      </c>
      <c r="E44" s="35">
        <f t="shared" si="1"/>
        <v>84.58483754512635</v>
      </c>
    </row>
    <row r="45" spans="1:5" ht="38.25">
      <c r="A45" s="32" t="s">
        <v>115</v>
      </c>
      <c r="B45" s="33" t="s">
        <v>113</v>
      </c>
      <c r="C45" s="34">
        <v>4</v>
      </c>
      <c r="D45" s="34">
        <v>5.1</v>
      </c>
      <c r="E45" s="35">
        <f t="shared" si="1"/>
        <v>127.49999999999999</v>
      </c>
    </row>
    <row r="46" spans="1:5" ht="38.25">
      <c r="A46" s="32" t="s">
        <v>116</v>
      </c>
      <c r="B46" s="33" t="s">
        <v>117</v>
      </c>
      <c r="C46" s="34">
        <v>205</v>
      </c>
      <c r="D46" s="34">
        <v>247.8</v>
      </c>
      <c r="E46" s="35">
        <f t="shared" si="1"/>
        <v>120.8780487804878</v>
      </c>
    </row>
    <row r="47" spans="1:5" ht="38.25">
      <c r="A47" s="32" t="s">
        <v>118</v>
      </c>
      <c r="B47" s="33" t="s">
        <v>117</v>
      </c>
      <c r="C47" s="34">
        <v>791</v>
      </c>
      <c r="D47" s="34">
        <v>795</v>
      </c>
      <c r="E47" s="35">
        <f t="shared" si="1"/>
        <v>100.50568900126422</v>
      </c>
    </row>
    <row r="48" spans="1:5" ht="38.25">
      <c r="A48" s="32" t="s">
        <v>278</v>
      </c>
      <c r="B48" s="33" t="s">
        <v>117</v>
      </c>
      <c r="C48" s="34"/>
      <c r="D48" s="34">
        <v>42.5</v>
      </c>
      <c r="E48" s="35"/>
    </row>
    <row r="49" spans="1:5" ht="51">
      <c r="A49" s="32" t="s">
        <v>119</v>
      </c>
      <c r="B49" s="33" t="s">
        <v>120</v>
      </c>
      <c r="C49" s="34">
        <v>10</v>
      </c>
      <c r="D49" s="34">
        <v>11.3</v>
      </c>
      <c r="E49" s="35">
        <f t="shared" si="1"/>
        <v>113</v>
      </c>
    </row>
    <row r="50" spans="1:5" ht="25.5">
      <c r="A50" s="28" t="s">
        <v>121</v>
      </c>
      <c r="B50" s="36" t="s">
        <v>122</v>
      </c>
      <c r="C50" s="30">
        <f>SUM(C51:C55)</f>
        <v>28401.6</v>
      </c>
      <c r="D50" s="30">
        <f>SUM(D51:D55)</f>
        <v>11230.3</v>
      </c>
      <c r="E50" s="31">
        <f t="shared" si="1"/>
        <v>39.54108219255254</v>
      </c>
    </row>
    <row r="51" spans="1:5" ht="25.5">
      <c r="A51" s="32" t="s">
        <v>123</v>
      </c>
      <c r="B51" s="33" t="s">
        <v>124</v>
      </c>
      <c r="C51" s="34">
        <v>136</v>
      </c>
      <c r="D51" s="34">
        <v>126.3</v>
      </c>
      <c r="E51" s="35">
        <f t="shared" si="1"/>
        <v>92.86764705882354</v>
      </c>
    </row>
    <row r="52" spans="1:5" ht="102">
      <c r="A52" s="32" t="s">
        <v>125</v>
      </c>
      <c r="B52" s="33" t="s">
        <v>126</v>
      </c>
      <c r="C52" s="34"/>
      <c r="D52" s="34">
        <v>1.7</v>
      </c>
      <c r="E52" s="35"/>
    </row>
    <row r="53" spans="1:5" ht="114.75">
      <c r="A53" s="32" t="s">
        <v>127</v>
      </c>
      <c r="B53" s="33" t="s">
        <v>128</v>
      </c>
      <c r="C53" s="34">
        <v>25489.6</v>
      </c>
      <c r="D53" s="34">
        <v>9092.3</v>
      </c>
      <c r="E53" s="35">
        <f aca="true" t="shared" si="2" ref="E53:E59">SUM(D53*100/C53)</f>
        <v>35.6706264515724</v>
      </c>
    </row>
    <row r="54" spans="1:5" ht="102">
      <c r="A54" s="32" t="s">
        <v>129</v>
      </c>
      <c r="B54" s="33" t="s">
        <v>130</v>
      </c>
      <c r="C54" s="34">
        <v>279</v>
      </c>
      <c r="D54" s="34">
        <v>289.3</v>
      </c>
      <c r="E54" s="35">
        <f t="shared" si="2"/>
        <v>103.69175627240143</v>
      </c>
    </row>
    <row r="55" spans="1:5" ht="51">
      <c r="A55" s="32" t="s">
        <v>131</v>
      </c>
      <c r="B55" s="33" t="s">
        <v>132</v>
      </c>
      <c r="C55" s="34">
        <v>2497</v>
      </c>
      <c r="D55" s="34">
        <v>1720.7</v>
      </c>
      <c r="E55" s="35">
        <f t="shared" si="2"/>
        <v>68.91069283139768</v>
      </c>
    </row>
    <row r="56" spans="1:5" ht="25.5">
      <c r="A56" s="28" t="s">
        <v>133</v>
      </c>
      <c r="B56" s="36" t="s">
        <v>134</v>
      </c>
      <c r="C56" s="30">
        <f>SUM(C57:C71)</f>
        <v>3235</v>
      </c>
      <c r="D56" s="30">
        <f>SUM(D57:D71)</f>
        <v>3285.6</v>
      </c>
      <c r="E56" s="31">
        <f t="shared" si="2"/>
        <v>101.56414219474497</v>
      </c>
    </row>
    <row r="57" spans="1:5" ht="76.5">
      <c r="A57" s="32" t="s">
        <v>135</v>
      </c>
      <c r="B57" s="33" t="s">
        <v>136</v>
      </c>
      <c r="C57" s="34">
        <v>180</v>
      </c>
      <c r="D57" s="34">
        <v>203.4</v>
      </c>
      <c r="E57" s="35">
        <f t="shared" si="2"/>
        <v>113</v>
      </c>
    </row>
    <row r="58" spans="1:5" ht="63.75">
      <c r="A58" s="32" t="s">
        <v>137</v>
      </c>
      <c r="B58" s="33" t="s">
        <v>138</v>
      </c>
      <c r="C58" s="34">
        <v>40</v>
      </c>
      <c r="D58" s="34">
        <v>37.3</v>
      </c>
      <c r="E58" s="35">
        <f t="shared" si="2"/>
        <v>93.24999999999999</v>
      </c>
    </row>
    <row r="59" spans="1:5" ht="63.75">
      <c r="A59" s="32" t="s">
        <v>139</v>
      </c>
      <c r="B59" s="33" t="s">
        <v>140</v>
      </c>
      <c r="C59" s="34">
        <v>240</v>
      </c>
      <c r="D59" s="34">
        <v>235</v>
      </c>
      <c r="E59" s="35">
        <f t="shared" si="2"/>
        <v>97.91666666666667</v>
      </c>
    </row>
    <row r="60" spans="1:5" ht="63.75">
      <c r="A60" s="32" t="s">
        <v>141</v>
      </c>
      <c r="B60" s="33" t="s">
        <v>142</v>
      </c>
      <c r="C60" s="34">
        <v>0</v>
      </c>
      <c r="D60" s="34">
        <v>6</v>
      </c>
      <c r="E60" s="35"/>
    </row>
    <row r="61" spans="1:5" ht="63.75">
      <c r="A61" s="32" t="s">
        <v>143</v>
      </c>
      <c r="B61" s="33" t="s">
        <v>142</v>
      </c>
      <c r="C61" s="34">
        <v>1</v>
      </c>
      <c r="D61" s="34">
        <v>1</v>
      </c>
      <c r="E61" s="35">
        <f aca="true" t="shared" si="3" ref="E61:E66">SUM(D61*100/C61)</f>
        <v>100</v>
      </c>
    </row>
    <row r="62" spans="1:5" ht="63.75">
      <c r="A62" s="32" t="s">
        <v>144</v>
      </c>
      <c r="B62" s="33" t="s">
        <v>145</v>
      </c>
      <c r="C62" s="34">
        <v>14</v>
      </c>
      <c r="D62" s="34">
        <v>14.5</v>
      </c>
      <c r="E62" s="35">
        <f t="shared" si="3"/>
        <v>103.57142857142857</v>
      </c>
    </row>
    <row r="63" spans="1:5" ht="63.75">
      <c r="A63" s="32" t="s">
        <v>146</v>
      </c>
      <c r="B63" s="33" t="s">
        <v>145</v>
      </c>
      <c r="C63" s="34">
        <v>22</v>
      </c>
      <c r="D63" s="34">
        <v>21.2</v>
      </c>
      <c r="E63" s="35">
        <f t="shared" si="3"/>
        <v>96.36363636363636</v>
      </c>
    </row>
    <row r="64" spans="1:5" ht="25.5">
      <c r="A64" s="32" t="s">
        <v>147</v>
      </c>
      <c r="B64" s="33" t="s">
        <v>148</v>
      </c>
      <c r="C64" s="34">
        <v>90</v>
      </c>
      <c r="D64" s="34">
        <v>87.6</v>
      </c>
      <c r="E64" s="35">
        <f t="shared" si="3"/>
        <v>97.33333333333333</v>
      </c>
    </row>
    <row r="65" spans="1:5" ht="63.75">
      <c r="A65" s="32" t="s">
        <v>149</v>
      </c>
      <c r="B65" s="33" t="s">
        <v>150</v>
      </c>
      <c r="C65" s="34">
        <v>524</v>
      </c>
      <c r="D65" s="34">
        <v>503.3</v>
      </c>
      <c r="E65" s="35">
        <f t="shared" si="3"/>
        <v>96.04961832061069</v>
      </c>
    </row>
    <row r="66" spans="1:5" ht="38.25">
      <c r="A66" s="32" t="s">
        <v>151</v>
      </c>
      <c r="B66" s="33" t="s">
        <v>152</v>
      </c>
      <c r="C66" s="34">
        <v>350</v>
      </c>
      <c r="D66" s="34">
        <v>300.2</v>
      </c>
      <c r="E66" s="35">
        <f t="shared" si="3"/>
        <v>85.77142857142857</v>
      </c>
    </row>
    <row r="67" spans="1:5" ht="63.75">
      <c r="A67" s="32" t="s">
        <v>153</v>
      </c>
      <c r="B67" s="33" t="s">
        <v>154</v>
      </c>
      <c r="C67" s="34"/>
      <c r="D67" s="34">
        <v>5.8</v>
      </c>
      <c r="E67" s="35"/>
    </row>
    <row r="68" spans="1:5" ht="63.75">
      <c r="A68" s="32" t="s">
        <v>155</v>
      </c>
      <c r="B68" s="33" t="s">
        <v>154</v>
      </c>
      <c r="C68" s="34">
        <v>37</v>
      </c>
      <c r="D68" s="34">
        <v>129</v>
      </c>
      <c r="E68" s="35">
        <f>SUM(D68*100/C68)</f>
        <v>348.64864864864865</v>
      </c>
    </row>
    <row r="69" spans="1:5" ht="76.5">
      <c r="A69" s="32" t="s">
        <v>156</v>
      </c>
      <c r="B69" s="33" t="s">
        <v>157</v>
      </c>
      <c r="C69" s="34">
        <v>0</v>
      </c>
      <c r="D69" s="34">
        <v>0</v>
      </c>
      <c r="E69" s="35"/>
    </row>
    <row r="70" spans="1:5" ht="76.5">
      <c r="A70" s="32" t="s">
        <v>158</v>
      </c>
      <c r="B70" s="33" t="s">
        <v>157</v>
      </c>
      <c r="C70" s="34"/>
      <c r="D70" s="34">
        <v>0</v>
      </c>
      <c r="E70" s="35"/>
    </row>
    <row r="71" spans="1:5" ht="38.25">
      <c r="A71" s="32" t="s">
        <v>159</v>
      </c>
      <c r="B71" s="33" t="s">
        <v>160</v>
      </c>
      <c r="C71" s="37">
        <f>SUM(C73:C80)</f>
        <v>1737</v>
      </c>
      <c r="D71" s="37">
        <f>SUM(D73:D80)</f>
        <v>1741.3</v>
      </c>
      <c r="E71" s="35">
        <f>SUM(D71*100/C71)</f>
        <v>100.2475532527346</v>
      </c>
    </row>
    <row r="72" spans="1:5" ht="12.75">
      <c r="A72" s="32"/>
      <c r="B72" s="33" t="s">
        <v>161</v>
      </c>
      <c r="C72" s="34"/>
      <c r="D72" s="34"/>
      <c r="E72" s="35"/>
    </row>
    <row r="73" spans="1:5" ht="12.75">
      <c r="A73" s="32" t="s">
        <v>162</v>
      </c>
      <c r="B73" s="33"/>
      <c r="C73" s="34"/>
      <c r="D73" s="34">
        <v>2</v>
      </c>
      <c r="E73" s="35"/>
    </row>
    <row r="74" spans="1:5" ht="12.75">
      <c r="A74" s="32" t="s">
        <v>163</v>
      </c>
      <c r="B74" s="33"/>
      <c r="C74" s="34">
        <v>37</v>
      </c>
      <c r="D74" s="34">
        <v>37.5</v>
      </c>
      <c r="E74" s="35">
        <f>SUM(D74*100/C74)</f>
        <v>101.35135135135135</v>
      </c>
    </row>
    <row r="75" spans="1:5" ht="12.75">
      <c r="A75" s="32" t="s">
        <v>164</v>
      </c>
      <c r="B75" s="33"/>
      <c r="C75" s="34">
        <v>0</v>
      </c>
      <c r="D75" s="34"/>
      <c r="E75" s="35"/>
    </row>
    <row r="76" spans="1:5" ht="12.75">
      <c r="A76" s="32" t="s">
        <v>165</v>
      </c>
      <c r="B76" s="33"/>
      <c r="C76" s="34">
        <v>18</v>
      </c>
      <c r="D76" s="34">
        <v>16.5</v>
      </c>
      <c r="E76" s="35">
        <f>SUM(D76*100/C76)</f>
        <v>91.66666666666667</v>
      </c>
    </row>
    <row r="77" spans="1:5" ht="12.75">
      <c r="A77" s="32" t="s">
        <v>166</v>
      </c>
      <c r="B77" s="33"/>
      <c r="C77" s="34">
        <v>10</v>
      </c>
      <c r="D77" s="34">
        <v>9.8</v>
      </c>
      <c r="E77" s="35">
        <f>SUM(D77*100/C77)</f>
        <v>98.00000000000001</v>
      </c>
    </row>
    <row r="78" spans="1:5" ht="12.75">
      <c r="A78" s="32" t="s">
        <v>167</v>
      </c>
      <c r="B78" s="33"/>
      <c r="C78" s="34">
        <v>1082</v>
      </c>
      <c r="D78" s="34">
        <v>1112</v>
      </c>
      <c r="E78" s="35">
        <f>SUM(D78*100/C78)</f>
        <v>102.77264325323475</v>
      </c>
    </row>
    <row r="79" spans="1:5" ht="12.75">
      <c r="A79" s="32" t="s">
        <v>168</v>
      </c>
      <c r="B79" s="33"/>
      <c r="C79" s="34">
        <v>542</v>
      </c>
      <c r="D79" s="34">
        <v>513.7</v>
      </c>
      <c r="E79" s="35">
        <f>SUM(D79*100/C79)</f>
        <v>94.77859778597788</v>
      </c>
    </row>
    <row r="80" spans="1:5" ht="12.75">
      <c r="A80" s="32" t="s">
        <v>169</v>
      </c>
      <c r="B80" s="33"/>
      <c r="C80" s="34">
        <v>48</v>
      </c>
      <c r="D80" s="34">
        <v>49.8</v>
      </c>
      <c r="E80" s="35">
        <f>SUM(D80*100/C80)</f>
        <v>103.75</v>
      </c>
    </row>
    <row r="81" spans="1:5" ht="25.5">
      <c r="A81" s="36" t="s">
        <v>170</v>
      </c>
      <c r="B81" s="36" t="s">
        <v>171</v>
      </c>
      <c r="C81" s="38"/>
      <c r="D81" s="38">
        <f>D82+D88</f>
        <v>9.3</v>
      </c>
      <c r="E81" s="31"/>
    </row>
    <row r="82" spans="1:5" ht="25.5">
      <c r="A82" s="36" t="s">
        <v>172</v>
      </c>
      <c r="B82" s="36" t="s">
        <v>173</v>
      </c>
      <c r="C82" s="34"/>
      <c r="D82" s="34">
        <f>SUM(D83:D87)</f>
        <v>0</v>
      </c>
      <c r="E82" s="35"/>
    </row>
    <row r="83" spans="1:5" ht="12.75">
      <c r="A83" s="33" t="s">
        <v>174</v>
      </c>
      <c r="B83" s="33" t="s">
        <v>173</v>
      </c>
      <c r="C83" s="34"/>
      <c r="D83" s="34">
        <v>0</v>
      </c>
      <c r="E83" s="35"/>
    </row>
    <row r="84" spans="1:5" ht="12.75">
      <c r="A84" s="33" t="s">
        <v>175</v>
      </c>
      <c r="B84" s="33" t="s">
        <v>173</v>
      </c>
      <c r="C84" s="34"/>
      <c r="D84" s="34">
        <v>0</v>
      </c>
      <c r="E84" s="35"/>
    </row>
    <row r="85" spans="1:5" ht="12.75">
      <c r="A85" s="33" t="s">
        <v>176</v>
      </c>
      <c r="B85" s="33" t="s">
        <v>173</v>
      </c>
      <c r="C85" s="34"/>
      <c r="D85" s="34">
        <v>0</v>
      </c>
      <c r="E85" s="35"/>
    </row>
    <row r="86" spans="1:5" ht="12.75">
      <c r="A86" s="33" t="s">
        <v>177</v>
      </c>
      <c r="B86" s="33" t="s">
        <v>173</v>
      </c>
      <c r="C86" s="34"/>
      <c r="D86" s="34">
        <v>0</v>
      </c>
      <c r="E86" s="35"/>
    </row>
    <row r="87" spans="1:5" ht="12.75">
      <c r="A87" s="33" t="s">
        <v>178</v>
      </c>
      <c r="B87" s="33" t="s">
        <v>173</v>
      </c>
      <c r="C87" s="34"/>
      <c r="D87" s="34">
        <v>0</v>
      </c>
      <c r="E87" s="35"/>
    </row>
    <row r="88" spans="1:5" ht="25.5">
      <c r="A88" s="39" t="s">
        <v>179</v>
      </c>
      <c r="B88" s="39" t="s">
        <v>180</v>
      </c>
      <c r="C88" s="40">
        <f>C89+C90</f>
        <v>0</v>
      </c>
      <c r="D88" s="40">
        <f>D89+D90</f>
        <v>9.3</v>
      </c>
      <c r="E88" s="35"/>
    </row>
    <row r="89" spans="1:5" ht="25.5">
      <c r="A89" s="41" t="s">
        <v>181</v>
      </c>
      <c r="B89" s="41" t="s">
        <v>180</v>
      </c>
      <c r="C89" s="40"/>
      <c r="D89" s="40">
        <v>4.7</v>
      </c>
      <c r="E89" s="35"/>
    </row>
    <row r="90" spans="1:5" ht="25.5">
      <c r="A90" s="41" t="s">
        <v>182</v>
      </c>
      <c r="B90" s="41" t="s">
        <v>180</v>
      </c>
      <c r="C90" s="40"/>
      <c r="D90" s="40">
        <v>4.6</v>
      </c>
      <c r="E90" s="35"/>
    </row>
    <row r="91" spans="1:5" ht="25.5">
      <c r="A91" s="42" t="s">
        <v>183</v>
      </c>
      <c r="B91" s="39" t="s">
        <v>184</v>
      </c>
      <c r="C91" s="43">
        <f>C92+C151+C154</f>
        <v>552638.9999999999</v>
      </c>
      <c r="D91" s="44">
        <f>D92+D151+D154</f>
        <v>461340.620901</v>
      </c>
      <c r="E91" s="31">
        <f aca="true" t="shared" si="4" ref="E91:E110">SUM(D91*100/C91)</f>
        <v>83.47956277081424</v>
      </c>
    </row>
    <row r="92" spans="1:5" ht="38.25">
      <c r="A92" s="32" t="s">
        <v>185</v>
      </c>
      <c r="B92" s="28" t="s">
        <v>186</v>
      </c>
      <c r="C92" s="30">
        <f>SUM(C93+C95+C133+C144)</f>
        <v>547334.4999999999</v>
      </c>
      <c r="D92" s="45">
        <f>SUM(D93+D95+D133+D144)</f>
        <v>488890.88896999997</v>
      </c>
      <c r="E92" s="31">
        <f t="shared" si="4"/>
        <v>89.32214011175984</v>
      </c>
    </row>
    <row r="93" spans="1:5" ht="12.75">
      <c r="A93" s="46" t="s">
        <v>187</v>
      </c>
      <c r="B93" s="28" t="s">
        <v>188</v>
      </c>
      <c r="C93" s="30">
        <f>SUM(C94)</f>
        <v>3088</v>
      </c>
      <c r="D93" s="30">
        <f>SUM(D94)</f>
        <v>2829</v>
      </c>
      <c r="E93" s="31">
        <f t="shared" si="4"/>
        <v>91.61269430051813</v>
      </c>
    </row>
    <row r="94" spans="1:5" ht="25.5">
      <c r="A94" s="21" t="s">
        <v>189</v>
      </c>
      <c r="B94" s="32" t="s">
        <v>190</v>
      </c>
      <c r="C94" s="37">
        <v>3088</v>
      </c>
      <c r="D94" s="34">
        <v>2829</v>
      </c>
      <c r="E94" s="35">
        <f t="shared" si="4"/>
        <v>91.61269430051813</v>
      </c>
    </row>
    <row r="95" spans="1:5" ht="12.75">
      <c r="A95" s="46" t="s">
        <v>191</v>
      </c>
      <c r="B95" s="28" t="s">
        <v>192</v>
      </c>
      <c r="C95" s="30">
        <f>SUM(C96:C104)</f>
        <v>247014.69999999998</v>
      </c>
      <c r="D95" s="47">
        <f>SUM(D96:D104)</f>
        <v>216417.71600000001</v>
      </c>
      <c r="E95" s="31">
        <f t="shared" si="4"/>
        <v>87.61329426953134</v>
      </c>
    </row>
    <row r="96" spans="1:5" ht="51">
      <c r="A96" s="21" t="s">
        <v>193</v>
      </c>
      <c r="B96" s="32" t="s">
        <v>194</v>
      </c>
      <c r="C96" s="37">
        <v>350</v>
      </c>
      <c r="D96" s="34">
        <v>350</v>
      </c>
      <c r="E96" s="35">
        <f t="shared" si="4"/>
        <v>100</v>
      </c>
    </row>
    <row r="97" spans="1:5" ht="38.25">
      <c r="A97" s="21" t="s">
        <v>195</v>
      </c>
      <c r="B97" s="32" t="s">
        <v>196</v>
      </c>
      <c r="C97" s="37">
        <v>1944.1</v>
      </c>
      <c r="D97" s="34">
        <v>1944.1</v>
      </c>
      <c r="E97" s="35">
        <f t="shared" si="4"/>
        <v>100</v>
      </c>
    </row>
    <row r="98" spans="1:5" ht="25.5">
      <c r="A98" s="21" t="s">
        <v>197</v>
      </c>
      <c r="B98" s="32" t="s">
        <v>198</v>
      </c>
      <c r="C98" s="37">
        <v>12280.3</v>
      </c>
      <c r="D98" s="48">
        <v>12229.836</v>
      </c>
      <c r="E98" s="35">
        <f t="shared" si="4"/>
        <v>99.58906541371138</v>
      </c>
    </row>
    <row r="99" spans="1:5" ht="38.25">
      <c r="A99" s="21" t="s">
        <v>199</v>
      </c>
      <c r="B99" s="32" t="s">
        <v>200</v>
      </c>
      <c r="C99" s="37">
        <v>1988.6</v>
      </c>
      <c r="D99" s="34">
        <f>699.6+835.2+453.8</f>
        <v>1988.6000000000001</v>
      </c>
      <c r="E99" s="35">
        <f t="shared" si="4"/>
        <v>100</v>
      </c>
    </row>
    <row r="100" spans="1:5" ht="51">
      <c r="A100" s="21" t="s">
        <v>199</v>
      </c>
      <c r="B100" s="32" t="s">
        <v>201</v>
      </c>
      <c r="C100" s="37">
        <v>1695.8</v>
      </c>
      <c r="D100" s="34">
        <v>1695.8</v>
      </c>
      <c r="E100" s="35">
        <f t="shared" si="4"/>
        <v>100</v>
      </c>
    </row>
    <row r="101" spans="1:5" ht="102">
      <c r="A101" s="21" t="s">
        <v>202</v>
      </c>
      <c r="B101" s="32" t="s">
        <v>203</v>
      </c>
      <c r="C101" s="37">
        <v>17245.1</v>
      </c>
      <c r="D101" s="48">
        <v>17245.137</v>
      </c>
      <c r="E101" s="35">
        <f t="shared" si="4"/>
        <v>100.00021455369932</v>
      </c>
    </row>
    <row r="102" spans="1:5" ht="63.75">
      <c r="A102" s="21" t="s">
        <v>204</v>
      </c>
      <c r="B102" s="32" t="s">
        <v>205</v>
      </c>
      <c r="C102" s="37">
        <v>4981.7</v>
      </c>
      <c r="D102" s="48">
        <v>4981.626</v>
      </c>
      <c r="E102" s="35">
        <f t="shared" si="4"/>
        <v>99.9985145633017</v>
      </c>
    </row>
    <row r="103" spans="1:5" ht="38.25">
      <c r="A103" s="21" t="s">
        <v>206</v>
      </c>
      <c r="B103" s="32" t="s">
        <v>207</v>
      </c>
      <c r="C103" s="37">
        <v>19192.6</v>
      </c>
      <c r="D103" s="34">
        <v>19192.6</v>
      </c>
      <c r="E103" s="35">
        <f t="shared" si="4"/>
        <v>100</v>
      </c>
    </row>
    <row r="104" spans="1:5" ht="12.75">
      <c r="A104" s="21" t="s">
        <v>208</v>
      </c>
      <c r="B104" s="32" t="s">
        <v>209</v>
      </c>
      <c r="C104" s="37">
        <f>SUM(C105+C119+C128+C132)</f>
        <v>187336.5</v>
      </c>
      <c r="D104" s="49">
        <f>SUM(D105+D119+D128+D132)</f>
        <v>156790.01700000002</v>
      </c>
      <c r="E104" s="35">
        <f t="shared" si="4"/>
        <v>83.69432385039757</v>
      </c>
    </row>
    <row r="105" spans="1:5" ht="12.75">
      <c r="A105" s="21" t="s">
        <v>210</v>
      </c>
      <c r="B105" s="32"/>
      <c r="C105" s="50">
        <f>SUM(C106:C118)</f>
        <v>65558.8</v>
      </c>
      <c r="D105" s="51">
        <f>SUM(D106:D118)</f>
        <v>45363.31700000001</v>
      </c>
      <c r="E105" s="35">
        <f t="shared" si="4"/>
        <v>69.1948556105359</v>
      </c>
    </row>
    <row r="106" spans="1:5" ht="38.25">
      <c r="A106" s="21" t="s">
        <v>210</v>
      </c>
      <c r="B106" s="32" t="s">
        <v>211</v>
      </c>
      <c r="C106" s="37">
        <v>26125.8</v>
      </c>
      <c r="D106" s="48">
        <v>14459.093</v>
      </c>
      <c r="E106" s="35">
        <f t="shared" si="4"/>
        <v>55.34411577827282</v>
      </c>
    </row>
    <row r="107" spans="1:5" ht="76.5">
      <c r="A107" s="21" t="s">
        <v>210</v>
      </c>
      <c r="B107" s="32" t="s">
        <v>212</v>
      </c>
      <c r="C107" s="37">
        <v>168.2</v>
      </c>
      <c r="D107" s="34"/>
      <c r="E107" s="35">
        <f t="shared" si="4"/>
        <v>0</v>
      </c>
    </row>
    <row r="108" spans="1:5" ht="76.5">
      <c r="A108" s="21" t="s">
        <v>210</v>
      </c>
      <c r="B108" s="32" t="s">
        <v>213</v>
      </c>
      <c r="C108" s="37">
        <v>140.4</v>
      </c>
      <c r="D108" s="34">
        <v>140.4</v>
      </c>
      <c r="E108" s="35">
        <f t="shared" si="4"/>
        <v>100</v>
      </c>
    </row>
    <row r="109" spans="1:5" ht="38.25">
      <c r="A109" s="21" t="s">
        <v>210</v>
      </c>
      <c r="B109" s="32" t="s">
        <v>214</v>
      </c>
      <c r="C109" s="37">
        <v>61.4</v>
      </c>
      <c r="D109" s="34">
        <v>61.4</v>
      </c>
      <c r="E109" s="35">
        <f t="shared" si="4"/>
        <v>100</v>
      </c>
    </row>
    <row r="110" spans="1:5" ht="51">
      <c r="A110" s="21" t="s">
        <v>210</v>
      </c>
      <c r="B110" s="32" t="s">
        <v>215</v>
      </c>
      <c r="C110" s="37">
        <v>9377.7</v>
      </c>
      <c r="D110" s="48">
        <f>832.848+1717.272+3969.404</f>
        <v>6519.523999999999</v>
      </c>
      <c r="E110" s="35">
        <f t="shared" si="4"/>
        <v>69.52156712200218</v>
      </c>
    </row>
    <row r="111" spans="1:5" ht="127.5">
      <c r="A111" s="21" t="s">
        <v>210</v>
      </c>
      <c r="B111" s="32" t="s">
        <v>216</v>
      </c>
      <c r="C111" s="37">
        <v>626.1</v>
      </c>
      <c r="D111" s="34"/>
      <c r="E111" s="35"/>
    </row>
    <row r="112" spans="1:5" ht="25.5">
      <c r="A112" s="21" t="s">
        <v>210</v>
      </c>
      <c r="B112" s="32" t="s">
        <v>217</v>
      </c>
      <c r="C112" s="37">
        <v>235.4</v>
      </c>
      <c r="D112" s="34">
        <v>235.4</v>
      </c>
      <c r="E112" s="35">
        <f aca="true" t="shared" si="5" ref="E112:E155">SUM(D112*100/C112)</f>
        <v>100</v>
      </c>
    </row>
    <row r="113" spans="1:5" ht="25.5">
      <c r="A113" s="21" t="s">
        <v>210</v>
      </c>
      <c r="B113" s="32" t="s">
        <v>218</v>
      </c>
      <c r="C113" s="37">
        <v>1437</v>
      </c>
      <c r="D113" s="34">
        <v>1437</v>
      </c>
      <c r="E113" s="35">
        <f t="shared" si="5"/>
        <v>100</v>
      </c>
    </row>
    <row r="114" spans="1:5" ht="51">
      <c r="A114" s="21" t="s">
        <v>210</v>
      </c>
      <c r="B114" s="32" t="s">
        <v>219</v>
      </c>
      <c r="C114" s="37">
        <v>437.4</v>
      </c>
      <c r="D114" s="34">
        <v>437.4</v>
      </c>
      <c r="E114" s="35">
        <f t="shared" si="5"/>
        <v>100</v>
      </c>
    </row>
    <row r="115" spans="1:5" ht="51">
      <c r="A115" s="21" t="s">
        <v>210</v>
      </c>
      <c r="B115" s="32" t="s">
        <v>220</v>
      </c>
      <c r="C115" s="37">
        <v>12299.3</v>
      </c>
      <c r="D115" s="34">
        <v>12299.3</v>
      </c>
      <c r="E115" s="35">
        <f t="shared" si="5"/>
        <v>100</v>
      </c>
    </row>
    <row r="116" spans="1:5" ht="51">
      <c r="A116" s="21" t="s">
        <v>210</v>
      </c>
      <c r="B116" s="32" t="s">
        <v>221</v>
      </c>
      <c r="C116" s="37">
        <v>9657.5</v>
      </c>
      <c r="D116" s="34">
        <v>9657.5</v>
      </c>
      <c r="E116" s="35">
        <f t="shared" si="5"/>
        <v>100</v>
      </c>
    </row>
    <row r="117" spans="1:5" ht="76.5">
      <c r="A117" s="21" t="s">
        <v>210</v>
      </c>
      <c r="B117" s="32" t="s">
        <v>222</v>
      </c>
      <c r="C117" s="37">
        <v>116.3</v>
      </c>
      <c r="D117" s="34">
        <v>116.3</v>
      </c>
      <c r="E117" s="35">
        <f t="shared" si="5"/>
        <v>100</v>
      </c>
    </row>
    <row r="118" spans="1:5" ht="51">
      <c r="A118" s="21" t="s">
        <v>210</v>
      </c>
      <c r="B118" s="32" t="s">
        <v>223</v>
      </c>
      <c r="C118" s="37">
        <v>4876.3</v>
      </c>
      <c r="D118" s="34"/>
      <c r="E118" s="35">
        <f t="shared" si="5"/>
        <v>0</v>
      </c>
    </row>
    <row r="119" spans="1:5" ht="12.75">
      <c r="A119" s="21" t="s">
        <v>224</v>
      </c>
      <c r="B119" s="32"/>
      <c r="C119" s="50">
        <f>SUM(C120:C127)</f>
        <v>45718.6</v>
      </c>
      <c r="D119" s="50">
        <f>SUM(D120:D127)</f>
        <v>42109.6</v>
      </c>
      <c r="E119" s="35">
        <f t="shared" si="5"/>
        <v>92.10605749082431</v>
      </c>
    </row>
    <row r="120" spans="1:5" ht="25.5">
      <c r="A120" s="21" t="s">
        <v>224</v>
      </c>
      <c r="B120" s="32" t="s">
        <v>218</v>
      </c>
      <c r="C120" s="37">
        <v>2658</v>
      </c>
      <c r="D120" s="37">
        <v>2658</v>
      </c>
      <c r="E120" s="35">
        <f t="shared" si="5"/>
        <v>100</v>
      </c>
    </row>
    <row r="121" spans="1:5" ht="76.5">
      <c r="A121" s="21" t="s">
        <v>224</v>
      </c>
      <c r="B121" s="32" t="s">
        <v>279</v>
      </c>
      <c r="C121" s="37">
        <v>1187</v>
      </c>
      <c r="D121" s="34"/>
      <c r="E121" s="35"/>
    </row>
    <row r="122" spans="1:5" ht="89.25">
      <c r="A122" s="21" t="s">
        <v>224</v>
      </c>
      <c r="B122" s="32" t="s">
        <v>225</v>
      </c>
      <c r="C122" s="37">
        <v>2942</v>
      </c>
      <c r="D122" s="50">
        <v>2942</v>
      </c>
      <c r="E122" s="35">
        <f t="shared" si="5"/>
        <v>100</v>
      </c>
    </row>
    <row r="123" spans="1:5" ht="76.5">
      <c r="A123" s="21" t="s">
        <v>224</v>
      </c>
      <c r="B123" s="32" t="s">
        <v>213</v>
      </c>
      <c r="C123" s="37">
        <v>145.6</v>
      </c>
      <c r="D123" s="34">
        <v>145.6</v>
      </c>
      <c r="E123" s="35">
        <f t="shared" si="5"/>
        <v>100</v>
      </c>
    </row>
    <row r="124" spans="1:5" ht="76.5">
      <c r="A124" s="21" t="s">
        <v>224</v>
      </c>
      <c r="B124" s="32" t="s">
        <v>226</v>
      </c>
      <c r="C124" s="37">
        <v>6612</v>
      </c>
      <c r="D124" s="34">
        <v>6612</v>
      </c>
      <c r="E124" s="35">
        <f t="shared" si="5"/>
        <v>100</v>
      </c>
    </row>
    <row r="125" spans="1:5" ht="38.25">
      <c r="A125" s="21" t="s">
        <v>224</v>
      </c>
      <c r="B125" s="32" t="s">
        <v>227</v>
      </c>
      <c r="C125" s="37">
        <v>24225</v>
      </c>
      <c r="D125" s="34">
        <v>21803</v>
      </c>
      <c r="E125" s="35">
        <f t="shared" si="5"/>
        <v>90.00206398348813</v>
      </c>
    </row>
    <row r="126" spans="1:5" ht="25.5">
      <c r="A126" s="21" t="s">
        <v>224</v>
      </c>
      <c r="B126" s="32" t="s">
        <v>228</v>
      </c>
      <c r="C126" s="37">
        <v>7849</v>
      </c>
      <c r="D126" s="34">
        <v>7849</v>
      </c>
      <c r="E126" s="35">
        <f t="shared" si="5"/>
        <v>100</v>
      </c>
    </row>
    <row r="127" spans="1:5" ht="76.5">
      <c r="A127" s="21" t="s">
        <v>224</v>
      </c>
      <c r="B127" s="32" t="s">
        <v>229</v>
      </c>
      <c r="C127" s="37">
        <v>100</v>
      </c>
      <c r="D127" s="34">
        <v>100</v>
      </c>
      <c r="E127" s="35">
        <f t="shared" si="5"/>
        <v>100</v>
      </c>
    </row>
    <row r="128" spans="1:5" ht="12.75">
      <c r="A128" s="21" t="s">
        <v>230</v>
      </c>
      <c r="B128" s="32"/>
      <c r="C128" s="50">
        <f>SUM(C129:C131)</f>
        <v>6775.1</v>
      </c>
      <c r="D128" s="50">
        <f>SUM(D129:D131)</f>
        <v>6775.1</v>
      </c>
      <c r="E128" s="52">
        <f t="shared" si="5"/>
        <v>100</v>
      </c>
    </row>
    <row r="129" spans="1:5" ht="25.5">
      <c r="A129" s="21" t="s">
        <v>230</v>
      </c>
      <c r="B129" s="32" t="s">
        <v>218</v>
      </c>
      <c r="C129" s="37">
        <v>1560</v>
      </c>
      <c r="D129" s="37">
        <v>1560</v>
      </c>
      <c r="E129" s="35">
        <f t="shared" si="5"/>
        <v>100</v>
      </c>
    </row>
    <row r="130" spans="1:5" ht="114.75">
      <c r="A130" s="21" t="s">
        <v>230</v>
      </c>
      <c r="B130" s="32" t="s">
        <v>231</v>
      </c>
      <c r="C130" s="37">
        <v>5114.8</v>
      </c>
      <c r="D130" s="34">
        <v>5114.8</v>
      </c>
      <c r="E130" s="35">
        <f t="shared" si="5"/>
        <v>100</v>
      </c>
    </row>
    <row r="131" spans="1:5" ht="114.75">
      <c r="A131" s="21" t="s">
        <v>230</v>
      </c>
      <c r="B131" s="32" t="s">
        <v>232</v>
      </c>
      <c r="C131" s="37">
        <v>100.3</v>
      </c>
      <c r="D131" s="34">
        <v>100.3</v>
      </c>
      <c r="E131" s="35">
        <f t="shared" si="5"/>
        <v>100</v>
      </c>
    </row>
    <row r="132" spans="1:5" ht="51">
      <c r="A132" s="21" t="s">
        <v>233</v>
      </c>
      <c r="B132" s="32" t="s">
        <v>234</v>
      </c>
      <c r="C132" s="37">
        <v>69284</v>
      </c>
      <c r="D132" s="34">
        <v>62542</v>
      </c>
      <c r="E132" s="35">
        <f t="shared" si="5"/>
        <v>90.26903758443508</v>
      </c>
    </row>
    <row r="133" spans="1:5" ht="12.75">
      <c r="A133" s="46" t="s">
        <v>235</v>
      </c>
      <c r="B133" s="28" t="s">
        <v>236</v>
      </c>
      <c r="C133" s="30">
        <f>SUM(C134+C135+C136+C137+C138+C143)</f>
        <v>291239.1</v>
      </c>
      <c r="D133" s="45">
        <f>SUM(D134+D135+D136+D137+D138+D143)</f>
        <v>263651.47346999997</v>
      </c>
      <c r="E133" s="31">
        <f t="shared" si="5"/>
        <v>90.52749904459942</v>
      </c>
    </row>
    <row r="134" spans="1:5" ht="63.75">
      <c r="A134" s="21" t="s">
        <v>237</v>
      </c>
      <c r="B134" s="32" t="s">
        <v>238</v>
      </c>
      <c r="C134" s="37">
        <v>13022</v>
      </c>
      <c r="D134" s="48">
        <v>12798.97295</v>
      </c>
      <c r="E134" s="35">
        <f t="shared" si="5"/>
        <v>98.28730571340807</v>
      </c>
    </row>
    <row r="135" spans="1:5" ht="89.25">
      <c r="A135" s="21" t="s">
        <v>239</v>
      </c>
      <c r="B135" s="32" t="s">
        <v>240</v>
      </c>
      <c r="C135" s="37">
        <v>19.5</v>
      </c>
      <c r="D135" s="34">
        <v>19.5</v>
      </c>
      <c r="E135" s="35">
        <f t="shared" si="5"/>
        <v>100</v>
      </c>
    </row>
    <row r="136" spans="1:5" ht="76.5">
      <c r="A136" s="21" t="s">
        <v>241</v>
      </c>
      <c r="B136" s="32" t="s">
        <v>242</v>
      </c>
      <c r="C136" s="37">
        <v>3591.5</v>
      </c>
      <c r="D136" s="48">
        <v>3591.5</v>
      </c>
      <c r="E136" s="35">
        <f t="shared" si="5"/>
        <v>100</v>
      </c>
    </row>
    <row r="137" spans="1:5" ht="63.75">
      <c r="A137" s="21" t="s">
        <v>243</v>
      </c>
      <c r="B137" s="32" t="s">
        <v>244</v>
      </c>
      <c r="C137" s="37">
        <v>16977</v>
      </c>
      <c r="D137" s="48">
        <v>11133.33885</v>
      </c>
      <c r="E137" s="35">
        <f t="shared" si="5"/>
        <v>65.57895299522885</v>
      </c>
    </row>
    <row r="138" spans="1:5" ht="12.75">
      <c r="A138" s="21" t="s">
        <v>245</v>
      </c>
      <c r="B138" s="32"/>
      <c r="C138" s="37">
        <f>SUM(C139:C142)</f>
        <v>52818.1</v>
      </c>
      <c r="D138" s="53">
        <f>SUM(D139:D142)</f>
        <v>49533.16167</v>
      </c>
      <c r="E138" s="35">
        <f t="shared" si="5"/>
        <v>93.78065789947007</v>
      </c>
    </row>
    <row r="139" spans="1:5" ht="76.5">
      <c r="A139" s="21" t="s">
        <v>245</v>
      </c>
      <c r="B139" s="32" t="s">
        <v>246</v>
      </c>
      <c r="C139" s="37">
        <v>179</v>
      </c>
      <c r="D139" s="34">
        <v>179</v>
      </c>
      <c r="E139" s="35">
        <f t="shared" si="5"/>
        <v>100</v>
      </c>
    </row>
    <row r="140" spans="1:5" ht="76.5">
      <c r="A140" s="21" t="s">
        <v>245</v>
      </c>
      <c r="B140" s="32" t="s">
        <v>247</v>
      </c>
      <c r="C140" s="37">
        <v>52560</v>
      </c>
      <c r="D140" s="34">
        <f>40716.91667+2235.4956+6322.6494</f>
        <v>49275.06167</v>
      </c>
      <c r="E140" s="35">
        <f t="shared" si="5"/>
        <v>93.7501173325723</v>
      </c>
    </row>
    <row r="141" spans="1:5" ht="76.5">
      <c r="A141" s="21" t="s">
        <v>245</v>
      </c>
      <c r="B141" s="32" t="s">
        <v>248</v>
      </c>
      <c r="C141" s="37">
        <v>0.1</v>
      </c>
      <c r="D141" s="34">
        <v>0.1</v>
      </c>
      <c r="E141" s="35">
        <f t="shared" si="5"/>
        <v>100</v>
      </c>
    </row>
    <row r="142" spans="1:5" ht="38.25">
      <c r="A142" s="21" t="s">
        <v>245</v>
      </c>
      <c r="B142" s="32" t="s">
        <v>249</v>
      </c>
      <c r="C142" s="37">
        <v>79</v>
      </c>
      <c r="D142" s="34">
        <v>79</v>
      </c>
      <c r="E142" s="35">
        <f t="shared" si="5"/>
        <v>100</v>
      </c>
    </row>
    <row r="143" spans="1:5" ht="204">
      <c r="A143" s="21" t="s">
        <v>250</v>
      </c>
      <c r="B143" s="32" t="s">
        <v>251</v>
      </c>
      <c r="C143" s="37">
        <v>204811</v>
      </c>
      <c r="D143" s="34">
        <v>186575</v>
      </c>
      <c r="E143" s="35">
        <f t="shared" si="5"/>
        <v>91.09618135744662</v>
      </c>
    </row>
    <row r="144" spans="1:5" ht="12.75">
      <c r="A144" s="46" t="s">
        <v>252</v>
      </c>
      <c r="B144" s="28" t="s">
        <v>253</v>
      </c>
      <c r="C144" s="30">
        <f>SUM(C145:C150)</f>
        <v>5992.7</v>
      </c>
      <c r="D144" s="30">
        <f>SUM(D145:D150)</f>
        <v>5992.6995</v>
      </c>
      <c r="E144" s="31">
        <f t="shared" si="5"/>
        <v>99.99999165651542</v>
      </c>
    </row>
    <row r="145" spans="1:5" ht="51">
      <c r="A145" s="21" t="s">
        <v>254</v>
      </c>
      <c r="B145" s="33" t="s">
        <v>255</v>
      </c>
      <c r="C145" s="37">
        <v>104</v>
      </c>
      <c r="D145" s="37">
        <v>104</v>
      </c>
      <c r="E145" s="35">
        <f t="shared" si="5"/>
        <v>100</v>
      </c>
    </row>
    <row r="146" spans="1:5" ht="76.5">
      <c r="A146" s="21" t="s">
        <v>256</v>
      </c>
      <c r="B146" s="33" t="s">
        <v>257</v>
      </c>
      <c r="C146" s="37">
        <v>4510.7</v>
      </c>
      <c r="D146" s="37">
        <v>4510.6995</v>
      </c>
      <c r="E146" s="35">
        <f t="shared" si="5"/>
        <v>99.99998891524596</v>
      </c>
    </row>
    <row r="147" spans="1:5" ht="114.75">
      <c r="A147" s="21" t="s">
        <v>258</v>
      </c>
      <c r="B147" s="32" t="s">
        <v>259</v>
      </c>
      <c r="C147" s="37">
        <v>60</v>
      </c>
      <c r="D147" s="34">
        <v>60</v>
      </c>
      <c r="E147" s="35">
        <f t="shared" si="5"/>
        <v>100</v>
      </c>
    </row>
    <row r="148" spans="1:5" ht="89.25">
      <c r="A148" s="21" t="s">
        <v>258</v>
      </c>
      <c r="B148" s="32" t="s">
        <v>260</v>
      </c>
      <c r="C148" s="37">
        <v>353</v>
      </c>
      <c r="D148" s="34">
        <v>353</v>
      </c>
      <c r="E148" s="35">
        <f t="shared" si="5"/>
        <v>100</v>
      </c>
    </row>
    <row r="149" spans="1:5" ht="127.5">
      <c r="A149" s="21" t="s">
        <v>261</v>
      </c>
      <c r="B149" s="32" t="s">
        <v>262</v>
      </c>
      <c r="C149" s="37">
        <v>889</v>
      </c>
      <c r="D149" s="34">
        <v>889</v>
      </c>
      <c r="E149" s="35">
        <f t="shared" si="5"/>
        <v>100</v>
      </c>
    </row>
    <row r="150" spans="1:5" ht="25.5">
      <c r="A150" s="21" t="s">
        <v>263</v>
      </c>
      <c r="B150" s="32" t="s">
        <v>264</v>
      </c>
      <c r="C150" s="37">
        <v>76</v>
      </c>
      <c r="D150" s="34">
        <v>76</v>
      </c>
      <c r="E150" s="35">
        <f t="shared" si="5"/>
        <v>100</v>
      </c>
    </row>
    <row r="151" spans="1:5" ht="25.5">
      <c r="A151" s="46" t="s">
        <v>265</v>
      </c>
      <c r="B151" s="28" t="s">
        <v>266</v>
      </c>
      <c r="C151" s="30">
        <f>SUM(C152:C153)</f>
        <v>3153</v>
      </c>
      <c r="D151" s="30">
        <f>SUM(D152:D153)</f>
        <v>3084.8</v>
      </c>
      <c r="E151" s="31">
        <f t="shared" si="5"/>
        <v>97.83698065334602</v>
      </c>
    </row>
    <row r="152" spans="1:5" ht="25.5">
      <c r="A152" s="21" t="s">
        <v>267</v>
      </c>
      <c r="B152" s="32" t="s">
        <v>266</v>
      </c>
      <c r="C152" s="37">
        <v>3053</v>
      </c>
      <c r="D152" s="37">
        <v>3053</v>
      </c>
      <c r="E152" s="35">
        <f t="shared" si="5"/>
        <v>100</v>
      </c>
    </row>
    <row r="153" spans="1:5" ht="25.5">
      <c r="A153" s="21" t="s">
        <v>268</v>
      </c>
      <c r="B153" s="32" t="s">
        <v>266</v>
      </c>
      <c r="C153" s="37">
        <v>100</v>
      </c>
      <c r="D153" s="34">
        <v>31.8</v>
      </c>
      <c r="E153" s="35">
        <f t="shared" si="5"/>
        <v>31.8</v>
      </c>
    </row>
    <row r="154" spans="1:5" ht="51">
      <c r="A154" s="46" t="s">
        <v>269</v>
      </c>
      <c r="B154" s="28" t="s">
        <v>270</v>
      </c>
      <c r="C154" s="30">
        <f>SUM(C155:C158)</f>
        <v>2151.5</v>
      </c>
      <c r="D154" s="30">
        <f>SUM(D155:D158)</f>
        <v>-30635.068068999997</v>
      </c>
      <c r="E154" s="31">
        <f t="shared" si="5"/>
        <v>-1423.8934728793863</v>
      </c>
    </row>
    <row r="155" spans="1:5" ht="12.75">
      <c r="A155" s="21" t="s">
        <v>271</v>
      </c>
      <c r="B155" s="32"/>
      <c r="C155" s="37">
        <v>2151.5</v>
      </c>
      <c r="D155" s="34">
        <v>-2458.85218</v>
      </c>
      <c r="E155" s="55">
        <f t="shared" si="5"/>
        <v>-114.2854836160818</v>
      </c>
    </row>
    <row r="156" spans="1:5" ht="12.75">
      <c r="A156" s="21" t="s">
        <v>272</v>
      </c>
      <c r="B156" s="32"/>
      <c r="C156" s="37"/>
      <c r="D156" s="34">
        <v>-766.594</v>
      </c>
      <c r="E156" s="31"/>
    </row>
    <row r="157" spans="1:5" ht="12.75">
      <c r="A157" s="21" t="s">
        <v>273</v>
      </c>
      <c r="B157" s="32"/>
      <c r="C157" s="37"/>
      <c r="D157" s="34">
        <v>0.001</v>
      </c>
      <c r="E157" s="31"/>
    </row>
    <row r="158" spans="1:5" ht="12.75">
      <c r="A158" s="21" t="s">
        <v>274</v>
      </c>
      <c r="B158" s="32"/>
      <c r="C158" s="37"/>
      <c r="D158" s="34">
        <v>-27409.622889</v>
      </c>
      <c r="E158" s="31"/>
    </row>
    <row r="159" spans="1:5" ht="12.75">
      <c r="A159" s="46"/>
      <c r="B159" s="54" t="s">
        <v>275</v>
      </c>
      <c r="C159" s="30">
        <f>SUM(C6+C91)</f>
        <v>1058026.4</v>
      </c>
      <c r="D159" s="30">
        <f>SUM(D6+D91)</f>
        <v>906608.8209009999</v>
      </c>
      <c r="E159" s="31">
        <f>SUM(D159*100/C159)</f>
        <v>85.68867666260502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J28" sqref="J28"/>
    </sheetView>
  </sheetViews>
  <sheetFormatPr defaultColWidth="9.00390625" defaultRowHeight="12.75"/>
  <cols>
    <col min="1" max="1" width="49.875" style="0" customWidth="1"/>
    <col min="2" max="6" width="0" style="0" hidden="1" customWidth="1"/>
    <col min="7" max="7" width="8.875" style="0" hidden="1" customWidth="1"/>
    <col min="8" max="8" width="18.00390625" style="0" customWidth="1"/>
    <col min="9" max="9" width="16.75390625" style="0" customWidth="1"/>
    <col min="10" max="10" width="14.25390625" style="0" customWidth="1"/>
    <col min="11" max="11" width="13.00390625" style="0" customWidth="1"/>
  </cols>
  <sheetData>
    <row r="1" spans="1:10" ht="15">
      <c r="A1" s="69"/>
      <c r="B1" s="69"/>
      <c r="C1" s="69"/>
      <c r="D1" s="69"/>
      <c r="E1" s="69"/>
      <c r="F1" s="69"/>
      <c r="G1" s="69"/>
      <c r="H1" s="69"/>
      <c r="I1" s="1"/>
      <c r="J1" s="1"/>
    </row>
    <row r="2" spans="1:10" ht="15">
      <c r="A2" s="6"/>
      <c r="B2" s="6"/>
      <c r="C2" s="6"/>
      <c r="D2" s="6"/>
      <c r="E2" s="6"/>
      <c r="F2" s="6"/>
      <c r="G2" s="6"/>
      <c r="H2" s="6"/>
      <c r="I2" s="1"/>
      <c r="J2" s="1"/>
    </row>
    <row r="3" spans="1:10" ht="18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">
      <c r="A4" s="70" t="s">
        <v>276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1"/>
      <c r="B5" s="1"/>
      <c r="C5" s="1"/>
      <c r="D5" s="1"/>
      <c r="E5" s="1"/>
      <c r="F5" s="1"/>
      <c r="G5" s="1"/>
      <c r="H5" s="1"/>
      <c r="I5" s="71" t="s">
        <v>15</v>
      </c>
      <c r="J5" s="71"/>
    </row>
    <row r="6" spans="1:11" ht="38.25" customHeight="1">
      <c r="A6" s="59" t="s">
        <v>1</v>
      </c>
      <c r="B6" s="59" t="s">
        <v>2</v>
      </c>
      <c r="C6" s="59" t="s">
        <v>2</v>
      </c>
      <c r="D6" s="59" t="s">
        <v>2</v>
      </c>
      <c r="E6" s="59" t="s">
        <v>2</v>
      </c>
      <c r="F6" s="59" t="s">
        <v>2</v>
      </c>
      <c r="G6" s="59" t="s">
        <v>2</v>
      </c>
      <c r="H6" s="59" t="s">
        <v>31</v>
      </c>
      <c r="I6" s="59" t="s">
        <v>30</v>
      </c>
      <c r="J6" s="67" t="s">
        <v>32</v>
      </c>
      <c r="K6" s="65"/>
    </row>
    <row r="7" spans="1:11" ht="46.5" customHeight="1">
      <c r="A7" s="60"/>
      <c r="B7" s="60"/>
      <c r="C7" s="60"/>
      <c r="D7" s="60"/>
      <c r="E7" s="60"/>
      <c r="F7" s="60"/>
      <c r="G7" s="60"/>
      <c r="H7" s="60"/>
      <c r="I7" s="60"/>
      <c r="J7" s="68"/>
      <c r="K7" s="66"/>
    </row>
    <row r="8" spans="1:11" ht="30" customHeight="1">
      <c r="A8" s="16" t="s">
        <v>18</v>
      </c>
      <c r="B8" s="2" t="s">
        <v>3</v>
      </c>
      <c r="C8" s="2" t="s">
        <v>5</v>
      </c>
      <c r="D8" s="2" t="s">
        <v>4</v>
      </c>
      <c r="E8" s="2" t="s">
        <v>3</v>
      </c>
      <c r="F8" s="2" t="s">
        <v>3</v>
      </c>
      <c r="G8" s="2"/>
      <c r="H8" s="11">
        <v>83550.3</v>
      </c>
      <c r="I8" s="12">
        <v>61044.3</v>
      </c>
      <c r="J8" s="13">
        <f>I8/H8</f>
        <v>0.7306293334673843</v>
      </c>
      <c r="K8" s="5"/>
    </row>
    <row r="9" spans="1:11" ht="25.5">
      <c r="A9" s="16" t="s">
        <v>19</v>
      </c>
      <c r="B9" s="2" t="s">
        <v>3</v>
      </c>
      <c r="C9" s="2" t="s">
        <v>6</v>
      </c>
      <c r="D9" s="2" t="s">
        <v>4</v>
      </c>
      <c r="E9" s="2" t="s">
        <v>3</v>
      </c>
      <c r="F9" s="2" t="s">
        <v>3</v>
      </c>
      <c r="G9" s="2"/>
      <c r="H9" s="11">
        <v>6183.4</v>
      </c>
      <c r="I9" s="11">
        <v>4000.3</v>
      </c>
      <c r="J9" s="13">
        <f aca="true" t="shared" si="0" ref="J9:J16">I9/H9</f>
        <v>0.6469418119481192</v>
      </c>
      <c r="K9" s="5"/>
    </row>
    <row r="10" spans="1:11" ht="12.75">
      <c r="A10" s="16" t="s">
        <v>20</v>
      </c>
      <c r="B10" s="2" t="s">
        <v>3</v>
      </c>
      <c r="C10" s="2" t="s">
        <v>7</v>
      </c>
      <c r="D10" s="2" t="s">
        <v>4</v>
      </c>
      <c r="E10" s="2" t="s">
        <v>3</v>
      </c>
      <c r="F10" s="2" t="s">
        <v>3</v>
      </c>
      <c r="G10" s="2"/>
      <c r="H10" s="11">
        <v>81526.5</v>
      </c>
      <c r="I10" s="11">
        <v>53268.2</v>
      </c>
      <c r="J10" s="13">
        <f t="shared" si="0"/>
        <v>0.6533850956437477</v>
      </c>
      <c r="K10" s="5"/>
    </row>
    <row r="11" spans="1:11" ht="12.75">
      <c r="A11" s="16" t="s">
        <v>21</v>
      </c>
      <c r="B11" s="2" t="s">
        <v>3</v>
      </c>
      <c r="C11" s="2" t="s">
        <v>8</v>
      </c>
      <c r="D11" s="2" t="s">
        <v>4</v>
      </c>
      <c r="E11" s="2" t="s">
        <v>3</v>
      </c>
      <c r="F11" s="2" t="s">
        <v>3</v>
      </c>
      <c r="G11" s="2"/>
      <c r="H11" s="11">
        <v>155016.4</v>
      </c>
      <c r="I11" s="11">
        <v>91417.4</v>
      </c>
      <c r="J11" s="13">
        <f t="shared" si="0"/>
        <v>0.5897272804683892</v>
      </c>
      <c r="K11" s="5"/>
    </row>
    <row r="12" spans="1:11" ht="12.75">
      <c r="A12" s="16" t="s">
        <v>22</v>
      </c>
      <c r="B12" s="2" t="s">
        <v>3</v>
      </c>
      <c r="C12" s="2" t="s">
        <v>9</v>
      </c>
      <c r="D12" s="2" t="s">
        <v>4</v>
      </c>
      <c r="E12" s="2" t="s">
        <v>3</v>
      </c>
      <c r="F12" s="2" t="s">
        <v>3</v>
      </c>
      <c r="G12" s="2"/>
      <c r="H12" s="11">
        <v>1959.7</v>
      </c>
      <c r="I12" s="11">
        <v>1847.3</v>
      </c>
      <c r="J12" s="13">
        <f t="shared" si="0"/>
        <v>0.9426442822881053</v>
      </c>
      <c r="K12" s="9"/>
    </row>
    <row r="13" spans="1:11" ht="12.75">
      <c r="A13" s="16" t="s">
        <v>23</v>
      </c>
      <c r="B13" s="2" t="s">
        <v>3</v>
      </c>
      <c r="C13" s="2" t="s">
        <v>10</v>
      </c>
      <c r="D13" s="2" t="s">
        <v>4</v>
      </c>
      <c r="E13" s="2" t="s">
        <v>3</v>
      </c>
      <c r="F13" s="2" t="s">
        <v>3</v>
      </c>
      <c r="G13" s="2"/>
      <c r="H13" s="11">
        <v>572067</v>
      </c>
      <c r="I13" s="11">
        <v>495302.4</v>
      </c>
      <c r="J13" s="13">
        <f t="shared" si="0"/>
        <v>0.8658118716863584</v>
      </c>
      <c r="K13" s="5"/>
    </row>
    <row r="14" spans="1:11" ht="12.75">
      <c r="A14" s="16" t="s">
        <v>24</v>
      </c>
      <c r="B14" s="2" t="s">
        <v>3</v>
      </c>
      <c r="C14" s="2" t="s">
        <v>11</v>
      </c>
      <c r="D14" s="2" t="s">
        <v>4</v>
      </c>
      <c r="E14" s="2" t="s">
        <v>3</v>
      </c>
      <c r="F14" s="2" t="s">
        <v>3</v>
      </c>
      <c r="G14" s="2"/>
      <c r="H14" s="11">
        <v>47218.5</v>
      </c>
      <c r="I14" s="11">
        <v>42374.9</v>
      </c>
      <c r="J14" s="13">
        <f t="shared" si="0"/>
        <v>0.8974215614642567</v>
      </c>
      <c r="K14" s="5"/>
    </row>
    <row r="15" spans="1:11" ht="12.75">
      <c r="A15" s="16" t="s">
        <v>25</v>
      </c>
      <c r="B15" s="2" t="s">
        <v>3</v>
      </c>
      <c r="C15" s="2" t="s">
        <v>12</v>
      </c>
      <c r="D15" s="2" t="s">
        <v>4</v>
      </c>
      <c r="E15" s="2" t="s">
        <v>3</v>
      </c>
      <c r="F15" s="2" t="s">
        <v>3</v>
      </c>
      <c r="G15" s="2"/>
      <c r="H15" s="11">
        <v>1350</v>
      </c>
      <c r="I15" s="11">
        <v>1185.2</v>
      </c>
      <c r="J15" s="13">
        <f t="shared" si="0"/>
        <v>0.877925925925926</v>
      </c>
      <c r="K15" s="5"/>
    </row>
    <row r="16" spans="1:11" ht="12.75">
      <c r="A16" s="16" t="s">
        <v>26</v>
      </c>
      <c r="B16" s="2" t="s">
        <v>3</v>
      </c>
      <c r="C16" s="2" t="s">
        <v>13</v>
      </c>
      <c r="D16" s="2" t="s">
        <v>4</v>
      </c>
      <c r="E16" s="2" t="s">
        <v>3</v>
      </c>
      <c r="F16" s="2" t="s">
        <v>3</v>
      </c>
      <c r="G16" s="2"/>
      <c r="H16" s="11">
        <v>98380.9</v>
      </c>
      <c r="I16" s="11">
        <v>79495.3</v>
      </c>
      <c r="J16" s="13">
        <f t="shared" si="0"/>
        <v>0.8080359094092452</v>
      </c>
      <c r="K16" s="5"/>
    </row>
    <row r="17" spans="1:11" ht="12.75">
      <c r="A17" s="16" t="s">
        <v>27</v>
      </c>
      <c r="B17" s="2" t="s">
        <v>3</v>
      </c>
      <c r="C17" s="2" t="s">
        <v>13</v>
      </c>
      <c r="D17" s="2" t="s">
        <v>4</v>
      </c>
      <c r="E17" s="2" t="s">
        <v>3</v>
      </c>
      <c r="F17" s="2" t="s">
        <v>3</v>
      </c>
      <c r="G17" s="2"/>
      <c r="H17" s="11">
        <v>17046.4</v>
      </c>
      <c r="I17" s="11">
        <v>14894</v>
      </c>
      <c r="J17" s="13">
        <f>I17/H17</f>
        <v>0.8737328702834616</v>
      </c>
      <c r="K17" s="5"/>
    </row>
    <row r="18" spans="1:11" ht="12.75">
      <c r="A18" s="16" t="s">
        <v>28</v>
      </c>
      <c r="B18" s="2" t="s">
        <v>3</v>
      </c>
      <c r="C18" s="2" t="s">
        <v>13</v>
      </c>
      <c r="D18" s="2" t="s">
        <v>4</v>
      </c>
      <c r="E18" s="2" t="s">
        <v>3</v>
      </c>
      <c r="F18" s="2" t="s">
        <v>3</v>
      </c>
      <c r="G18" s="2"/>
      <c r="H18" s="11">
        <v>2585</v>
      </c>
      <c r="I18" s="11">
        <v>1946.6</v>
      </c>
      <c r="J18" s="13">
        <f>I18/H18</f>
        <v>0.753036750483559</v>
      </c>
      <c r="K18" s="5"/>
    </row>
    <row r="19" spans="1:11" ht="27.75" customHeight="1">
      <c r="A19" s="16" t="s">
        <v>17</v>
      </c>
      <c r="B19" s="2" t="s">
        <v>3</v>
      </c>
      <c r="C19" s="2" t="s">
        <v>13</v>
      </c>
      <c r="D19" s="2" t="s">
        <v>4</v>
      </c>
      <c r="E19" s="2" t="s">
        <v>3</v>
      </c>
      <c r="F19" s="2" t="s">
        <v>3</v>
      </c>
      <c r="G19" s="2"/>
      <c r="H19" s="11">
        <v>245</v>
      </c>
      <c r="I19" s="11">
        <v>241.5</v>
      </c>
      <c r="J19" s="13">
        <f>I19/H19</f>
        <v>0.9857142857142858</v>
      </c>
      <c r="K19" s="5"/>
    </row>
    <row r="20" spans="1:11" ht="20.25" customHeight="1">
      <c r="A20" s="17" t="s">
        <v>14</v>
      </c>
      <c r="B20" s="3"/>
      <c r="C20" s="3"/>
      <c r="D20" s="3"/>
      <c r="E20" s="3"/>
      <c r="F20" s="3"/>
      <c r="G20" s="3"/>
      <c r="H20" s="14">
        <f>SUM(H8:H19)</f>
        <v>1067129.1</v>
      </c>
      <c r="I20" s="14">
        <f>SUM(I8:I19)</f>
        <v>847017.4</v>
      </c>
      <c r="J20" s="15">
        <f>I20/H20</f>
        <v>0.7937347037017357</v>
      </c>
      <c r="K20" s="10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t="s">
        <v>16</v>
      </c>
      <c r="H23" s="7" t="s">
        <v>16</v>
      </c>
      <c r="I23" s="7" t="s">
        <v>16</v>
      </c>
      <c r="J23" s="8" t="s">
        <v>16</v>
      </c>
    </row>
    <row r="24" spans="1:10" ht="12.75">
      <c r="A24" s="61" t="s">
        <v>29</v>
      </c>
      <c r="H24" s="63">
        <f>SUM(H20)</f>
        <v>1067129.1</v>
      </c>
      <c r="I24" s="63">
        <f>SUM(I13+I14+I15+I16+I17)</f>
        <v>633251.8</v>
      </c>
      <c r="J24" s="57">
        <f>I24/H24</f>
        <v>0.5934162979905617</v>
      </c>
    </row>
    <row r="25" spans="1:10" ht="27.75" customHeight="1">
      <c r="A25" s="62"/>
      <c r="H25" s="64"/>
      <c r="I25" s="64"/>
      <c r="J25" s="58"/>
    </row>
  </sheetData>
  <mergeCells count="19">
    <mergeCell ref="A1:H1"/>
    <mergeCell ref="A3:J3"/>
    <mergeCell ref="A4:J4"/>
    <mergeCell ref="I5:J5"/>
    <mergeCell ref="K6:K7"/>
    <mergeCell ref="J6:J7"/>
    <mergeCell ref="A6:A7"/>
    <mergeCell ref="B6:B7"/>
    <mergeCell ref="C6:C7"/>
    <mergeCell ref="D6:D7"/>
    <mergeCell ref="I6:I7"/>
    <mergeCell ref="E6:E7"/>
    <mergeCell ref="F6:F7"/>
    <mergeCell ref="G6:G7"/>
    <mergeCell ref="J24:J25"/>
    <mergeCell ref="H6:H7"/>
    <mergeCell ref="A24:A25"/>
    <mergeCell ref="H24:H25"/>
    <mergeCell ref="I24:I25"/>
  </mergeCells>
  <printOptions/>
  <pageMargins left="1.25" right="0.25" top="0.35" bottom="0.59" header="0.28" footer="0.511"/>
  <pageSetup blackAndWhite="1"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</cp:lastModifiedBy>
  <cp:lastPrinted>2012-09-04T09:41:59Z</cp:lastPrinted>
  <dcterms:created xsi:type="dcterms:W3CDTF">2010-02-02T10:58:33Z</dcterms:created>
  <dcterms:modified xsi:type="dcterms:W3CDTF">2012-12-04T04:11:44Z</dcterms:modified>
  <cp:category/>
  <cp:version/>
  <cp:contentType/>
  <cp:contentStatus/>
</cp:coreProperties>
</file>