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24519"/>
</workbook>
</file>

<file path=xl/calcChain.xml><?xml version="1.0" encoding="utf-8"?>
<calcChain xmlns="http://schemas.openxmlformats.org/spreadsheetml/2006/main">
  <c r="F150" i="4"/>
  <c r="F149"/>
  <c r="D148"/>
  <c r="F148" s="1"/>
  <c r="C148"/>
  <c r="F147"/>
  <c r="F146"/>
  <c r="F145"/>
  <c r="D144"/>
  <c r="F144" s="1"/>
  <c r="C144"/>
  <c r="F143"/>
  <c r="E143"/>
  <c r="D142"/>
  <c r="E142" s="1"/>
  <c r="C142"/>
  <c r="F141"/>
  <c r="D140"/>
  <c r="F140" s="1"/>
  <c r="C140"/>
  <c r="F139"/>
  <c r="E139"/>
  <c r="F138"/>
  <c r="E138"/>
  <c r="D137"/>
  <c r="E137" s="1"/>
  <c r="C137"/>
  <c r="F136"/>
  <c r="E136"/>
  <c r="F135"/>
  <c r="E135"/>
  <c r="F134"/>
  <c r="E134"/>
  <c r="F133"/>
  <c r="E133"/>
  <c r="F132"/>
  <c r="E132"/>
  <c r="F131"/>
  <c r="E131"/>
  <c r="F130"/>
  <c r="E130"/>
  <c r="F129"/>
  <c r="E129"/>
  <c r="D128"/>
  <c r="E128" s="1"/>
  <c r="C128"/>
  <c r="F127"/>
  <c r="E127"/>
  <c r="D126"/>
  <c r="F126" s="1"/>
  <c r="C126"/>
  <c r="F125"/>
  <c r="E125"/>
  <c r="F124"/>
  <c r="E124"/>
  <c r="F123"/>
  <c r="E123"/>
  <c r="F122"/>
  <c r="F121"/>
  <c r="F120"/>
  <c r="D119"/>
  <c r="C119"/>
  <c r="E119" s="1"/>
  <c r="F118"/>
  <c r="F117"/>
  <c r="D116"/>
  <c r="C116"/>
  <c r="E116" s="1"/>
  <c r="F115"/>
  <c r="E115"/>
  <c r="D114"/>
  <c r="F114" s="1"/>
  <c r="C114"/>
  <c r="E114" s="1"/>
  <c r="F111"/>
  <c r="F110"/>
  <c r="F109"/>
  <c r="F108"/>
  <c r="D107"/>
  <c r="F107" s="1"/>
  <c r="C107"/>
  <c r="C106"/>
  <c r="F105"/>
  <c r="F104"/>
  <c r="E104"/>
  <c r="F103"/>
  <c r="F102"/>
  <c r="E102"/>
  <c r="F101"/>
  <c r="E101"/>
  <c r="F100"/>
  <c r="E100"/>
  <c r="F99"/>
  <c r="F98"/>
  <c r="E98"/>
  <c r="F97"/>
  <c r="E97"/>
  <c r="F96"/>
  <c r="E96"/>
  <c r="F95"/>
  <c r="F94"/>
  <c r="D93"/>
  <c r="E93" s="1"/>
  <c r="C93"/>
  <c r="F92"/>
  <c r="E92"/>
  <c r="F91"/>
  <c r="F90"/>
  <c r="E90"/>
  <c r="E89"/>
  <c r="D89"/>
  <c r="F89" s="1"/>
  <c r="C89"/>
  <c r="F88"/>
  <c r="E88"/>
  <c r="F87"/>
  <c r="E87"/>
  <c r="F86"/>
  <c r="E86"/>
  <c r="F85"/>
  <c r="E85"/>
  <c r="F84"/>
  <c r="E84"/>
  <c r="F83"/>
  <c r="E83"/>
  <c r="D82"/>
  <c r="F82" s="1"/>
  <c r="C82"/>
  <c r="E82" s="1"/>
  <c r="F81"/>
  <c r="E81"/>
  <c r="F80"/>
  <c r="D79"/>
  <c r="E79" s="1"/>
  <c r="C79"/>
  <c r="F78"/>
  <c r="E78"/>
  <c r="F77"/>
  <c r="E77"/>
  <c r="F76"/>
  <c r="E76"/>
  <c r="D75"/>
  <c r="F74"/>
  <c r="E74"/>
  <c r="F73"/>
  <c r="D73"/>
  <c r="E73" s="1"/>
  <c r="C73"/>
  <c r="F72"/>
  <c r="E72"/>
  <c r="F71"/>
  <c r="E71"/>
  <c r="D70"/>
  <c r="E70" s="1"/>
  <c r="C70"/>
  <c r="F69"/>
  <c r="D68"/>
  <c r="F68" s="1"/>
  <c r="C68"/>
  <c r="D67"/>
  <c r="E67" s="1"/>
  <c r="C67"/>
  <c r="F66"/>
  <c r="E66"/>
  <c r="F65"/>
  <c r="E65"/>
  <c r="F64"/>
  <c r="F63"/>
  <c r="F62"/>
  <c r="D61"/>
  <c r="F61" s="1"/>
  <c r="C61"/>
  <c r="E61" s="1"/>
  <c r="F60"/>
  <c r="E60"/>
  <c r="D59"/>
  <c r="F59" s="1"/>
  <c r="C59"/>
  <c r="E59" s="1"/>
  <c r="F58"/>
  <c r="E58"/>
  <c r="D57"/>
  <c r="F57" s="1"/>
  <c r="C57"/>
  <c r="E57" s="1"/>
  <c r="D56"/>
  <c r="F56" s="1"/>
  <c r="C56"/>
  <c r="E56" s="1"/>
  <c r="D55"/>
  <c r="F55" s="1"/>
  <c r="C55"/>
  <c r="E55" s="1"/>
  <c r="F54"/>
  <c r="E54"/>
  <c r="F53"/>
  <c r="E53"/>
  <c r="F52"/>
  <c r="F51"/>
  <c r="E51"/>
  <c r="D50"/>
  <c r="F50" s="1"/>
  <c r="C50"/>
  <c r="D49"/>
  <c r="F49" s="1"/>
  <c r="C49"/>
  <c r="F48"/>
  <c r="F47"/>
  <c r="E47"/>
  <c r="F46"/>
  <c r="E46"/>
  <c r="F45"/>
  <c r="E45"/>
  <c r="D44"/>
  <c r="F44" s="1"/>
  <c r="C44"/>
  <c r="C39" s="1"/>
  <c r="C38" s="1"/>
  <c r="F43"/>
  <c r="F42"/>
  <c r="E42"/>
  <c r="F41"/>
  <c r="E41"/>
  <c r="D40"/>
  <c r="F40" s="1"/>
  <c r="C40"/>
  <c r="F37"/>
  <c r="E37"/>
  <c r="D36"/>
  <c r="E36" s="1"/>
  <c r="C36"/>
  <c r="F35"/>
  <c r="E35"/>
  <c r="F34"/>
  <c r="E34"/>
  <c r="D33"/>
  <c r="E33" s="1"/>
  <c r="C33"/>
  <c r="F32"/>
  <c r="E32"/>
  <c r="D31"/>
  <c r="F31" s="1"/>
  <c r="C31"/>
  <c r="C30"/>
  <c r="F29"/>
  <c r="E29"/>
  <c r="D28"/>
  <c r="E28" s="1"/>
  <c r="C28"/>
  <c r="F27"/>
  <c r="E27"/>
  <c r="D26"/>
  <c r="F26" s="1"/>
  <c r="C26"/>
  <c r="F25"/>
  <c r="F24"/>
  <c r="E24"/>
  <c r="D23"/>
  <c r="F23" s="1"/>
  <c r="C23"/>
  <c r="E23" s="1"/>
  <c r="F22"/>
  <c r="F21"/>
  <c r="E21"/>
  <c r="F20"/>
  <c r="F19"/>
  <c r="E19"/>
  <c r="D18"/>
  <c r="C18"/>
  <c r="E18" s="1"/>
  <c r="F16"/>
  <c r="E16"/>
  <c r="F15"/>
  <c r="E15"/>
  <c r="F14"/>
  <c r="E14"/>
  <c r="F13"/>
  <c r="E13"/>
  <c r="D12"/>
  <c r="F12" s="1"/>
  <c r="C12"/>
  <c r="E12" s="1"/>
  <c r="D11"/>
  <c r="F10"/>
  <c r="E10"/>
  <c r="F9"/>
  <c r="E9"/>
  <c r="F8"/>
  <c r="E8"/>
  <c r="F7"/>
  <c r="E7"/>
  <c r="D6"/>
  <c r="F6" s="1"/>
  <c r="C6"/>
  <c r="E6" s="1"/>
  <c r="D5"/>
  <c r="F5" s="1"/>
  <c r="C5"/>
  <c r="E5" s="1"/>
  <c r="H11" i="14"/>
  <c r="C17" i="4" l="1"/>
  <c r="F18"/>
  <c r="F116"/>
  <c r="F119"/>
  <c r="C113"/>
  <c r="C112" s="1"/>
  <c r="C11"/>
  <c r="E11" s="1"/>
  <c r="E44"/>
  <c r="E26"/>
  <c r="E31"/>
  <c r="E40"/>
  <c r="E49"/>
  <c r="E50"/>
  <c r="D106"/>
  <c r="F106" s="1"/>
  <c r="E126"/>
  <c r="F33"/>
  <c r="F36"/>
  <c r="D39"/>
  <c r="F67"/>
  <c r="F70"/>
  <c r="F79"/>
  <c r="F93"/>
  <c r="F128"/>
  <c r="F137"/>
  <c r="F142"/>
  <c r="F28"/>
  <c r="D30"/>
  <c r="D17"/>
  <c r="C75"/>
  <c r="E75" s="1"/>
  <c r="D113"/>
  <c r="D10" i="15"/>
  <c r="D12"/>
  <c r="D9" s="1"/>
  <c r="D112" i="4" l="1"/>
  <c r="E113"/>
  <c r="F113"/>
  <c r="F11"/>
  <c r="E17"/>
  <c r="F17"/>
  <c r="F75"/>
  <c r="D38"/>
  <c r="D4" s="1"/>
  <c r="E39"/>
  <c r="F39"/>
  <c r="E30"/>
  <c r="F30"/>
  <c r="C4"/>
  <c r="C151" s="1"/>
  <c r="H39" i="14"/>
  <c r="F32"/>
  <c r="F57"/>
  <c r="E4" i="4" l="1"/>
  <c r="F4"/>
  <c r="E38"/>
  <c r="F38"/>
  <c r="D151"/>
  <c r="E112"/>
  <c r="F112"/>
  <c r="C52" i="14"/>
  <c r="D15" i="15"/>
  <c r="F52" i="14"/>
  <c r="E6"/>
  <c r="E151" i="4" l="1"/>
  <c r="F151"/>
  <c r="H58" i="14"/>
  <c r="H56"/>
  <c r="H55"/>
  <c r="H53"/>
  <c r="H51"/>
  <c r="H50"/>
  <c r="H49"/>
  <c r="H48"/>
  <c r="H46"/>
  <c r="H44"/>
  <c r="H43"/>
  <c r="H41"/>
  <c r="H40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9"/>
  <c r="H7"/>
  <c r="E57"/>
  <c r="H57" s="1"/>
  <c r="E54"/>
  <c r="E52"/>
  <c r="E47"/>
  <c r="E45"/>
  <c r="E42"/>
  <c r="E36"/>
  <c r="E32"/>
  <c r="E27"/>
  <c r="E20"/>
  <c r="E15"/>
  <c r="F17" i="15"/>
  <c r="F18"/>
  <c r="E19"/>
  <c r="E15"/>
  <c r="E21"/>
  <c r="E17"/>
  <c r="E14" s="1"/>
  <c r="E12"/>
  <c r="E10"/>
  <c r="E9" s="1"/>
  <c r="D21"/>
  <c r="D19"/>
  <c r="D17"/>
  <c r="D14" s="1"/>
  <c r="D8" s="1"/>
  <c r="C57" i="14"/>
  <c r="F54"/>
  <c r="H54" s="1"/>
  <c r="C54"/>
  <c r="F47"/>
  <c r="C47"/>
  <c r="F45"/>
  <c r="C45"/>
  <c r="F42"/>
  <c r="C42"/>
  <c r="F36"/>
  <c r="C36"/>
  <c r="D32"/>
  <c r="D59" s="1"/>
  <c r="C32"/>
  <c r="F27"/>
  <c r="C27"/>
  <c r="F20"/>
  <c r="C20"/>
  <c r="F15"/>
  <c r="C15"/>
  <c r="F6"/>
  <c r="C6"/>
  <c r="H45" l="1"/>
  <c r="H32"/>
  <c r="H52"/>
  <c r="E8" i="15"/>
  <c r="E7" s="1"/>
  <c r="H42" i="14"/>
  <c r="H47"/>
  <c r="H36"/>
  <c r="H27"/>
  <c r="H20"/>
  <c r="H15"/>
  <c r="H6"/>
  <c r="E59"/>
  <c r="D7" i="15"/>
  <c r="F59" i="14"/>
  <c r="C59"/>
  <c r="H59" l="1"/>
  <c r="F14" i="15"/>
</calcChain>
</file>

<file path=xl/sharedStrings.xml><?xml version="1.0" encoding="utf-8"?>
<sst xmlns="http://schemas.openxmlformats.org/spreadsheetml/2006/main" count="436" uniqueCount="395">
  <si>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</si>
  <si>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</si>
  <si>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</si>
  <si>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</si>
  <si>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</si>
  <si>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</si>
  <si>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</si>
  <si>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</si>
  <si>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</si>
  <si>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</si>
  <si>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</si>
  <si>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</si>
  <si>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</si>
  <si>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</si>
  <si>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</si>
  <si>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</si>
  <si>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</si>
  <si>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</si>
  <si>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</si>
  <si>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</si>
  <si>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</si>
  <si>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</si>
  <si>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</si>
  <si>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</si>
  <si>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</si>
  <si>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</si>
  <si>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</si>
  <si>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</si>
  <si>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</si>
  <si>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</si>
  <si>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</si>
  <si>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</si>
  <si>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</si>
  <si>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</si>
  <si>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</si>
  <si>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</si>
  <si>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</si>
  <si>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</si>
  <si>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</si>
  <si>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</si>
  <si>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</si>
  <si>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</si>
  <si>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</si>
  <si>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</si>
  <si>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</si>
  <si>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</si>
  <si>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</si>
  <si>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</si>
  <si>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</si>
  <si>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</si>
  <si>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</si>
  <si>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</si>
  <si>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</si>
  <si>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</si>
  <si>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</si>
  <si>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</si>
  <si>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</si>
  <si>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</si>
  <si>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</si>
  <si>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</si>
  <si>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</si>
  <si>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</si>
  <si>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</si>
  <si>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</si>
  <si>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</si>
  <si>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</si>
  <si>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</si>
  <si>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</si>
  <si>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</si>
  <si>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</si>
  <si>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</si>
  <si>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</si>
  <si>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</si>
  <si>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</si>
  <si>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</si>
  <si>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</si>
  <si>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</si>
  <si>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</si>
  <si>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</si>
  <si>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</si>
  <si>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</si>
  <si>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</si>
  <si>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</si>
  <si>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</si>
  <si>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</si>
  <si>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</si>
  <si>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</si>
  <si>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</si>
  <si>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</si>
  <si>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902  1  14  02043  04  0002  410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</si>
  <si>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</si>
  <si>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</si>
  <si>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</si>
  <si>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</si>
  <si>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</si>
  <si>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</si>
  <si>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</si>
  <si>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</si>
  <si>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</si>
  <si>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</si>
  <si>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</si>
  <si>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</si>
  <si>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</si>
  <si>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</si>
  <si>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</si>
  <si>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</si>
  <si>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</si>
  <si>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</si>
  <si>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</si>
  <si>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</si>
  <si>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</si>
  <si>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</si>
  <si>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</si>
  <si>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</si>
  <si>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</si>
  <si>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</si>
  <si>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</si>
  <si>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</si>
  <si>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</si>
  <si>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</si>
  <si>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</si>
  <si>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</si>
  <si>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</si>
  <si>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</si>
  <si>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</si>
  <si>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</si>
  <si>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</si>
  <si>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Дотации бюджетам городских округов на выравнивание бюджетной обеспеченности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</si>
  <si>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</si>
  <si>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</si>
  <si>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</si>
  <si>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</si>
  <si>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</si>
  <si>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</si>
  <si>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</si>
  <si>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</si>
  <si>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</si>
  <si>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</si>
  <si>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</si>
  <si>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</si>
  <si>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</si>
  <si>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</si>
  <si>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</si>
  <si>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</si>
  <si>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</si>
  <si>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</si>
  <si>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</si>
  <si>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</si>
  <si>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</si>
  <si>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</si>
  <si>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</si>
  <si>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</si>
  <si>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</si>
  <si>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</si>
  <si>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</si>
  <si>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</si>
  <si>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</si>
  <si>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</si>
  <si>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</si>
  <si>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</si>
  <si>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</si>
  <si>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</si>
  <si>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</si>
  <si>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</si>
  <si>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</si>
  <si>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</si>
  <si>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</si>
  <si>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00  1  16  08000  00  0000  140</t>
  </si>
  <si>
    <t>076  1  16  35020  04 6000  140</t>
  </si>
  <si>
    <t>000  1  16 4 3000  01  6000  140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</si>
  <si>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</si>
  <si>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</si>
  <si>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</si>
  <si>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</si>
  <si>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</si>
  <si>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</si>
  <si>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</si>
  <si>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>182  1  05  01 000  00  0000  110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</si>
  <si>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</si>
  <si>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</si>
  <si>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</si>
  <si>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</si>
  <si>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</si>
  <si>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</si>
  <si>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</si>
  <si>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</si>
  <si>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</si>
  <si>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</si>
  <si>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</si>
  <si>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</si>
  <si>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</si>
  <si>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</si>
  <si>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</si>
  <si>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</si>
  <si>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</si>
  <si>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</si>
  <si>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</si>
  <si>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</si>
  <si>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</si>
  <si>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</si>
  <si>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</si>
  <si>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</si>
  <si>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</si>
  <si>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</si>
  <si>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</si>
  <si>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</si>
  <si>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</si>
  <si>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</si>
  <si>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</si>
  <si>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</si>
  <si>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</si>
  <si>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</si>
  <si>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</si>
  <si>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</si>
  <si>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</si>
  <si>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</si>
  <si>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</si>
  <si>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</si>
  <si>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</si>
  <si>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</si>
  <si>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</si>
  <si>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</si>
  <si>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</si>
  <si>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</si>
  <si>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</si>
  <si>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</si>
  <si>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</si>
  <si>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</si>
  <si>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</si>
  <si>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</si>
  <si>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</si>
  <si>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</si>
  <si>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</si>
  <si>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</si>
  <si>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</si>
  <si>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</si>
  <si>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</si>
  <si>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</si>
  <si>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</si>
  <si>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</si>
  <si>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</si>
  <si>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</si>
  <si>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</si>
  <si>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</si>
  <si>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</si>
  <si>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</si>
  <si>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</si>
  <si>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</si>
  <si>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</si>
  <si>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</si>
  <si>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</si>
  <si>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</si>
  <si>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</si>
  <si>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</si>
  <si>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</si>
  <si>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</si>
  <si>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</si>
  <si>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</si>
  <si>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</si>
  <si>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</si>
  <si>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</si>
  <si>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</si>
  <si>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</si>
  <si>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</si>
  <si>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</si>
  <si>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</si>
  <si>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</si>
  <si>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</si>
  <si>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</si>
  <si>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</si>
  <si>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</si>
  <si>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</si>
  <si>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</si>
  <si>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</si>
  <si>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</si>
  <si>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</si>
  <si>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</si>
  <si>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</si>
  <si>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</si>
  <si>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</si>
  <si>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</si>
  <si>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</si>
  <si>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</si>
  <si>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</si>
  <si>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</si>
  <si>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</si>
  <si>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</si>
  <si>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</si>
  <si>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</si>
  <si>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</si>
  <si>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</si>
  <si>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</si>
  <si>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</si>
  <si>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</si>
  <si>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</si>
  <si>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</si>
  <si>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</si>
  <si>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</si>
  <si>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</si>
  <si>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</si>
  <si>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</si>
  <si>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</si>
  <si>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</si>
  <si>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</si>
  <si>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</si>
  <si>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</si>
  <si>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</si>
  <si>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</si>
  <si>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</si>
  <si>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</si>
  <si>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</si>
  <si>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Объем средств по решению о бюджете на 2017 год, тыс. руб.</t>
  </si>
  <si>
    <t>Объем средств по решению о бюджете на 2017 год  в тысячах рублей</t>
  </si>
  <si>
    <t xml:space="preserve"> Дополнительное образование детей</t>
  </si>
  <si>
    <t>Сумма бюджетных назначений на 2017 год (в тыс.руб.)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</si>
  <si>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</si>
  <si>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</si>
  <si>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</si>
  <si>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</si>
  <si>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t xml:space="preserve">902  1  11  05024 04 0001  120 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</si>
  <si>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</si>
  <si>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</si>
  <si>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</si>
  <si>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</si>
  <si>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</si>
  <si>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</si>
  <si>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</si>
  <si>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</si>
  <si>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188  1  16 4 3000  01  6000  140</t>
  </si>
  <si>
    <t>902  1  17  01040  04  0000  180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</si>
  <si>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</si>
  <si>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</si>
  <si>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</si>
  <si>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</si>
  <si>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</si>
  <si>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</si>
  <si>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</si>
  <si>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</si>
  <si>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</si>
  <si>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901  2  02  35250  04  0000  151</t>
  </si>
  <si>
    <t>Субвенции бюджетам городских округов на оплату жилищно-коммунальных услуг отдельным категориям граждан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</si>
  <si>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</si>
  <si>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</si>
  <si>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</si>
  <si>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</si>
  <si>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</si>
  <si>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182  1  05  02020 02  0000  110</t>
  </si>
  <si>
    <t>902  1  16  90040  04  6000  140</t>
  </si>
  <si>
    <t>919  1  13  02994  04  0001  130</t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</si>
  <si>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(прочие доходы)</t>
    </r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</si>
  <si>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</si>
  <si>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</si>
  <si>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</si>
  <si>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из областного бюджета местному бюджету, предоставление которых предусмотрено госпрограммой Свердловской области в сфере строительства до 2024 года, в 2017 году на разработку документации по планировке территории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</si>
  <si>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</si>
  <si>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</si>
  <si>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</si>
  <si>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Неисполнение       (-)         Перевыполнение (+)                         в тыс. руб.</t>
  </si>
  <si>
    <t>на 01.05.2017г.</t>
  </si>
  <si>
    <t>на  01.05.2017г.</t>
  </si>
  <si>
    <t>Исполнение на 01.05.2017г., в тысячах рублей</t>
  </si>
  <si>
    <t xml:space="preserve"> по состоянию на 01.05.2017 года</t>
  </si>
  <si>
    <t>Исполнено    на 01.05.2017г., в тыс. руб.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</si>
  <si>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5 867,03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</si>
  <si>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</si>
  <si>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</si>
  <si>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048  1  12  01020  01  6000  120</t>
  </si>
  <si>
    <t>Плата за выбросы загрязняющих веществ в атмосферный воздух передвижными объектами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</si>
  <si>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</si>
  <si>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</si>
  <si>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</si>
  <si>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</si>
  <si>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321  1  16 4 3000  01  6000  140</t>
  </si>
  <si>
    <t>005  1  16  90040  04  0000  140</t>
  </si>
  <si>
    <t>182  1  16  90040  04  6000  140</t>
  </si>
  <si>
    <t>908  1  17  01040  04  0000  180</t>
  </si>
  <si>
    <t>919  1  17  01040  04  0000  180</t>
  </si>
  <si>
    <t>901  2  02  25527  04  0000  151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</si>
  <si>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</si>
  <si>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901  2  02  20051  04  0000  151</t>
  </si>
  <si>
    <t>Субсидии бюджетам городских округов на реализацию федеральных целевых программ</t>
  </si>
  <si>
    <t>901  2  02  29999 04  0000  151</t>
  </si>
  <si>
    <t>Субсидии на организацию и осуществление мероприятий по работе с молодежью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</si>
  <si>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Субсидии на подготовку молодых граждан к военной службе в 2016 году, предоставление которых предусмотрено государственной программой Свердловской области "Развитие физической культуры, спорта и молодежной политики в Свердловской области до 2020 года"</t>
  </si>
  <si>
    <t>906  2  02  29999 04  0000  151</t>
  </si>
  <si>
    <t>919  2  02  29999 04  0000  151</t>
  </si>
  <si>
    <t>000  2  02  40000  00  0000  151</t>
  </si>
  <si>
    <t>ИНЫЕ МЕЖБЮДЖЕТНЫЕ ТРАНСФЕРТЫ</t>
  </si>
  <si>
    <t>901  2  02  49999  04  0000  151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</si>
  <si>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</si>
  <si>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906  2  18  04010  04  0000  180</t>
  </si>
  <si>
    <t>908  2  18  04010  04  0000  180</t>
  </si>
  <si>
    <t>Возврат остатков субсидий, субвенций и иных межбюджетных трансфертов, имеющих целевое назначение прошлых лет из бюджетов городских округов</t>
  </si>
  <si>
    <t>Исполнение бюджета Невьянского городского округа по состоянию на 01.05.2017 г.</t>
  </si>
  <si>
    <t>Сумма фактического поступления на 01.05.2017 г. (в тыс.руб.)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</si>
</sst>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9" formatCode="#,##0.00000"/>
  </numFmts>
  <fonts count="4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97">
    <xf numFmtId="0" fontId="0" fillId="0" borderId="0" xfId="0"/>
    <xf numFmtId="0" fontId="0" fillId="0" borderId="0" xfId="0"/>
    <xf numFmtId="0" fontId="3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3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1" fillId="0" borderId="0" xfId="0" applyFont="1" applyFill="1" applyBorder="1" applyAlignment="1"/>
    <xf numFmtId="0" fontId="19" fillId="0" borderId="0" xfId="1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34" fillId="2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/>
    <xf numFmtId="0" fontId="3" fillId="2" borderId="1" xfId="0" applyNumberFormat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1" xfId="1" applyFont="1" applyBorder="1" applyAlignment="1">
      <alignment vertical="top"/>
    </xf>
    <xf numFmtId="169" fontId="8" fillId="0" borderId="1" xfId="1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3" applyFont="1" applyBorder="1" applyAlignment="1">
      <alignment horizontal="justify" vertical="top"/>
    </xf>
    <xf numFmtId="0" fontId="4" fillId="0" borderId="1" xfId="3" applyFont="1" applyBorder="1" applyAlignment="1">
      <alignment vertical="top" wrapText="1"/>
    </xf>
    <xf numFmtId="2" fontId="4" fillId="2" borderId="1" xfId="3" applyNumberFormat="1" applyFont="1" applyFill="1" applyBorder="1" applyAlignment="1">
      <alignment horizontal="right"/>
    </xf>
    <xf numFmtId="2" fontId="35" fillId="2" borderId="1" xfId="0" applyNumberFormat="1" applyFont="1" applyFill="1" applyBorder="1" applyAlignment="1">
      <alignment horizontal="right"/>
    </xf>
    <xf numFmtId="0" fontId="4" fillId="0" borderId="1" xfId="3" applyFont="1" applyBorder="1" applyAlignment="1">
      <alignment horizontal="justify"/>
    </xf>
    <xf numFmtId="0" fontId="3" fillId="0" borderId="1" xfId="3" applyFont="1" applyBorder="1" applyAlignment="1">
      <alignment horizontal="justify" vertical="top"/>
    </xf>
    <xf numFmtId="0" fontId="3" fillId="0" borderId="1" xfId="3" applyFont="1" applyBorder="1" applyAlignment="1">
      <alignment horizontal="justify" vertical="top" wrapText="1"/>
    </xf>
    <xf numFmtId="2" fontId="3" fillId="2" borderId="1" xfId="3" applyNumberFormat="1" applyFont="1" applyFill="1" applyBorder="1" applyAlignment="1">
      <alignment horizontal="right"/>
    </xf>
    <xf numFmtId="4" fontId="36" fillId="2" borderId="1" xfId="0" applyNumberFormat="1" applyFont="1" applyFill="1" applyBorder="1" applyAlignment="1">
      <alignment horizontal="right" shrinkToFit="1"/>
    </xf>
    <xf numFmtId="2" fontId="5" fillId="2" borderId="1" xfId="0" applyNumberFormat="1" applyFont="1" applyFill="1" applyBorder="1" applyAlignment="1">
      <alignment horizontal="right"/>
    </xf>
    <xf numFmtId="0" fontId="4" fillId="0" borderId="1" xfId="3" applyFont="1" applyBorder="1" applyAlignment="1">
      <alignment horizontal="justify" vertical="top" wrapText="1"/>
    </xf>
    <xf numFmtId="0" fontId="3" fillId="0" borderId="1" xfId="1" applyFont="1" applyBorder="1" applyAlignment="1">
      <alignment horizontal="justify" vertical="top"/>
    </xf>
    <xf numFmtId="0" fontId="5" fillId="0" borderId="1" xfId="0" applyFont="1" applyBorder="1" applyAlignment="1">
      <alignment vertical="top" wrapText="1"/>
    </xf>
    <xf numFmtId="2" fontId="4" fillId="2" borderId="1" xfId="3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0" fontId="37" fillId="0" borderId="1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4" fontId="3" fillId="2" borderId="1" xfId="3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4" fillId="0" borderId="1" xfId="3" applyNumberFormat="1" applyFont="1" applyBorder="1" applyAlignment="1">
      <alignment horizontal="justify" vertical="top" wrapText="1"/>
    </xf>
    <xf numFmtId="4" fontId="4" fillId="2" borderId="1" xfId="3" applyNumberFormat="1" applyFont="1" applyFill="1" applyBorder="1" applyAlignment="1">
      <alignment horizontal="right"/>
    </xf>
    <xf numFmtId="0" fontId="4" fillId="0" borderId="2" xfId="3" applyFont="1" applyBorder="1" applyAlignment="1">
      <alignment horizontal="justify"/>
    </xf>
    <xf numFmtId="0" fontId="4" fillId="0" borderId="2" xfId="3" applyFont="1" applyBorder="1" applyAlignment="1">
      <alignment horizontal="justify" vertical="top" wrapText="1"/>
    </xf>
    <xf numFmtId="0" fontId="4" fillId="0" borderId="1" xfId="3" applyFont="1" applyBorder="1" applyAlignment="1">
      <alignment vertical="top"/>
    </xf>
    <xf numFmtId="0" fontId="3" fillId="0" borderId="1" xfId="3" applyFont="1" applyBorder="1" applyAlignment="1">
      <alignment vertical="top"/>
    </xf>
    <xf numFmtId="2" fontId="4" fillId="0" borderId="1" xfId="3" applyNumberFormat="1" applyFont="1" applyBorder="1" applyAlignment="1">
      <alignment horizontal="right"/>
    </xf>
    <xf numFmtId="0" fontId="6" fillId="0" borderId="1" xfId="3" applyFont="1" applyBorder="1" applyAlignment="1">
      <alignment horizontal="justify" vertical="top"/>
    </xf>
    <xf numFmtId="2" fontId="6" fillId="0" borderId="1" xfId="3" applyNumberFormat="1" applyFont="1" applyBorder="1" applyAlignment="1">
      <alignment horizontal="right" wrapText="1"/>
    </xf>
    <xf numFmtId="0" fontId="3" fillId="2" borderId="1" xfId="3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justify" vertical="top"/>
    </xf>
    <xf numFmtId="2" fontId="3" fillId="0" borderId="1" xfId="3" applyNumberFormat="1" applyFont="1" applyBorder="1" applyAlignment="1">
      <alignment horizontal="right"/>
    </xf>
    <xf numFmtId="2" fontId="4" fillId="0" borderId="2" xfId="3" applyNumberFormat="1" applyFont="1" applyBorder="1" applyAlignment="1">
      <alignment horizontal="right" wrapText="1"/>
    </xf>
    <xf numFmtId="2" fontId="4" fillId="0" borderId="1" xfId="3" applyNumberFormat="1" applyFont="1" applyBorder="1" applyAlignment="1">
      <alignment horizontal="right" wrapText="1"/>
    </xf>
    <xf numFmtId="2" fontId="4" fillId="0" borderId="1" xfId="3" applyNumberFormat="1" applyFont="1" applyBorder="1" applyAlignment="1">
      <alignment horizontal="right" vertical="top" wrapText="1"/>
    </xf>
    <xf numFmtId="2" fontId="4" fillId="2" borderId="1" xfId="3" applyNumberFormat="1" applyFont="1" applyFill="1" applyBorder="1" applyAlignment="1">
      <alignment horizontal="right" vertical="top" wrapText="1"/>
    </xf>
    <xf numFmtId="2" fontId="3" fillId="0" borderId="1" xfId="3" applyNumberFormat="1" applyFont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/>
    </xf>
    <xf numFmtId="164" fontId="3" fillId="0" borderId="1" xfId="3" applyNumberFormat="1" applyFont="1" applyBorder="1" applyAlignment="1">
      <alignment horizontal="right" wrapText="1"/>
    </xf>
    <xf numFmtId="4" fontId="31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Fill="1" applyBorder="1" applyAlignment="1">
      <alignment vertical="top"/>
    </xf>
    <xf numFmtId="4" fontId="27" fillId="0" borderId="2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horizontal="justify" vertical="top" wrapText="1"/>
    </xf>
    <xf numFmtId="0" fontId="39" fillId="2" borderId="1" xfId="3" applyFont="1" applyFill="1" applyBorder="1" applyAlignment="1">
      <alignment vertical="top"/>
    </xf>
    <xf numFmtId="0" fontId="4" fillId="2" borderId="1" xfId="3" applyFont="1" applyFill="1" applyBorder="1" applyAlignment="1">
      <alignment horizontal="justify" vertical="top"/>
    </xf>
    <xf numFmtId="0" fontId="8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justify" vertical="top"/>
    </xf>
    <xf numFmtId="0" fontId="2" fillId="0" borderId="0" xfId="1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1" applyNumberFormat="1" applyFont="1" applyFill="1" applyBorder="1" applyAlignment="1">
      <alignment horizontal="left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2" fontId="3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2" borderId="1" xfId="3" applyFont="1" applyFill="1" applyBorder="1" applyAlignment="1">
      <alignment horizontal="justify" vertical="top"/>
    </xf>
    <xf numFmtId="0" fontId="3" fillId="2" borderId="1" xfId="3" applyFont="1" applyFill="1" applyBorder="1" applyAlignment="1">
      <alignment horizontal="justify" vertical="top" wrapText="1"/>
    </xf>
    <xf numFmtId="2" fontId="3" fillId="2" borderId="1" xfId="3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shrinkToFit="1"/>
    </xf>
    <xf numFmtId="0" fontId="3" fillId="0" borderId="2" xfId="3" applyFont="1" applyBorder="1" applyAlignment="1">
      <alignment horizontal="justify" vertical="top" wrapText="1"/>
    </xf>
    <xf numFmtId="2" fontId="3" fillId="0" borderId="2" xfId="3" applyNumberFormat="1" applyFont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2" fontId="4" fillId="2" borderId="2" xfId="3" applyNumberFormat="1" applyFont="1" applyFill="1" applyBorder="1" applyAlignment="1">
      <alignment horizontal="right" wrapText="1"/>
    </xf>
    <xf numFmtId="2" fontId="6" fillId="2" borderId="1" xfId="3" applyNumberFormat="1" applyFont="1" applyFill="1" applyBorder="1" applyAlignment="1">
      <alignment horizontal="right" wrapText="1"/>
    </xf>
    <xf numFmtId="2" fontId="6" fillId="0" borderId="1" xfId="3" applyNumberFormat="1" applyFont="1" applyBorder="1" applyAlignment="1">
      <alignment horizontal="right"/>
    </xf>
    <xf numFmtId="2" fontId="40" fillId="0" borderId="1" xfId="0" applyNumberFormat="1" applyFont="1" applyBorder="1" applyAlignment="1">
      <alignment horizontal="center"/>
    </xf>
    <xf numFmtId="0" fontId="3" fillId="0" borderId="1" xfId="3" applyNumberFormat="1" applyFont="1" applyBorder="1" applyAlignment="1">
      <alignment horizontal="justify" vertical="top" wrapText="1"/>
    </xf>
    <xf numFmtId="2" fontId="4" fillId="0" borderId="1" xfId="3" applyNumberFormat="1" applyFont="1" applyBorder="1" applyAlignment="1">
      <alignment horizontal="center" wrapText="1"/>
    </xf>
    <xf numFmtId="2" fontId="4" fillId="2" borderId="1" xfId="3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tabSelected="1" topLeftCell="A138" workbookViewId="0">
      <selection activeCell="G2" sqref="G2"/>
    </sheetView>
  </sheetViews>
  <sheetFormatPr defaultRowHeight="15"/>
  <cols>
    <col min="1" max="1" width="25.85546875" style="1" customWidth="1"/>
    <col min="2" max="2" width="53.28515625" style="1" customWidth="1"/>
    <col min="3" max="3" width="11.140625" style="96" customWidth="1"/>
    <col min="4" max="4" width="13.5703125" style="96" bestFit="1" customWidth="1"/>
    <col min="5" max="5" width="10.42578125" style="1" customWidth="1"/>
    <col min="6" max="6" width="13.5703125" style="1" customWidth="1"/>
    <col min="7" max="16384" width="9.140625" style="1"/>
  </cols>
  <sheetData>
    <row r="1" spans="1:6" ht="18" customHeight="1">
      <c r="A1" s="172" t="s">
        <v>393</v>
      </c>
      <c r="B1" s="172"/>
      <c r="C1" s="172"/>
      <c r="D1" s="172"/>
      <c r="E1" s="172"/>
      <c r="F1" s="172"/>
    </row>
    <row r="2" spans="1:6" ht="60">
      <c r="A2" s="111" t="s">
        <v>0</v>
      </c>
      <c r="B2" s="112" t="s">
        <v>1</v>
      </c>
      <c r="C2" s="111" t="s">
        <v>314</v>
      </c>
      <c r="D2" s="113" t="s">
        <v>394</v>
      </c>
      <c r="E2" s="114" t="s">
        <v>2</v>
      </c>
      <c r="F2" s="115" t="s">
        <v>357</v>
      </c>
    </row>
    <row r="3" spans="1:6">
      <c r="A3" s="116">
        <v>1</v>
      </c>
      <c r="B3" s="116">
        <v>2</v>
      </c>
      <c r="C3" s="117">
        <v>3</v>
      </c>
      <c r="D3" s="118">
        <v>4</v>
      </c>
      <c r="E3" s="119">
        <v>5</v>
      </c>
      <c r="F3" s="119">
        <v>6</v>
      </c>
    </row>
    <row r="4" spans="1:6" ht="25.5">
      <c r="A4" s="120" t="s">
        <v>3</v>
      </c>
      <c r="B4" s="121" t="s">
        <v>4</v>
      </c>
      <c r="C4" s="122">
        <f>SUM(C5+C11+C17+C30+C36+C38+C49+C55+C67+C75+C106)</f>
        <v>417709.36</v>
      </c>
      <c r="D4" s="122">
        <f>SUM(D5+D11+D17+D30+D36+D38+D49+D55+D67+D75+D106)</f>
        <v>124119.85000000003</v>
      </c>
      <c r="E4" s="122">
        <f>SUM(D4*100/C4)</f>
        <v>29.714404771777208</v>
      </c>
      <c r="F4" s="181">
        <f>D4-C4</f>
        <v>-293589.50999999995</v>
      </c>
    </row>
    <row r="5" spans="1:6" ht="26.25">
      <c r="A5" s="124" t="s">
        <v>5</v>
      </c>
      <c r="B5" s="121" t="s">
        <v>6</v>
      </c>
      <c r="C5" s="122">
        <f>SUM(C6)</f>
        <v>306906</v>
      </c>
      <c r="D5" s="122">
        <f>SUM(D6)</f>
        <v>89678.78</v>
      </c>
      <c r="E5" s="122">
        <f>SUM(D5*100/C5)</f>
        <v>29.220275915101041</v>
      </c>
      <c r="F5" s="181">
        <f t="shared" ref="F5:F68" si="0">D5-C5</f>
        <v>-217227.22</v>
      </c>
    </row>
    <row r="6" spans="1:6" ht="26.25">
      <c r="A6" s="124" t="s">
        <v>7</v>
      </c>
      <c r="B6" s="121" t="s">
        <v>8</v>
      </c>
      <c r="C6" s="122">
        <f>SUM(C7:C10)</f>
        <v>306906</v>
      </c>
      <c r="D6" s="122">
        <f t="shared" ref="D6:E6" si="1">SUM(D7:D10)</f>
        <v>89678.78</v>
      </c>
      <c r="E6" s="122">
        <f>SUM(D6*100/C6)</f>
        <v>29.220275915101041</v>
      </c>
      <c r="F6" s="181">
        <f t="shared" si="0"/>
        <v>-217227.22</v>
      </c>
    </row>
    <row r="7" spans="1:6" ht="63.75">
      <c r="A7" s="125" t="s">
        <v>9</v>
      </c>
      <c r="B7" s="126" t="s">
        <v>10</v>
      </c>
      <c r="C7" s="127">
        <v>301595</v>
      </c>
      <c r="D7" s="128">
        <v>88316.02</v>
      </c>
      <c r="E7" s="127">
        <f t="shared" ref="E7:E67" si="2">SUM(D7*100/C7)</f>
        <v>29.282985460634293</v>
      </c>
      <c r="F7" s="182">
        <f t="shared" si="0"/>
        <v>-213278.97999999998</v>
      </c>
    </row>
    <row r="8" spans="1:6" ht="89.25">
      <c r="A8" s="125" t="s">
        <v>11</v>
      </c>
      <c r="B8" s="126" t="s">
        <v>12</v>
      </c>
      <c r="C8" s="127">
        <v>478</v>
      </c>
      <c r="D8" s="128">
        <v>324.01</v>
      </c>
      <c r="E8" s="127">
        <f t="shared" si="2"/>
        <v>67.78451882845188</v>
      </c>
      <c r="F8" s="182">
        <f t="shared" si="0"/>
        <v>-153.99</v>
      </c>
    </row>
    <row r="9" spans="1:6" ht="38.25">
      <c r="A9" s="125" t="s">
        <v>13</v>
      </c>
      <c r="B9" s="126" t="s">
        <v>14</v>
      </c>
      <c r="C9" s="127">
        <v>1150</v>
      </c>
      <c r="D9" s="128">
        <v>194</v>
      </c>
      <c r="E9" s="127">
        <f t="shared" si="2"/>
        <v>16.869565217391305</v>
      </c>
      <c r="F9" s="182">
        <f t="shared" si="0"/>
        <v>-956</v>
      </c>
    </row>
    <row r="10" spans="1:6" ht="76.5">
      <c r="A10" s="125" t="s">
        <v>15</v>
      </c>
      <c r="B10" s="126" t="s">
        <v>16</v>
      </c>
      <c r="C10" s="127">
        <v>3683</v>
      </c>
      <c r="D10" s="128">
        <v>844.75</v>
      </c>
      <c r="E10" s="127">
        <f t="shared" si="2"/>
        <v>22.93646483844692</v>
      </c>
      <c r="F10" s="182">
        <f t="shared" si="0"/>
        <v>-2838.25</v>
      </c>
    </row>
    <row r="11" spans="1:6" ht="38.25">
      <c r="A11" s="120" t="s">
        <v>17</v>
      </c>
      <c r="B11" s="130" t="s">
        <v>18</v>
      </c>
      <c r="C11" s="122">
        <f>SUM(C12)</f>
        <v>10988</v>
      </c>
      <c r="D11" s="122">
        <f>SUM(D12)</f>
        <v>3959.35</v>
      </c>
      <c r="E11" s="122">
        <f t="shared" si="2"/>
        <v>36.0334000728067</v>
      </c>
      <c r="F11" s="181">
        <f t="shared" si="0"/>
        <v>-7028.65</v>
      </c>
    </row>
    <row r="12" spans="1:6" ht="25.5">
      <c r="A12" s="120" t="s">
        <v>19</v>
      </c>
      <c r="B12" s="130" t="s">
        <v>20</v>
      </c>
      <c r="C12" s="122">
        <f>SUM(C13:C16)</f>
        <v>10988</v>
      </c>
      <c r="D12" s="122">
        <f t="shared" ref="D12:E12" si="3">SUM(D13:D16)</f>
        <v>3959.35</v>
      </c>
      <c r="E12" s="122">
        <f t="shared" si="2"/>
        <v>36.0334000728067</v>
      </c>
      <c r="F12" s="181">
        <f t="shared" si="0"/>
        <v>-7028.65</v>
      </c>
    </row>
    <row r="13" spans="1:6" ht="63.75">
      <c r="A13" s="131" t="s">
        <v>21</v>
      </c>
      <c r="B13" s="131" t="s">
        <v>22</v>
      </c>
      <c r="C13" s="127">
        <v>4898</v>
      </c>
      <c r="D13" s="128">
        <v>1526.29</v>
      </c>
      <c r="E13" s="127">
        <f t="shared" si="2"/>
        <v>31.161494487545937</v>
      </c>
      <c r="F13" s="182">
        <f t="shared" si="0"/>
        <v>-3371.71</v>
      </c>
    </row>
    <row r="14" spans="1:6" ht="76.5">
      <c r="A14" s="131" t="s">
        <v>23</v>
      </c>
      <c r="B14" s="131" t="s">
        <v>24</v>
      </c>
      <c r="C14" s="127">
        <v>79</v>
      </c>
      <c r="D14" s="128">
        <v>15.53</v>
      </c>
      <c r="E14" s="127">
        <f t="shared" si="2"/>
        <v>19.658227848101266</v>
      </c>
      <c r="F14" s="182">
        <f t="shared" si="0"/>
        <v>-63.47</v>
      </c>
    </row>
    <row r="15" spans="1:6" ht="63.75">
      <c r="A15" s="132" t="s">
        <v>25</v>
      </c>
      <c r="B15" s="131" t="s">
        <v>26</v>
      </c>
      <c r="C15" s="127">
        <v>6693</v>
      </c>
      <c r="D15" s="128">
        <v>2707.97</v>
      </c>
      <c r="E15" s="127">
        <f t="shared" si="2"/>
        <v>40.459734050500522</v>
      </c>
      <c r="F15" s="182">
        <f t="shared" si="0"/>
        <v>-3985.03</v>
      </c>
    </row>
    <row r="16" spans="1:6" ht="63.75">
      <c r="A16" s="131" t="s">
        <v>27</v>
      </c>
      <c r="B16" s="131" t="s">
        <v>28</v>
      </c>
      <c r="C16" s="127">
        <v>-682</v>
      </c>
      <c r="D16" s="128">
        <v>-290.44</v>
      </c>
      <c r="E16" s="127">
        <f t="shared" si="2"/>
        <v>42.586510263929618</v>
      </c>
      <c r="F16" s="182">
        <f t="shared" si="0"/>
        <v>391.56</v>
      </c>
    </row>
    <row r="17" spans="1:6" ht="25.5">
      <c r="A17" s="120" t="s">
        <v>161</v>
      </c>
      <c r="B17" s="130" t="s">
        <v>162</v>
      </c>
      <c r="C17" s="122">
        <f>SUM(C23+C26+C28+C18)</f>
        <v>23597</v>
      </c>
      <c r="D17" s="122">
        <f>SUM(D23+D26+D28+D18)</f>
        <v>10939.38</v>
      </c>
      <c r="E17" s="122">
        <f t="shared" si="2"/>
        <v>46.359198203161419</v>
      </c>
      <c r="F17" s="181">
        <f t="shared" si="0"/>
        <v>-12657.62</v>
      </c>
    </row>
    <row r="18" spans="1:6" ht="25.5">
      <c r="A18" s="120" t="s">
        <v>177</v>
      </c>
      <c r="B18" s="130" t="s">
        <v>178</v>
      </c>
      <c r="C18" s="122">
        <f>SUM(C19:C22)</f>
        <v>4407</v>
      </c>
      <c r="D18" s="122">
        <f>SUM(D19:D22)</f>
        <v>2163.7400000000002</v>
      </c>
      <c r="E18" s="122">
        <f t="shared" si="2"/>
        <v>49.097798956206042</v>
      </c>
      <c r="F18" s="181">
        <f t="shared" si="0"/>
        <v>-2243.2599999999998</v>
      </c>
    </row>
    <row r="19" spans="1:6" ht="25.5">
      <c r="A19" s="125" t="s">
        <v>179</v>
      </c>
      <c r="B19" s="126" t="s">
        <v>180</v>
      </c>
      <c r="C19" s="127">
        <v>2209</v>
      </c>
      <c r="D19" s="128">
        <v>773.49</v>
      </c>
      <c r="E19" s="127">
        <f t="shared" si="2"/>
        <v>35.01539157990041</v>
      </c>
      <c r="F19" s="182">
        <f t="shared" si="0"/>
        <v>-1435.51</v>
      </c>
    </row>
    <row r="20" spans="1:6" ht="38.25" hidden="1">
      <c r="A20" s="183" t="s">
        <v>364</v>
      </c>
      <c r="B20" s="184" t="s">
        <v>365</v>
      </c>
      <c r="C20" s="185">
        <v>0</v>
      </c>
      <c r="D20" s="186">
        <v>0</v>
      </c>
      <c r="E20" s="185"/>
      <c r="F20" s="182">
        <f t="shared" si="0"/>
        <v>0</v>
      </c>
    </row>
    <row r="21" spans="1:6" ht="38.25">
      <c r="A21" s="125" t="s">
        <v>181</v>
      </c>
      <c r="B21" s="126" t="s">
        <v>182</v>
      </c>
      <c r="C21" s="127">
        <v>2198</v>
      </c>
      <c r="D21" s="128">
        <v>1385.22</v>
      </c>
      <c r="E21" s="127">
        <f t="shared" si="2"/>
        <v>63.021838034576888</v>
      </c>
      <c r="F21" s="182">
        <f t="shared" si="0"/>
        <v>-812.78</v>
      </c>
    </row>
    <row r="22" spans="1:6" ht="38.25">
      <c r="A22" s="125" t="s">
        <v>315</v>
      </c>
      <c r="B22" s="126" t="s">
        <v>316</v>
      </c>
      <c r="C22" s="127">
        <v>0</v>
      </c>
      <c r="D22" s="128">
        <v>5.03</v>
      </c>
      <c r="E22" s="127"/>
      <c r="F22" s="182">
        <f t="shared" si="0"/>
        <v>5.03</v>
      </c>
    </row>
    <row r="23" spans="1:6" ht="25.5">
      <c r="A23" s="120" t="s">
        <v>29</v>
      </c>
      <c r="B23" s="130" t="s">
        <v>31</v>
      </c>
      <c r="C23" s="133">
        <f>SUM(C24:C24)</f>
        <v>16182</v>
      </c>
      <c r="D23" s="133">
        <f>SUM(D24:D25)</f>
        <v>7302.5999999999995</v>
      </c>
      <c r="E23" s="122">
        <f t="shared" si="2"/>
        <v>45.127919911012235</v>
      </c>
      <c r="F23" s="181">
        <f t="shared" si="0"/>
        <v>-8879.4000000000015</v>
      </c>
    </row>
    <row r="24" spans="1:6" ht="25.5">
      <c r="A24" s="125" t="s">
        <v>30</v>
      </c>
      <c r="B24" s="126" t="s">
        <v>31</v>
      </c>
      <c r="C24" s="127">
        <v>16182</v>
      </c>
      <c r="D24" s="128">
        <v>7250.12</v>
      </c>
      <c r="E24" s="127">
        <f t="shared" si="2"/>
        <v>44.803608948214062</v>
      </c>
      <c r="F24" s="182">
        <f t="shared" si="0"/>
        <v>-8931.880000000001</v>
      </c>
    </row>
    <row r="25" spans="1:6" ht="38.25">
      <c r="A25" s="125" t="s">
        <v>346</v>
      </c>
      <c r="B25" s="126" t="s">
        <v>32</v>
      </c>
      <c r="C25" s="127">
        <v>0</v>
      </c>
      <c r="D25" s="128">
        <v>52.48</v>
      </c>
      <c r="E25" s="127"/>
      <c r="F25" s="182">
        <f t="shared" si="0"/>
        <v>52.48</v>
      </c>
    </row>
    <row r="26" spans="1:6" ht="25.5">
      <c r="A26" s="120" t="s">
        <v>33</v>
      </c>
      <c r="B26" s="130" t="s">
        <v>34</v>
      </c>
      <c r="C26" s="133">
        <f>SUM(C27:C27)</f>
        <v>73</v>
      </c>
      <c r="D26" s="133">
        <f>SUM(D27:D27)</f>
        <v>33.64</v>
      </c>
      <c r="E26" s="122">
        <f t="shared" si="2"/>
        <v>46.082191780821915</v>
      </c>
      <c r="F26" s="181">
        <f t="shared" si="0"/>
        <v>-39.36</v>
      </c>
    </row>
    <row r="27" spans="1:6">
      <c r="A27" s="125" t="s">
        <v>35</v>
      </c>
      <c r="B27" s="126" t="s">
        <v>34</v>
      </c>
      <c r="C27" s="127">
        <v>73</v>
      </c>
      <c r="D27" s="128">
        <v>33.64</v>
      </c>
      <c r="E27" s="127">
        <f t="shared" si="2"/>
        <v>46.082191780821915</v>
      </c>
      <c r="F27" s="182">
        <f t="shared" si="0"/>
        <v>-39.36</v>
      </c>
    </row>
    <row r="28" spans="1:6" ht="25.5">
      <c r="A28" s="120" t="s">
        <v>36</v>
      </c>
      <c r="B28" s="130" t="s">
        <v>37</v>
      </c>
      <c r="C28" s="122">
        <f>SUM(C29)</f>
        <v>2935</v>
      </c>
      <c r="D28" s="122">
        <f>SUM(D29)</f>
        <v>1439.4</v>
      </c>
      <c r="E28" s="122">
        <f t="shared" si="2"/>
        <v>49.042589437819423</v>
      </c>
      <c r="F28" s="181">
        <f t="shared" si="0"/>
        <v>-1495.6</v>
      </c>
    </row>
    <row r="29" spans="1:6" ht="25.5">
      <c r="A29" s="125" t="s">
        <v>38</v>
      </c>
      <c r="B29" s="126" t="s">
        <v>39</v>
      </c>
      <c r="C29" s="127">
        <v>2935</v>
      </c>
      <c r="D29" s="128">
        <v>1439.4</v>
      </c>
      <c r="E29" s="127">
        <f t="shared" si="2"/>
        <v>49.042589437819423</v>
      </c>
      <c r="F29" s="182">
        <f t="shared" si="0"/>
        <v>-1495.6</v>
      </c>
    </row>
    <row r="30" spans="1:6" ht="18" customHeight="1">
      <c r="A30" s="120" t="s">
        <v>40</v>
      </c>
      <c r="B30" s="130" t="s">
        <v>41</v>
      </c>
      <c r="C30" s="122">
        <f>SUM(C31+C33)</f>
        <v>32517</v>
      </c>
      <c r="D30" s="122">
        <f t="shared" ref="D30:E30" si="4">SUM(D31+D33)</f>
        <v>8368.9600000000009</v>
      </c>
      <c r="E30" s="122">
        <f t="shared" si="2"/>
        <v>25.737183627025868</v>
      </c>
      <c r="F30" s="181">
        <f t="shared" si="0"/>
        <v>-24148.04</v>
      </c>
    </row>
    <row r="31" spans="1:6" ht="16.5" customHeight="1">
      <c r="A31" s="120" t="s">
        <v>42</v>
      </c>
      <c r="B31" s="130" t="s">
        <v>43</v>
      </c>
      <c r="C31" s="122">
        <f>SUM(C32)</f>
        <v>11900</v>
      </c>
      <c r="D31" s="122">
        <f t="shared" ref="D31:E31" si="5">SUM(D32)</f>
        <v>1403.53</v>
      </c>
      <c r="E31" s="122">
        <f t="shared" si="2"/>
        <v>11.794369747899159</v>
      </c>
      <c r="F31" s="181">
        <f t="shared" si="0"/>
        <v>-10496.47</v>
      </c>
    </row>
    <row r="32" spans="1:6" ht="38.25">
      <c r="A32" s="125" t="s">
        <v>44</v>
      </c>
      <c r="B32" s="126" t="s">
        <v>45</v>
      </c>
      <c r="C32" s="127">
        <v>11900</v>
      </c>
      <c r="D32" s="128">
        <v>1403.53</v>
      </c>
      <c r="E32" s="127">
        <f t="shared" si="2"/>
        <v>11.794369747899159</v>
      </c>
      <c r="F32" s="182">
        <f t="shared" si="0"/>
        <v>-10496.47</v>
      </c>
    </row>
    <row r="33" spans="1:6" ht="17.25" customHeight="1">
      <c r="A33" s="120" t="s">
        <v>46</v>
      </c>
      <c r="B33" s="130" t="s">
        <v>47</v>
      </c>
      <c r="C33" s="133">
        <f>SUM(C34:C35)</f>
        <v>20617</v>
      </c>
      <c r="D33" s="133">
        <f>SUM(D34:D35)</f>
        <v>6965.43</v>
      </c>
      <c r="E33" s="122">
        <f t="shared" si="2"/>
        <v>33.78488625891255</v>
      </c>
      <c r="F33" s="181">
        <f t="shared" si="0"/>
        <v>-13651.57</v>
      </c>
    </row>
    <row r="34" spans="1:6" ht="25.5">
      <c r="A34" s="125" t="s">
        <v>149</v>
      </c>
      <c r="B34" s="126" t="s">
        <v>150</v>
      </c>
      <c r="C34" s="127">
        <v>12767</v>
      </c>
      <c r="D34" s="128">
        <v>6203.35</v>
      </c>
      <c r="E34" s="127">
        <f t="shared" si="2"/>
        <v>48.588940236547352</v>
      </c>
      <c r="F34" s="182">
        <f t="shared" si="0"/>
        <v>-6563.65</v>
      </c>
    </row>
    <row r="35" spans="1:6" ht="25.5">
      <c r="A35" s="125" t="s">
        <v>152</v>
      </c>
      <c r="B35" s="126" t="s">
        <v>151</v>
      </c>
      <c r="C35" s="127">
        <v>7850</v>
      </c>
      <c r="D35" s="128">
        <v>762.08</v>
      </c>
      <c r="E35" s="127">
        <f t="shared" si="2"/>
        <v>9.7080254777070056</v>
      </c>
      <c r="F35" s="182">
        <f t="shared" si="0"/>
        <v>-7087.92</v>
      </c>
    </row>
    <row r="36" spans="1:6" ht="14.25" customHeight="1">
      <c r="A36" s="120" t="s">
        <v>48</v>
      </c>
      <c r="B36" s="130" t="s">
        <v>49</v>
      </c>
      <c r="C36" s="122">
        <f>SUM(C37:C37)</f>
        <v>5700</v>
      </c>
      <c r="D36" s="122">
        <f>SUM(D37:D37)</f>
        <v>1544.88</v>
      </c>
      <c r="E36" s="122">
        <f t="shared" si="2"/>
        <v>27.103157894736842</v>
      </c>
      <c r="F36" s="181">
        <f t="shared" si="0"/>
        <v>-4155.12</v>
      </c>
    </row>
    <row r="37" spans="1:6" ht="38.25">
      <c r="A37" s="125" t="s">
        <v>50</v>
      </c>
      <c r="B37" s="126" t="s">
        <v>51</v>
      </c>
      <c r="C37" s="127">
        <v>5700</v>
      </c>
      <c r="D37" s="128">
        <v>1544.88</v>
      </c>
      <c r="E37" s="127">
        <f t="shared" si="2"/>
        <v>27.103157894736842</v>
      </c>
      <c r="F37" s="182">
        <f t="shared" si="0"/>
        <v>-4155.12</v>
      </c>
    </row>
    <row r="38" spans="1:6" ht="38.25">
      <c r="A38" s="120" t="s">
        <v>52</v>
      </c>
      <c r="B38" s="121" t="s">
        <v>53</v>
      </c>
      <c r="C38" s="122">
        <f>SUM(C39+C48+C43)</f>
        <v>28741</v>
      </c>
      <c r="D38" s="122">
        <f>SUM(D39+D48+D43)</f>
        <v>6134.7400000000007</v>
      </c>
      <c r="E38" s="122">
        <f t="shared" si="2"/>
        <v>21.344907971190985</v>
      </c>
      <c r="F38" s="181">
        <f t="shared" si="0"/>
        <v>-22606.26</v>
      </c>
    </row>
    <row r="39" spans="1:6" ht="76.5">
      <c r="A39" s="120" t="s">
        <v>54</v>
      </c>
      <c r="B39" s="135" t="s">
        <v>55</v>
      </c>
      <c r="C39" s="122">
        <f>SUM(C40+C44)</f>
        <v>28676</v>
      </c>
      <c r="D39" s="122">
        <f>SUM(D40+D44)</f>
        <v>6125.02</v>
      </c>
      <c r="E39" s="122">
        <f t="shared" si="2"/>
        <v>21.359394615706513</v>
      </c>
      <c r="F39" s="181">
        <f t="shared" si="0"/>
        <v>-22550.98</v>
      </c>
    </row>
    <row r="40" spans="1:6" ht="63.75">
      <c r="A40" s="120" t="s">
        <v>56</v>
      </c>
      <c r="B40" s="130" t="s">
        <v>57</v>
      </c>
      <c r="C40" s="123">
        <f>SUM(C41:C42)</f>
        <v>20036</v>
      </c>
      <c r="D40" s="123">
        <f>SUM(D41:D42)</f>
        <v>3334.4500000000003</v>
      </c>
      <c r="E40" s="122">
        <f t="shared" si="2"/>
        <v>16.642293871032141</v>
      </c>
      <c r="F40" s="181">
        <f t="shared" si="0"/>
        <v>-16701.55</v>
      </c>
    </row>
    <row r="41" spans="1:6" ht="89.25">
      <c r="A41" s="125" t="s">
        <v>144</v>
      </c>
      <c r="B41" s="110" t="s">
        <v>317</v>
      </c>
      <c r="C41" s="127">
        <v>18036</v>
      </c>
      <c r="D41" s="128">
        <v>2940.63</v>
      </c>
      <c r="E41" s="127">
        <f t="shared" si="2"/>
        <v>16.304224883566199</v>
      </c>
      <c r="F41" s="182">
        <f t="shared" si="0"/>
        <v>-15095.369999999999</v>
      </c>
    </row>
    <row r="42" spans="1:6" ht="89.25">
      <c r="A42" s="125" t="s">
        <v>145</v>
      </c>
      <c r="B42" s="110" t="s">
        <v>318</v>
      </c>
      <c r="C42" s="127">
        <v>2000</v>
      </c>
      <c r="D42" s="129">
        <v>393.82</v>
      </c>
      <c r="E42" s="127">
        <f t="shared" si="2"/>
        <v>19.690999999999999</v>
      </c>
      <c r="F42" s="182">
        <f t="shared" si="0"/>
        <v>-1606.18</v>
      </c>
    </row>
    <row r="43" spans="1:6" ht="76.5">
      <c r="A43" s="125" t="s">
        <v>319</v>
      </c>
      <c r="B43" s="110" t="s">
        <v>320</v>
      </c>
      <c r="C43" s="127">
        <v>65</v>
      </c>
      <c r="D43" s="129">
        <v>0</v>
      </c>
      <c r="E43" s="127"/>
      <c r="F43" s="182">
        <f t="shared" si="0"/>
        <v>-65</v>
      </c>
    </row>
    <row r="44" spans="1:6" ht="25.5">
      <c r="A44" s="120" t="s">
        <v>58</v>
      </c>
      <c r="B44" s="136" t="s">
        <v>59</v>
      </c>
      <c r="C44" s="122">
        <f>SUM(C45:C47)</f>
        <v>8640</v>
      </c>
      <c r="D44" s="122">
        <f t="shared" ref="D44:E44" si="6">SUM(D45:D47)</f>
        <v>2790.57</v>
      </c>
      <c r="E44" s="122">
        <f t="shared" si="2"/>
        <v>32.29826388888889</v>
      </c>
      <c r="F44" s="181">
        <f t="shared" si="0"/>
        <v>-5849.43</v>
      </c>
    </row>
    <row r="45" spans="1:6" ht="76.5">
      <c r="A45" s="125" t="s">
        <v>60</v>
      </c>
      <c r="B45" s="110" t="s">
        <v>321</v>
      </c>
      <c r="C45" s="127">
        <v>4873</v>
      </c>
      <c r="D45" s="128">
        <v>1407</v>
      </c>
      <c r="E45" s="127">
        <f t="shared" si="2"/>
        <v>28.873383952390725</v>
      </c>
      <c r="F45" s="182">
        <f t="shared" si="0"/>
        <v>-3466</v>
      </c>
    </row>
    <row r="46" spans="1:6" ht="63.75">
      <c r="A46" s="125" t="s">
        <v>61</v>
      </c>
      <c r="B46" s="110" t="s">
        <v>322</v>
      </c>
      <c r="C46" s="127">
        <v>3024</v>
      </c>
      <c r="D46" s="134">
        <v>1081.23</v>
      </c>
      <c r="E46" s="127">
        <f t="shared" si="2"/>
        <v>35.754960317460316</v>
      </c>
      <c r="F46" s="182">
        <f t="shared" si="0"/>
        <v>-1942.77</v>
      </c>
    </row>
    <row r="47" spans="1:6" ht="51">
      <c r="A47" s="125" t="s">
        <v>62</v>
      </c>
      <c r="B47" s="110" t="s">
        <v>323</v>
      </c>
      <c r="C47" s="127">
        <v>743</v>
      </c>
      <c r="D47" s="134">
        <v>302.33999999999997</v>
      </c>
      <c r="E47" s="127">
        <f t="shared" si="2"/>
        <v>40.691790040376844</v>
      </c>
      <c r="F47" s="182">
        <f t="shared" si="0"/>
        <v>-440.66</v>
      </c>
    </row>
    <row r="48" spans="1:6" ht="63.75">
      <c r="A48" s="125" t="s">
        <v>174</v>
      </c>
      <c r="B48" s="110" t="s">
        <v>175</v>
      </c>
      <c r="C48" s="129">
        <v>0</v>
      </c>
      <c r="D48" s="134">
        <v>9.7200000000000006</v>
      </c>
      <c r="E48" s="127"/>
      <c r="F48" s="182">
        <f t="shared" si="0"/>
        <v>9.7200000000000006</v>
      </c>
    </row>
    <row r="49" spans="1:6" ht="25.5">
      <c r="A49" s="120" t="s">
        <v>63</v>
      </c>
      <c r="B49" s="121" t="s">
        <v>64</v>
      </c>
      <c r="C49" s="122">
        <f>SUM(C50)</f>
        <v>1021</v>
      </c>
      <c r="D49" s="122">
        <f t="shared" ref="D49:E49" si="7">SUM(D50)</f>
        <v>481.5</v>
      </c>
      <c r="E49" s="122">
        <f t="shared" si="2"/>
        <v>47.159647404505385</v>
      </c>
      <c r="F49" s="181">
        <f t="shared" si="0"/>
        <v>-539.5</v>
      </c>
    </row>
    <row r="50" spans="1:6" ht="25.5">
      <c r="A50" s="120" t="s">
        <v>65</v>
      </c>
      <c r="B50" s="130" t="s">
        <v>66</v>
      </c>
      <c r="C50" s="122">
        <f>SUM(C51:C54)</f>
        <v>1021</v>
      </c>
      <c r="D50" s="122">
        <f>SUM(D51:D54)</f>
        <v>481.5</v>
      </c>
      <c r="E50" s="122">
        <f t="shared" si="2"/>
        <v>47.159647404505385</v>
      </c>
      <c r="F50" s="181">
        <f t="shared" si="0"/>
        <v>-539.5</v>
      </c>
    </row>
    <row r="51" spans="1:6" ht="25.5">
      <c r="A51" s="125" t="s">
        <v>67</v>
      </c>
      <c r="B51" s="126" t="s">
        <v>68</v>
      </c>
      <c r="C51" s="137">
        <v>612</v>
      </c>
      <c r="D51" s="134">
        <v>163.69999999999999</v>
      </c>
      <c r="E51" s="127">
        <f t="shared" si="2"/>
        <v>26.748366013071891</v>
      </c>
      <c r="F51" s="182">
        <f t="shared" si="0"/>
        <v>-448.3</v>
      </c>
    </row>
    <row r="52" spans="1:6" ht="25.5">
      <c r="A52" s="125" t="s">
        <v>366</v>
      </c>
      <c r="B52" s="126" t="s">
        <v>367</v>
      </c>
      <c r="C52" s="137">
        <v>0</v>
      </c>
      <c r="D52" s="129">
        <v>0.08</v>
      </c>
      <c r="E52" s="127"/>
      <c r="F52" s="182">
        <f t="shared" si="0"/>
        <v>0.08</v>
      </c>
    </row>
    <row r="53" spans="1:6">
      <c r="A53" s="125" t="s">
        <v>69</v>
      </c>
      <c r="B53" s="126" t="s">
        <v>70</v>
      </c>
      <c r="C53" s="137">
        <v>65</v>
      </c>
      <c r="D53" s="129">
        <v>87.62</v>
      </c>
      <c r="E53" s="127">
        <f t="shared" si="2"/>
        <v>134.80000000000001</v>
      </c>
      <c r="F53" s="182">
        <f t="shared" si="0"/>
        <v>22.620000000000005</v>
      </c>
    </row>
    <row r="54" spans="1:6">
      <c r="A54" s="125" t="s">
        <v>71</v>
      </c>
      <c r="B54" s="126" t="s">
        <v>72</v>
      </c>
      <c r="C54" s="137">
        <v>344</v>
      </c>
      <c r="D54" s="134">
        <v>230.1</v>
      </c>
      <c r="E54" s="127">
        <f t="shared" si="2"/>
        <v>66.889534883720927</v>
      </c>
      <c r="F54" s="182">
        <f t="shared" si="0"/>
        <v>-113.9</v>
      </c>
    </row>
    <row r="55" spans="1:6" ht="25.5">
      <c r="A55" s="120" t="s">
        <v>73</v>
      </c>
      <c r="B55" s="130" t="s">
        <v>74</v>
      </c>
      <c r="C55" s="122">
        <f>SUM(C56+C59)</f>
        <v>632.36</v>
      </c>
      <c r="D55" s="122">
        <f>SUM(D56+D59)</f>
        <v>338.46</v>
      </c>
      <c r="E55" s="122">
        <f t="shared" si="2"/>
        <v>53.523309507242708</v>
      </c>
      <c r="F55" s="181">
        <f t="shared" si="0"/>
        <v>-293.90000000000003</v>
      </c>
    </row>
    <row r="56" spans="1:6" ht="18.75" customHeight="1">
      <c r="A56" s="120" t="s">
        <v>75</v>
      </c>
      <c r="B56" s="130" t="s">
        <v>76</v>
      </c>
      <c r="C56" s="122">
        <f>SUM(C57:C57)</f>
        <v>324</v>
      </c>
      <c r="D56" s="122">
        <f>SUM(D57:D57)</f>
        <v>121.49</v>
      </c>
      <c r="E56" s="122">
        <f t="shared" si="2"/>
        <v>37.496913580246911</v>
      </c>
      <c r="F56" s="181">
        <f t="shared" si="0"/>
        <v>-202.51</v>
      </c>
    </row>
    <row r="57" spans="1:6" ht="38.25">
      <c r="A57" s="120" t="s">
        <v>77</v>
      </c>
      <c r="B57" s="130" t="s">
        <v>310</v>
      </c>
      <c r="C57" s="122">
        <f>SUM(C58:C58)</f>
        <v>324</v>
      </c>
      <c r="D57" s="122">
        <f>SUM(D58:D58)</f>
        <v>121.49</v>
      </c>
      <c r="E57" s="122">
        <f t="shared" si="2"/>
        <v>37.496913580246911</v>
      </c>
      <c r="F57" s="181">
        <f t="shared" si="0"/>
        <v>-202.51</v>
      </c>
    </row>
    <row r="58" spans="1:6" ht="38.25">
      <c r="A58" s="125" t="s">
        <v>78</v>
      </c>
      <c r="B58" s="110" t="s">
        <v>324</v>
      </c>
      <c r="C58" s="127">
        <v>324</v>
      </c>
      <c r="D58" s="134">
        <v>121.49</v>
      </c>
      <c r="E58" s="127">
        <f t="shared" si="2"/>
        <v>37.496913580246911</v>
      </c>
      <c r="F58" s="182">
        <f t="shared" si="0"/>
        <v>-202.51</v>
      </c>
    </row>
    <row r="59" spans="1:6">
      <c r="A59" s="120" t="s">
        <v>79</v>
      </c>
      <c r="B59" s="130" t="s">
        <v>80</v>
      </c>
      <c r="C59" s="122">
        <f>SUM(C60+C61)</f>
        <v>308.36</v>
      </c>
      <c r="D59" s="122">
        <f t="shared" ref="D59:E59" si="8">SUM(D60+D61)</f>
        <v>216.97</v>
      </c>
      <c r="E59" s="122">
        <f t="shared" si="2"/>
        <v>70.362563237774026</v>
      </c>
      <c r="F59" s="181">
        <f t="shared" si="0"/>
        <v>-91.390000000000015</v>
      </c>
    </row>
    <row r="60" spans="1:6" ht="38.25">
      <c r="A60" s="125" t="s">
        <v>81</v>
      </c>
      <c r="B60" s="126" t="s">
        <v>166</v>
      </c>
      <c r="C60" s="127">
        <v>26</v>
      </c>
      <c r="D60" s="129">
        <v>11.32</v>
      </c>
      <c r="E60" s="127">
        <f t="shared" si="2"/>
        <v>43.53846153846154</v>
      </c>
      <c r="F60" s="182">
        <f t="shared" si="0"/>
        <v>-14.68</v>
      </c>
    </row>
    <row r="61" spans="1:6" ht="38.25">
      <c r="A61" s="120" t="s">
        <v>82</v>
      </c>
      <c r="B61" s="130" t="s">
        <v>83</v>
      </c>
      <c r="C61" s="122">
        <f>SUM(C62:C66)</f>
        <v>282.36</v>
      </c>
      <c r="D61" s="122">
        <f>SUM(D62:D66)</f>
        <v>205.65</v>
      </c>
      <c r="E61" s="122">
        <f t="shared" si="2"/>
        <v>72.832554186145344</v>
      </c>
      <c r="F61" s="181">
        <f t="shared" si="0"/>
        <v>-76.710000000000008</v>
      </c>
    </row>
    <row r="62" spans="1:6" ht="25.5">
      <c r="A62" s="125" t="s">
        <v>84</v>
      </c>
      <c r="B62" s="139" t="s">
        <v>325</v>
      </c>
      <c r="C62" s="127">
        <v>0</v>
      </c>
      <c r="D62" s="127">
        <v>172.19</v>
      </c>
      <c r="E62" s="122"/>
      <c r="F62" s="182">
        <f t="shared" si="0"/>
        <v>172.19</v>
      </c>
    </row>
    <row r="63" spans="1:6" ht="25.5">
      <c r="A63" s="125" t="s">
        <v>85</v>
      </c>
      <c r="B63" s="139" t="s">
        <v>325</v>
      </c>
      <c r="C63" s="127">
        <v>0</v>
      </c>
      <c r="D63" s="129">
        <v>19.47</v>
      </c>
      <c r="E63" s="122"/>
      <c r="F63" s="182">
        <f t="shared" si="0"/>
        <v>19.47</v>
      </c>
    </row>
    <row r="64" spans="1:6" ht="25.5">
      <c r="A64" s="125" t="s">
        <v>348</v>
      </c>
      <c r="B64" s="139" t="s">
        <v>325</v>
      </c>
      <c r="C64" s="127">
        <v>0</v>
      </c>
      <c r="D64" s="129">
        <v>4.66</v>
      </c>
      <c r="E64" s="122"/>
      <c r="F64" s="182">
        <f t="shared" si="0"/>
        <v>4.66</v>
      </c>
    </row>
    <row r="65" spans="1:6" ht="25.5">
      <c r="A65" s="125" t="s">
        <v>84</v>
      </c>
      <c r="B65" s="139" t="s">
        <v>349</v>
      </c>
      <c r="C65" s="127">
        <v>78.33</v>
      </c>
      <c r="D65" s="129">
        <v>9.33</v>
      </c>
      <c r="E65" s="127">
        <f t="shared" si="2"/>
        <v>11.911145155112983</v>
      </c>
      <c r="F65" s="182">
        <f t="shared" si="0"/>
        <v>-69</v>
      </c>
    </row>
    <row r="66" spans="1:6" ht="25.5">
      <c r="A66" s="125" t="s">
        <v>85</v>
      </c>
      <c r="B66" s="139" t="s">
        <v>349</v>
      </c>
      <c r="C66" s="127">
        <v>204.03</v>
      </c>
      <c r="D66" s="129">
        <v>0</v>
      </c>
      <c r="E66" s="127">
        <f t="shared" si="2"/>
        <v>0</v>
      </c>
      <c r="F66" s="182">
        <f t="shared" si="0"/>
        <v>-204.03</v>
      </c>
    </row>
    <row r="67" spans="1:6" ht="25.5">
      <c r="A67" s="120" t="s">
        <v>86</v>
      </c>
      <c r="B67" s="130" t="s">
        <v>87</v>
      </c>
      <c r="C67" s="122">
        <f>SUM(C73+C70+C68)</f>
        <v>3854</v>
      </c>
      <c r="D67" s="122">
        <f t="shared" ref="D67" si="9">SUM(D73+D70+D68)</f>
        <v>1195.6399999999999</v>
      </c>
      <c r="E67" s="122">
        <f t="shared" si="2"/>
        <v>31.023352361183182</v>
      </c>
      <c r="F67" s="181">
        <f t="shared" si="0"/>
        <v>-2658.36</v>
      </c>
    </row>
    <row r="68" spans="1:6">
      <c r="A68" s="125" t="s">
        <v>368</v>
      </c>
      <c r="B68" s="130" t="s">
        <v>369</v>
      </c>
      <c r="C68" s="122">
        <f>SUM(C69)</f>
        <v>0</v>
      </c>
      <c r="D68" s="122">
        <f t="shared" ref="D68:E68" si="10">SUM(D69)</f>
        <v>0</v>
      </c>
      <c r="E68" s="122"/>
      <c r="F68" s="181">
        <f t="shared" si="0"/>
        <v>0</v>
      </c>
    </row>
    <row r="69" spans="1:6" ht="25.5">
      <c r="A69" s="125" t="s">
        <v>370</v>
      </c>
      <c r="B69" s="126" t="s">
        <v>371</v>
      </c>
      <c r="C69" s="127">
        <v>0</v>
      </c>
      <c r="D69" s="129">
        <v>0</v>
      </c>
      <c r="E69" s="127"/>
      <c r="F69" s="182">
        <f t="shared" ref="F69:F132" si="11">D69-C69</f>
        <v>0</v>
      </c>
    </row>
    <row r="70" spans="1:6" ht="76.5">
      <c r="A70" s="120" t="s">
        <v>146</v>
      </c>
      <c r="B70" s="140" t="s">
        <v>153</v>
      </c>
      <c r="C70" s="122">
        <f>SUM(C71:C72)</f>
        <v>2281</v>
      </c>
      <c r="D70" s="122">
        <f t="shared" ref="D70:E70" si="12">SUM(D71:D72)</f>
        <v>360.98</v>
      </c>
      <c r="E70" s="122">
        <f t="shared" ref="E70:E137" si="13">SUM(D70*100/C70)</f>
        <v>15.8255151249452</v>
      </c>
      <c r="F70" s="181">
        <f t="shared" si="11"/>
        <v>-1920.02</v>
      </c>
    </row>
    <row r="71" spans="1:6" ht="78.75" customHeight="1">
      <c r="A71" s="125" t="s">
        <v>88</v>
      </c>
      <c r="B71" s="141" t="s">
        <v>326</v>
      </c>
      <c r="C71" s="127">
        <v>2260</v>
      </c>
      <c r="D71" s="134">
        <v>360.98</v>
      </c>
      <c r="E71" s="127">
        <f t="shared" si="13"/>
        <v>15.972566371681417</v>
      </c>
      <c r="F71" s="182">
        <f t="shared" si="11"/>
        <v>-1899.02</v>
      </c>
    </row>
    <row r="72" spans="1:6" ht="81" customHeight="1">
      <c r="A72" s="125" t="s">
        <v>89</v>
      </c>
      <c r="B72" s="141" t="s">
        <v>327</v>
      </c>
      <c r="C72" s="127">
        <v>21</v>
      </c>
      <c r="D72" s="129">
        <v>0</v>
      </c>
      <c r="E72" s="127">
        <f t="shared" si="13"/>
        <v>0</v>
      </c>
      <c r="F72" s="182">
        <f t="shared" si="11"/>
        <v>-21</v>
      </c>
    </row>
    <row r="73" spans="1:6" ht="25.5">
      <c r="A73" s="120" t="s">
        <v>90</v>
      </c>
      <c r="B73" s="130" t="s">
        <v>91</v>
      </c>
      <c r="C73" s="122">
        <f>SUM(C74)</f>
        <v>1573</v>
      </c>
      <c r="D73" s="122">
        <f>SUM(D74)</f>
        <v>834.66</v>
      </c>
      <c r="E73" s="122">
        <f t="shared" si="13"/>
        <v>53.061665607120155</v>
      </c>
      <c r="F73" s="181">
        <f t="shared" si="11"/>
        <v>-738.34</v>
      </c>
    </row>
    <row r="74" spans="1:6" ht="38.25">
      <c r="A74" s="125" t="s">
        <v>92</v>
      </c>
      <c r="B74" s="126" t="s">
        <v>93</v>
      </c>
      <c r="C74" s="127">
        <v>1573</v>
      </c>
      <c r="D74" s="129">
        <v>834.66</v>
      </c>
      <c r="E74" s="127">
        <f t="shared" si="13"/>
        <v>53.061665607120155</v>
      </c>
      <c r="F74" s="182">
        <f t="shared" si="11"/>
        <v>-738.34</v>
      </c>
    </row>
    <row r="75" spans="1:6" ht="18.75" customHeight="1">
      <c r="A75" s="120" t="s">
        <v>94</v>
      </c>
      <c r="B75" s="130" t="s">
        <v>95</v>
      </c>
      <c r="C75" s="122">
        <f>SUM(C76+C77+C78+C79+C82+C85+C86+C87+C89+C92+C93+C88)</f>
        <v>3753</v>
      </c>
      <c r="D75" s="122">
        <f>SUM(D76+D77+D78+D79+D82+D85+D86+D87+D89+D92+D93+D88)</f>
        <v>1526.85</v>
      </c>
      <c r="E75" s="122">
        <f t="shared" si="13"/>
        <v>40.68345323741007</v>
      </c>
      <c r="F75" s="181">
        <f t="shared" si="11"/>
        <v>-2226.15</v>
      </c>
    </row>
    <row r="76" spans="1:6" ht="63.75">
      <c r="A76" s="125" t="s">
        <v>96</v>
      </c>
      <c r="B76" s="167" t="s">
        <v>350</v>
      </c>
      <c r="C76" s="127">
        <v>180</v>
      </c>
      <c r="D76" s="134">
        <v>43.54</v>
      </c>
      <c r="E76" s="127">
        <f t="shared" si="13"/>
        <v>24.18888888888889</v>
      </c>
      <c r="F76" s="182">
        <f t="shared" si="11"/>
        <v>-136.46</v>
      </c>
    </row>
    <row r="77" spans="1:6" ht="51">
      <c r="A77" s="125" t="s">
        <v>97</v>
      </c>
      <c r="B77" s="126" t="s">
        <v>98</v>
      </c>
      <c r="C77" s="127">
        <v>35</v>
      </c>
      <c r="D77" s="134">
        <v>9.15</v>
      </c>
      <c r="E77" s="127">
        <f t="shared" si="13"/>
        <v>26.142857142857142</v>
      </c>
      <c r="F77" s="182">
        <f t="shared" si="11"/>
        <v>-25.85</v>
      </c>
    </row>
    <row r="78" spans="1:6" ht="51">
      <c r="A78" s="125" t="s">
        <v>99</v>
      </c>
      <c r="B78" s="126" t="s">
        <v>100</v>
      </c>
      <c r="C78" s="127">
        <v>70</v>
      </c>
      <c r="D78" s="129">
        <v>47.7</v>
      </c>
      <c r="E78" s="127">
        <f t="shared" si="13"/>
        <v>68.142857142857139</v>
      </c>
      <c r="F78" s="182">
        <f t="shared" si="11"/>
        <v>-22.299999999999997</v>
      </c>
    </row>
    <row r="79" spans="1:6" ht="51">
      <c r="A79" s="120" t="s">
        <v>167</v>
      </c>
      <c r="B79" s="130" t="s">
        <v>101</v>
      </c>
      <c r="C79" s="122">
        <f>SUM(C80+C81)</f>
        <v>60</v>
      </c>
      <c r="D79" s="122">
        <f>SUM(D80:D81)</f>
        <v>2</v>
      </c>
      <c r="E79" s="122">
        <f t="shared" si="13"/>
        <v>3.3333333333333335</v>
      </c>
      <c r="F79" s="181">
        <f t="shared" si="11"/>
        <v>-58</v>
      </c>
    </row>
    <row r="80" spans="1:6" ht="51">
      <c r="A80" s="125" t="s">
        <v>102</v>
      </c>
      <c r="B80" s="141" t="s">
        <v>154</v>
      </c>
      <c r="C80" s="127">
        <v>34</v>
      </c>
      <c r="D80" s="138">
        <v>2</v>
      </c>
      <c r="E80" s="127">
        <v>0</v>
      </c>
      <c r="F80" s="182">
        <f t="shared" si="11"/>
        <v>-32</v>
      </c>
    </row>
    <row r="81" spans="1:6" ht="51">
      <c r="A81" s="125" t="s">
        <v>308</v>
      </c>
      <c r="B81" s="141" t="s">
        <v>154</v>
      </c>
      <c r="C81" s="127">
        <v>26</v>
      </c>
      <c r="D81" s="138">
        <v>0</v>
      </c>
      <c r="E81" s="127">
        <f t="shared" si="13"/>
        <v>0</v>
      </c>
      <c r="F81" s="182">
        <f t="shared" si="11"/>
        <v>-26</v>
      </c>
    </row>
    <row r="82" spans="1:6" ht="102">
      <c r="A82" s="120" t="s">
        <v>157</v>
      </c>
      <c r="B82" s="142" t="s">
        <v>156</v>
      </c>
      <c r="C82" s="143">
        <f>SUM(C83:C84)</f>
        <v>331</v>
      </c>
      <c r="D82" s="143">
        <f>SUM(D83:D84)</f>
        <v>185</v>
      </c>
      <c r="E82" s="122">
        <f t="shared" si="13"/>
        <v>55.891238670694861</v>
      </c>
      <c r="F82" s="181">
        <f t="shared" si="11"/>
        <v>-146</v>
      </c>
    </row>
    <row r="83" spans="1:6" ht="25.5">
      <c r="A83" s="125" t="s">
        <v>147</v>
      </c>
      <c r="B83" s="141" t="s">
        <v>155</v>
      </c>
      <c r="C83" s="137">
        <v>34</v>
      </c>
      <c r="D83" s="137">
        <v>100</v>
      </c>
      <c r="E83" s="127">
        <f t="shared" si="13"/>
        <v>294.11764705882354</v>
      </c>
      <c r="F83" s="182">
        <f t="shared" si="11"/>
        <v>66</v>
      </c>
    </row>
    <row r="84" spans="1:6" ht="25.5">
      <c r="A84" s="125" t="s">
        <v>103</v>
      </c>
      <c r="B84" s="126" t="s">
        <v>104</v>
      </c>
      <c r="C84" s="127">
        <v>297</v>
      </c>
      <c r="D84" s="129">
        <v>85</v>
      </c>
      <c r="E84" s="127">
        <f t="shared" si="13"/>
        <v>28.619528619528619</v>
      </c>
      <c r="F84" s="182">
        <f t="shared" si="11"/>
        <v>-212</v>
      </c>
    </row>
    <row r="85" spans="1:6" ht="51">
      <c r="A85" s="125" t="s">
        <v>105</v>
      </c>
      <c r="B85" s="126" t="s">
        <v>351</v>
      </c>
      <c r="C85" s="127">
        <v>770</v>
      </c>
      <c r="D85" s="129">
        <v>82.1</v>
      </c>
      <c r="E85" s="127">
        <f t="shared" si="13"/>
        <v>10.662337662337663</v>
      </c>
      <c r="F85" s="182">
        <f t="shared" si="11"/>
        <v>-687.9</v>
      </c>
    </row>
    <row r="86" spans="1:6" ht="25.5">
      <c r="A86" s="125" t="s">
        <v>164</v>
      </c>
      <c r="B86" s="125" t="s">
        <v>165</v>
      </c>
      <c r="C86" s="127">
        <v>50</v>
      </c>
      <c r="D86" s="129">
        <v>40.5</v>
      </c>
      <c r="E86" s="127">
        <f t="shared" si="13"/>
        <v>81</v>
      </c>
      <c r="F86" s="182">
        <f t="shared" si="11"/>
        <v>-9.5</v>
      </c>
    </row>
    <row r="87" spans="1:6" ht="51">
      <c r="A87" s="125" t="s">
        <v>172</v>
      </c>
      <c r="B87" s="126" t="s">
        <v>173</v>
      </c>
      <c r="C87" s="127">
        <v>14</v>
      </c>
      <c r="D87" s="129">
        <v>103.33</v>
      </c>
      <c r="E87" s="127">
        <f t="shared" si="13"/>
        <v>738.07142857142856</v>
      </c>
      <c r="F87" s="182">
        <f t="shared" si="11"/>
        <v>89.33</v>
      </c>
    </row>
    <row r="88" spans="1:6" ht="38.25">
      <c r="A88" s="125" t="s">
        <v>168</v>
      </c>
      <c r="B88" s="126" t="s">
        <v>106</v>
      </c>
      <c r="C88" s="127">
        <v>3</v>
      </c>
      <c r="D88" s="129">
        <v>0.25</v>
      </c>
      <c r="E88" s="127">
        <f t="shared" si="13"/>
        <v>8.3333333333333339</v>
      </c>
      <c r="F88" s="182">
        <f t="shared" si="11"/>
        <v>-2.75</v>
      </c>
    </row>
    <row r="89" spans="1:6" ht="63.75">
      <c r="A89" s="120" t="s">
        <v>169</v>
      </c>
      <c r="B89" s="130" t="s">
        <v>107</v>
      </c>
      <c r="C89" s="122">
        <f>SUM(C90:C91)</f>
        <v>88</v>
      </c>
      <c r="D89" s="122">
        <f>SUM(D90:D91)</f>
        <v>28.6</v>
      </c>
      <c r="E89" s="122">
        <f t="shared" si="13"/>
        <v>32.5</v>
      </c>
      <c r="F89" s="181">
        <f t="shared" si="11"/>
        <v>-59.4</v>
      </c>
    </row>
    <row r="90" spans="1:6" ht="63.75">
      <c r="A90" s="125" t="s">
        <v>328</v>
      </c>
      <c r="B90" s="126" t="s">
        <v>352</v>
      </c>
      <c r="C90" s="127">
        <v>88</v>
      </c>
      <c r="D90" s="129">
        <v>28.6</v>
      </c>
      <c r="E90" s="127">
        <f t="shared" si="13"/>
        <v>32.5</v>
      </c>
      <c r="F90" s="182">
        <f t="shared" si="11"/>
        <v>-59.4</v>
      </c>
    </row>
    <row r="91" spans="1:6" ht="63.75">
      <c r="A91" s="125" t="s">
        <v>372</v>
      </c>
      <c r="B91" s="126" t="s">
        <v>352</v>
      </c>
      <c r="C91" s="127">
        <v>0</v>
      </c>
      <c r="D91" s="129">
        <v>0</v>
      </c>
      <c r="E91" s="127"/>
      <c r="F91" s="182">
        <f t="shared" si="11"/>
        <v>0</v>
      </c>
    </row>
    <row r="92" spans="1:6" ht="51">
      <c r="A92" s="125" t="s">
        <v>108</v>
      </c>
      <c r="B92" s="126" t="s">
        <v>109</v>
      </c>
      <c r="C92" s="127">
        <v>80</v>
      </c>
      <c r="D92" s="129">
        <v>6.63</v>
      </c>
      <c r="E92" s="127">
        <f t="shared" si="13"/>
        <v>8.2874999999999996</v>
      </c>
      <c r="F92" s="182">
        <f t="shared" si="11"/>
        <v>-73.37</v>
      </c>
    </row>
    <row r="93" spans="1:6" ht="38.25">
      <c r="A93" s="120" t="s">
        <v>110</v>
      </c>
      <c r="B93" s="130" t="s">
        <v>111</v>
      </c>
      <c r="C93" s="122">
        <f>SUM(C95:C105)</f>
        <v>2072</v>
      </c>
      <c r="D93" s="122">
        <f>SUM(D95:D105)</f>
        <v>978.05</v>
      </c>
      <c r="E93" s="122">
        <f t="shared" si="13"/>
        <v>47.203185328185327</v>
      </c>
      <c r="F93" s="181">
        <f t="shared" si="11"/>
        <v>-1093.95</v>
      </c>
    </row>
    <row r="94" spans="1:6">
      <c r="A94" s="125"/>
      <c r="B94" s="126" t="s">
        <v>112</v>
      </c>
      <c r="C94" s="127"/>
      <c r="D94" s="134"/>
      <c r="E94" s="127"/>
      <c r="F94" s="182">
        <f t="shared" si="11"/>
        <v>0</v>
      </c>
    </row>
    <row r="95" spans="1:6">
      <c r="A95" s="125" t="s">
        <v>373</v>
      </c>
      <c r="B95" s="126"/>
      <c r="C95" s="127">
        <v>0</v>
      </c>
      <c r="D95" s="129">
        <v>0</v>
      </c>
      <c r="E95" s="127"/>
      <c r="F95" s="182">
        <f t="shared" si="11"/>
        <v>0</v>
      </c>
    </row>
    <row r="96" spans="1:6">
      <c r="A96" s="125" t="s">
        <v>171</v>
      </c>
      <c r="B96" s="126"/>
      <c r="C96" s="127">
        <v>63</v>
      </c>
      <c r="D96" s="129">
        <v>4</v>
      </c>
      <c r="E96" s="127">
        <f t="shared" si="13"/>
        <v>6.3492063492063489</v>
      </c>
      <c r="F96" s="182">
        <f t="shared" si="11"/>
        <v>-59</v>
      </c>
    </row>
    <row r="97" spans="1:6">
      <c r="A97" s="125" t="s">
        <v>183</v>
      </c>
      <c r="B97" s="126"/>
      <c r="C97" s="127">
        <v>20</v>
      </c>
      <c r="D97" s="129">
        <v>0</v>
      </c>
      <c r="E97" s="127">
        <f t="shared" si="13"/>
        <v>0</v>
      </c>
      <c r="F97" s="182">
        <f t="shared" si="11"/>
        <v>-20</v>
      </c>
    </row>
    <row r="98" spans="1:6">
      <c r="A98" s="125" t="s">
        <v>113</v>
      </c>
      <c r="B98" s="126"/>
      <c r="C98" s="127">
        <v>139</v>
      </c>
      <c r="D98" s="129">
        <v>59.28</v>
      </c>
      <c r="E98" s="127">
        <f t="shared" si="13"/>
        <v>42.647482014388487</v>
      </c>
      <c r="F98" s="182">
        <f t="shared" si="11"/>
        <v>-79.72</v>
      </c>
    </row>
    <row r="99" spans="1:6">
      <c r="A99" s="125" t="s">
        <v>309</v>
      </c>
      <c r="B99" s="126"/>
      <c r="C99" s="127">
        <v>46</v>
      </c>
      <c r="D99" s="129">
        <v>0</v>
      </c>
      <c r="E99" s="127"/>
      <c r="F99" s="182">
        <f t="shared" si="11"/>
        <v>-46</v>
      </c>
    </row>
    <row r="100" spans="1:6">
      <c r="A100" s="125" t="s">
        <v>114</v>
      </c>
      <c r="B100" s="126"/>
      <c r="C100" s="127">
        <v>298</v>
      </c>
      <c r="D100" s="129">
        <v>56.72</v>
      </c>
      <c r="E100" s="127">
        <f t="shared" si="13"/>
        <v>19.033557046979865</v>
      </c>
      <c r="F100" s="182">
        <f t="shared" si="11"/>
        <v>-241.28</v>
      </c>
    </row>
    <row r="101" spans="1:6">
      <c r="A101" s="125" t="s">
        <v>163</v>
      </c>
      <c r="B101" s="126"/>
      <c r="C101" s="127">
        <v>34</v>
      </c>
      <c r="D101" s="129">
        <v>2.5</v>
      </c>
      <c r="E101" s="127">
        <f t="shared" si="13"/>
        <v>7.3529411764705879</v>
      </c>
      <c r="F101" s="182">
        <f t="shared" si="11"/>
        <v>-31.5</v>
      </c>
    </row>
    <row r="102" spans="1:6">
      <c r="A102" s="125" t="s">
        <v>115</v>
      </c>
      <c r="B102" s="126"/>
      <c r="C102" s="127">
        <v>224</v>
      </c>
      <c r="D102" s="129">
        <v>112.83</v>
      </c>
      <c r="E102" s="127">
        <f t="shared" si="13"/>
        <v>50.370535714285715</v>
      </c>
      <c r="F102" s="182">
        <f t="shared" si="11"/>
        <v>-111.17</v>
      </c>
    </row>
    <row r="103" spans="1:6">
      <c r="A103" s="125" t="s">
        <v>374</v>
      </c>
      <c r="B103" s="126"/>
      <c r="C103" s="127">
        <v>0</v>
      </c>
      <c r="D103" s="129">
        <v>0</v>
      </c>
      <c r="E103" s="127"/>
      <c r="F103" s="182">
        <f t="shared" si="11"/>
        <v>0</v>
      </c>
    </row>
    <row r="104" spans="1:6">
      <c r="A104" s="125" t="s">
        <v>116</v>
      </c>
      <c r="B104" s="126"/>
      <c r="C104" s="127">
        <v>1248</v>
      </c>
      <c r="D104" s="134">
        <v>521.72</v>
      </c>
      <c r="E104" s="127">
        <f t="shared" si="13"/>
        <v>41.804487179487182</v>
      </c>
      <c r="F104" s="182">
        <f t="shared" si="11"/>
        <v>-726.28</v>
      </c>
    </row>
    <row r="105" spans="1:6">
      <c r="A105" s="125" t="s">
        <v>347</v>
      </c>
      <c r="B105" s="126"/>
      <c r="C105" s="127">
        <v>0</v>
      </c>
      <c r="D105" s="129">
        <v>221</v>
      </c>
      <c r="E105" s="127"/>
      <c r="F105" s="182">
        <f t="shared" si="11"/>
        <v>221</v>
      </c>
    </row>
    <row r="106" spans="1:6" ht="25.5">
      <c r="A106" s="130" t="s">
        <v>117</v>
      </c>
      <c r="B106" s="130" t="s">
        <v>118</v>
      </c>
      <c r="C106" s="148">
        <f>SUM(C107:C109)</f>
        <v>0</v>
      </c>
      <c r="D106" s="122">
        <f>SUM(D107)</f>
        <v>-48.69</v>
      </c>
      <c r="E106" s="148"/>
      <c r="F106" s="181">
        <f t="shared" si="11"/>
        <v>-48.69</v>
      </c>
    </row>
    <row r="107" spans="1:6">
      <c r="A107" s="126" t="s">
        <v>119</v>
      </c>
      <c r="B107" s="126" t="s">
        <v>120</v>
      </c>
      <c r="C107" s="153">
        <f>SUM(C108:C109)</f>
        <v>0</v>
      </c>
      <c r="D107" s="127">
        <f>SUM(D108:D109)</f>
        <v>-48.69</v>
      </c>
      <c r="E107" s="153"/>
      <c r="F107" s="182">
        <f t="shared" si="11"/>
        <v>-48.69</v>
      </c>
    </row>
    <row r="108" spans="1:6">
      <c r="A108" s="126" t="s">
        <v>121</v>
      </c>
      <c r="B108" s="126" t="s">
        <v>120</v>
      </c>
      <c r="C108" s="153">
        <v>0</v>
      </c>
      <c r="D108" s="129">
        <v>-56.83</v>
      </c>
      <c r="E108" s="153"/>
      <c r="F108" s="182">
        <f t="shared" si="11"/>
        <v>-56.83</v>
      </c>
    </row>
    <row r="109" spans="1:6">
      <c r="A109" s="126" t="s">
        <v>329</v>
      </c>
      <c r="B109" s="126" t="s">
        <v>120</v>
      </c>
      <c r="C109" s="153">
        <v>0</v>
      </c>
      <c r="D109" s="129">
        <v>8.14</v>
      </c>
      <c r="E109" s="153"/>
      <c r="F109" s="182">
        <f t="shared" si="11"/>
        <v>8.14</v>
      </c>
    </row>
    <row r="110" spans="1:6">
      <c r="A110" s="187" t="s">
        <v>375</v>
      </c>
      <c r="B110" s="187"/>
      <c r="C110" s="188"/>
      <c r="D110" s="189"/>
      <c r="E110" s="153"/>
      <c r="F110" s="182">
        <f t="shared" si="11"/>
        <v>0</v>
      </c>
    </row>
    <row r="111" spans="1:6">
      <c r="A111" s="187" t="s">
        <v>376</v>
      </c>
      <c r="B111" s="187"/>
      <c r="C111" s="188"/>
      <c r="D111" s="189"/>
      <c r="E111" s="153"/>
      <c r="F111" s="182">
        <f t="shared" si="11"/>
        <v>0</v>
      </c>
    </row>
    <row r="112" spans="1:6" ht="26.25">
      <c r="A112" s="144" t="s">
        <v>122</v>
      </c>
      <c r="B112" s="145" t="s">
        <v>123</v>
      </c>
      <c r="C112" s="154">
        <f>SUM(C113+C144+C148+C142)</f>
        <v>787148</v>
      </c>
      <c r="D112" s="190">
        <f>SUM(D113+D144+D148+D142)</f>
        <v>218386.83300000004</v>
      </c>
      <c r="E112" s="148">
        <f t="shared" si="13"/>
        <v>27.744062488883927</v>
      </c>
      <c r="F112" s="181">
        <f t="shared" si="11"/>
        <v>-568761.1669999999</v>
      </c>
    </row>
    <row r="113" spans="1:6" ht="25.5">
      <c r="A113" s="125" t="s">
        <v>124</v>
      </c>
      <c r="B113" s="120" t="s">
        <v>125</v>
      </c>
      <c r="C113" s="155">
        <f>SUM(C114+C116+C126)</f>
        <v>785148</v>
      </c>
      <c r="D113" s="133">
        <f>SUM(D114+D116+D126)</f>
        <v>225700.76000000004</v>
      </c>
      <c r="E113" s="148">
        <f t="shared" si="13"/>
        <v>28.746269493140151</v>
      </c>
      <c r="F113" s="181">
        <f t="shared" si="11"/>
        <v>-559447.24</v>
      </c>
    </row>
    <row r="114" spans="1:6">
      <c r="A114" s="146" t="s">
        <v>330</v>
      </c>
      <c r="B114" s="120" t="s">
        <v>126</v>
      </c>
      <c r="C114" s="156">
        <f>SUM(C115)</f>
        <v>2340</v>
      </c>
      <c r="D114" s="157">
        <f>SUM(D115)</f>
        <v>585</v>
      </c>
      <c r="E114" s="148">
        <f t="shared" si="13"/>
        <v>25</v>
      </c>
      <c r="F114" s="181">
        <f t="shared" si="11"/>
        <v>-1755</v>
      </c>
    </row>
    <row r="115" spans="1:6" ht="25.5">
      <c r="A115" s="147" t="s">
        <v>331</v>
      </c>
      <c r="B115" s="125" t="s">
        <v>127</v>
      </c>
      <c r="C115" s="158">
        <v>2340</v>
      </c>
      <c r="D115" s="159">
        <v>585</v>
      </c>
      <c r="E115" s="153">
        <f t="shared" si="13"/>
        <v>25</v>
      </c>
      <c r="F115" s="182">
        <f t="shared" si="11"/>
        <v>-1755</v>
      </c>
    </row>
    <row r="116" spans="1:6">
      <c r="A116" s="146" t="s">
        <v>332</v>
      </c>
      <c r="B116" s="120" t="s">
        <v>128</v>
      </c>
      <c r="C116" s="148">
        <f>SUM(C117+C119)</f>
        <v>302669.3</v>
      </c>
      <c r="D116" s="122">
        <f>SUM(D117+D119)</f>
        <v>37733.660000000003</v>
      </c>
      <c r="E116" s="148">
        <f t="shared" si="13"/>
        <v>12.466959813895894</v>
      </c>
      <c r="F116" s="181">
        <f t="shared" si="11"/>
        <v>-264935.64</v>
      </c>
    </row>
    <row r="117" spans="1:6" ht="63.75">
      <c r="A117" s="151" t="s">
        <v>377</v>
      </c>
      <c r="B117" s="125" t="s">
        <v>378</v>
      </c>
      <c r="C117" s="153"/>
      <c r="D117" s="127">
        <v>723.66</v>
      </c>
      <c r="E117" s="153"/>
      <c r="F117" s="182">
        <f t="shared" si="11"/>
        <v>723.66</v>
      </c>
    </row>
    <row r="118" spans="1:6" ht="25.5" hidden="1">
      <c r="A118" s="151" t="s">
        <v>379</v>
      </c>
      <c r="B118" s="125" t="s">
        <v>380</v>
      </c>
      <c r="C118" s="153"/>
      <c r="D118" s="127"/>
      <c r="E118" s="153"/>
      <c r="F118" s="182">
        <f t="shared" si="11"/>
        <v>0</v>
      </c>
    </row>
    <row r="119" spans="1:6">
      <c r="A119" s="146" t="s">
        <v>333</v>
      </c>
      <c r="B119" s="149" t="s">
        <v>129</v>
      </c>
      <c r="C119" s="148">
        <f>SUM(C120:C125)</f>
        <v>302669.3</v>
      </c>
      <c r="D119" s="122">
        <f>SUM(D120:D125)</f>
        <v>37010</v>
      </c>
      <c r="E119" s="148">
        <f t="shared" si="13"/>
        <v>12.227867180450744</v>
      </c>
      <c r="F119" s="181">
        <f t="shared" si="11"/>
        <v>-265659.3</v>
      </c>
    </row>
    <row r="120" spans="1:6" ht="63.75">
      <c r="A120" s="147" t="s">
        <v>381</v>
      </c>
      <c r="B120" s="125" t="s">
        <v>353</v>
      </c>
      <c r="C120" s="153">
        <v>48.4</v>
      </c>
      <c r="D120" s="127">
        <v>0</v>
      </c>
      <c r="E120" s="153"/>
      <c r="F120" s="182">
        <f t="shared" si="11"/>
        <v>-48.4</v>
      </c>
    </row>
    <row r="121" spans="1:6" ht="63.75" hidden="1">
      <c r="A121" s="147" t="s">
        <v>381</v>
      </c>
      <c r="B121" s="125" t="s">
        <v>382</v>
      </c>
      <c r="C121" s="153">
        <v>0</v>
      </c>
      <c r="D121" s="127">
        <v>0</v>
      </c>
      <c r="E121" s="153"/>
      <c r="F121" s="182">
        <f t="shared" si="11"/>
        <v>0</v>
      </c>
    </row>
    <row r="122" spans="1:6" ht="63.75" hidden="1">
      <c r="A122" s="147" t="s">
        <v>381</v>
      </c>
      <c r="B122" s="125" t="s">
        <v>383</v>
      </c>
      <c r="C122" s="153">
        <v>0</v>
      </c>
      <c r="D122" s="127">
        <v>0</v>
      </c>
      <c r="E122" s="153"/>
      <c r="F122" s="182">
        <f t="shared" si="11"/>
        <v>0</v>
      </c>
    </row>
    <row r="123" spans="1:6" ht="25.5">
      <c r="A123" s="147" t="s">
        <v>384</v>
      </c>
      <c r="B123" s="125" t="s">
        <v>130</v>
      </c>
      <c r="C123" s="158">
        <v>40169</v>
      </c>
      <c r="D123" s="129">
        <v>16068</v>
      </c>
      <c r="E123" s="153">
        <f t="shared" si="13"/>
        <v>40.000995792775527</v>
      </c>
      <c r="F123" s="182">
        <f t="shared" si="11"/>
        <v>-24101</v>
      </c>
    </row>
    <row r="124" spans="1:6">
      <c r="A124" s="147" t="s">
        <v>384</v>
      </c>
      <c r="B124" s="125" t="s">
        <v>131</v>
      </c>
      <c r="C124" s="158">
        <v>11152.9</v>
      </c>
      <c r="D124" s="129">
        <v>0</v>
      </c>
      <c r="E124" s="153">
        <f t="shared" si="13"/>
        <v>0</v>
      </c>
      <c r="F124" s="182">
        <f t="shared" si="11"/>
        <v>-11152.9</v>
      </c>
    </row>
    <row r="125" spans="1:6" ht="38.25">
      <c r="A125" s="147" t="s">
        <v>385</v>
      </c>
      <c r="B125" s="125" t="s">
        <v>132</v>
      </c>
      <c r="C125" s="158">
        <v>251299</v>
      </c>
      <c r="D125" s="129">
        <v>20942</v>
      </c>
      <c r="E125" s="153">
        <f t="shared" si="13"/>
        <v>8.3334991384764763</v>
      </c>
      <c r="F125" s="182">
        <f t="shared" si="11"/>
        <v>-230357</v>
      </c>
    </row>
    <row r="126" spans="1:6">
      <c r="A126" s="146" t="s">
        <v>334</v>
      </c>
      <c r="B126" s="120" t="s">
        <v>133</v>
      </c>
      <c r="C126" s="148">
        <f>SUM(C127+C128+C137+C136)</f>
        <v>480138.7</v>
      </c>
      <c r="D126" s="122">
        <f>SUM(D127+D128+D137+D136)</f>
        <v>187382.10000000003</v>
      </c>
      <c r="E126" s="148">
        <f t="shared" si="13"/>
        <v>39.026660421249119</v>
      </c>
      <c r="F126" s="181">
        <f t="shared" si="11"/>
        <v>-292756.59999999998</v>
      </c>
    </row>
    <row r="127" spans="1:6" ht="38.25">
      <c r="A127" s="147" t="s">
        <v>335</v>
      </c>
      <c r="B127" s="125" t="s">
        <v>134</v>
      </c>
      <c r="C127" s="158">
        <v>14773</v>
      </c>
      <c r="D127" s="159">
        <v>7627.46</v>
      </c>
      <c r="E127" s="153">
        <f t="shared" si="13"/>
        <v>51.631083733838757</v>
      </c>
      <c r="F127" s="182">
        <f t="shared" si="11"/>
        <v>-7145.54</v>
      </c>
    </row>
    <row r="128" spans="1:6" ht="29.25" customHeight="1">
      <c r="A128" s="146" t="s">
        <v>336</v>
      </c>
      <c r="B128" s="149" t="s">
        <v>135</v>
      </c>
      <c r="C128" s="150">
        <f>SUM(C129:C135)</f>
        <v>70711.700000000012</v>
      </c>
      <c r="D128" s="191">
        <f>SUM(D129:D135)</f>
        <v>38494.65</v>
      </c>
      <c r="E128" s="192">
        <f t="shared" si="13"/>
        <v>54.438869380880384</v>
      </c>
      <c r="F128" s="193">
        <f t="shared" si="11"/>
        <v>-32217.05000000001</v>
      </c>
    </row>
    <row r="129" spans="1:6" ht="51">
      <c r="A129" s="147" t="s">
        <v>336</v>
      </c>
      <c r="B129" s="125" t="s">
        <v>136</v>
      </c>
      <c r="C129" s="158">
        <v>263</v>
      </c>
      <c r="D129" s="129">
        <v>131.5</v>
      </c>
      <c r="E129" s="153">
        <f t="shared" si="13"/>
        <v>50</v>
      </c>
      <c r="F129" s="182">
        <f t="shared" si="11"/>
        <v>-131.5</v>
      </c>
    </row>
    <row r="130" spans="1:6" ht="51">
      <c r="A130" s="147" t="s">
        <v>336</v>
      </c>
      <c r="B130" s="125" t="s">
        <v>137</v>
      </c>
      <c r="C130" s="158">
        <v>69357</v>
      </c>
      <c r="D130" s="159">
        <v>38152.65</v>
      </c>
      <c r="E130" s="153">
        <f t="shared" si="13"/>
        <v>55.009083437864959</v>
      </c>
      <c r="F130" s="182">
        <f t="shared" si="11"/>
        <v>-31204.35</v>
      </c>
    </row>
    <row r="131" spans="1:6" ht="51">
      <c r="A131" s="147" t="s">
        <v>336</v>
      </c>
      <c r="B131" s="125" t="s">
        <v>138</v>
      </c>
      <c r="C131" s="158">
        <v>0.1</v>
      </c>
      <c r="D131" s="129">
        <v>0.1</v>
      </c>
      <c r="E131" s="153">
        <f t="shared" si="13"/>
        <v>100</v>
      </c>
      <c r="F131" s="182">
        <f t="shared" si="11"/>
        <v>0</v>
      </c>
    </row>
    <row r="132" spans="1:6" ht="25.5">
      <c r="A132" s="147" t="s">
        <v>336</v>
      </c>
      <c r="B132" s="125" t="s">
        <v>139</v>
      </c>
      <c r="C132" s="158">
        <v>102.3</v>
      </c>
      <c r="D132" s="129">
        <v>102.3</v>
      </c>
      <c r="E132" s="153">
        <f t="shared" si="13"/>
        <v>100</v>
      </c>
      <c r="F132" s="182">
        <f t="shared" si="11"/>
        <v>0</v>
      </c>
    </row>
    <row r="133" spans="1:6" ht="63.75">
      <c r="A133" s="147" t="s">
        <v>336</v>
      </c>
      <c r="B133" s="125" t="s">
        <v>337</v>
      </c>
      <c r="C133" s="158">
        <v>21</v>
      </c>
      <c r="D133" s="129">
        <v>0</v>
      </c>
      <c r="E133" s="153">
        <f t="shared" si="13"/>
        <v>0</v>
      </c>
      <c r="F133" s="182">
        <f t="shared" ref="F133:F151" si="14">D133-C133</f>
        <v>-21</v>
      </c>
    </row>
    <row r="134" spans="1:6" ht="76.5">
      <c r="A134" s="151" t="s">
        <v>336</v>
      </c>
      <c r="B134" s="152" t="s">
        <v>176</v>
      </c>
      <c r="C134" s="158">
        <v>968.1</v>
      </c>
      <c r="D134" s="129">
        <v>107.97</v>
      </c>
      <c r="E134" s="153">
        <f t="shared" si="13"/>
        <v>11.152773473814689</v>
      </c>
      <c r="F134" s="182">
        <f t="shared" si="14"/>
        <v>-860.13</v>
      </c>
    </row>
    <row r="135" spans="1:6" ht="89.25">
      <c r="A135" s="147" t="s">
        <v>336</v>
      </c>
      <c r="B135" s="125" t="s">
        <v>338</v>
      </c>
      <c r="C135" s="158">
        <v>0.2</v>
      </c>
      <c r="D135" s="129">
        <v>0.13</v>
      </c>
      <c r="E135" s="153">
        <f>SUM(D135*100/C135)</f>
        <v>65</v>
      </c>
      <c r="F135" s="182">
        <f t="shared" si="14"/>
        <v>-7.0000000000000007E-2</v>
      </c>
    </row>
    <row r="136" spans="1:6" ht="25.5">
      <c r="A136" s="147" t="s">
        <v>339</v>
      </c>
      <c r="B136" s="125" t="s">
        <v>340</v>
      </c>
      <c r="C136" s="158">
        <v>18132</v>
      </c>
      <c r="D136" s="129">
        <v>8354.39</v>
      </c>
      <c r="E136" s="153">
        <f t="shared" ref="E136" si="15">SUM(D136*100/C136)</f>
        <v>46.075391572909773</v>
      </c>
      <c r="F136" s="182">
        <f t="shared" si="14"/>
        <v>-9777.61</v>
      </c>
    </row>
    <row r="137" spans="1:6">
      <c r="A137" s="146" t="s">
        <v>341</v>
      </c>
      <c r="B137" s="120" t="s">
        <v>140</v>
      </c>
      <c r="C137" s="155">
        <f>SUM(C138:C139)</f>
        <v>376522</v>
      </c>
      <c r="D137" s="133">
        <f t="shared" ref="D137:E137" si="16">SUM(D138:D139)</f>
        <v>132905.60000000001</v>
      </c>
      <c r="E137" s="148">
        <f t="shared" si="13"/>
        <v>35.298229585522229</v>
      </c>
      <c r="F137" s="181">
        <f t="shared" si="14"/>
        <v>-243616.4</v>
      </c>
    </row>
    <row r="138" spans="1:6" ht="153">
      <c r="A138" s="147" t="s">
        <v>342</v>
      </c>
      <c r="B138" s="125" t="s">
        <v>141</v>
      </c>
      <c r="C138" s="158">
        <v>220955</v>
      </c>
      <c r="D138" s="159">
        <v>76406</v>
      </c>
      <c r="E138" s="153">
        <f t="shared" ref="E138:E143" si="17">SUM(D138*100/C138)</f>
        <v>34.579891833178699</v>
      </c>
      <c r="F138" s="182">
        <f t="shared" si="14"/>
        <v>-144549</v>
      </c>
    </row>
    <row r="139" spans="1:6" ht="25.5">
      <c r="A139" s="147" t="s">
        <v>342</v>
      </c>
      <c r="B139" s="125" t="s">
        <v>142</v>
      </c>
      <c r="C139" s="158">
        <v>155567</v>
      </c>
      <c r="D139" s="159">
        <v>56499.6</v>
      </c>
      <c r="E139" s="153">
        <f>SUM(D139*100/C139)</f>
        <v>36.318499424685186</v>
      </c>
      <c r="F139" s="182">
        <f t="shared" si="14"/>
        <v>-99067.4</v>
      </c>
    </row>
    <row r="140" spans="1:6">
      <c r="A140" s="146" t="s">
        <v>386</v>
      </c>
      <c r="B140" s="169" t="s">
        <v>387</v>
      </c>
      <c r="C140" s="195">
        <f>C141</f>
        <v>0</v>
      </c>
      <c r="D140" s="196">
        <f>D141</f>
        <v>0</v>
      </c>
      <c r="E140" s="148"/>
      <c r="F140" s="181">
        <f t="shared" si="14"/>
        <v>0</v>
      </c>
    </row>
    <row r="141" spans="1:6" ht="102" hidden="1">
      <c r="A141" s="147" t="s">
        <v>388</v>
      </c>
      <c r="B141" s="194" t="s">
        <v>389</v>
      </c>
      <c r="C141" s="158">
        <v>0</v>
      </c>
      <c r="D141" s="159">
        <v>0</v>
      </c>
      <c r="E141" s="153"/>
      <c r="F141" s="181">
        <f t="shared" si="14"/>
        <v>0</v>
      </c>
    </row>
    <row r="142" spans="1:6" ht="25.5">
      <c r="A142" s="168" t="s">
        <v>354</v>
      </c>
      <c r="B142" s="169" t="s">
        <v>355</v>
      </c>
      <c r="C142" s="166">
        <f>SUM(C143:C143)</f>
        <v>2000</v>
      </c>
      <c r="D142" s="166">
        <f>SUM(D143)</f>
        <v>0</v>
      </c>
      <c r="E142" s="148">
        <f t="shared" si="17"/>
        <v>0</v>
      </c>
      <c r="F142" s="181">
        <f t="shared" si="14"/>
        <v>-2000</v>
      </c>
    </row>
    <row r="143" spans="1:6" ht="25.5">
      <c r="A143" s="170" t="s">
        <v>356</v>
      </c>
      <c r="B143" s="171" t="s">
        <v>355</v>
      </c>
      <c r="C143" s="165">
        <v>2000</v>
      </c>
      <c r="D143" s="165">
        <v>0</v>
      </c>
      <c r="E143" s="153">
        <f t="shared" si="17"/>
        <v>0</v>
      </c>
      <c r="F143" s="182">
        <f t="shared" si="14"/>
        <v>-2000</v>
      </c>
    </row>
    <row r="144" spans="1:6" ht="25.5">
      <c r="A144" s="146" t="s">
        <v>158</v>
      </c>
      <c r="B144" s="120" t="s">
        <v>159</v>
      </c>
      <c r="C144" s="148">
        <f>SUM(C145:C147)</f>
        <v>0</v>
      </c>
      <c r="D144" s="122">
        <f t="shared" ref="D144:E144" si="18">SUM(D145:D147)</f>
        <v>67.382999999999996</v>
      </c>
      <c r="E144" s="148"/>
      <c r="F144" s="181">
        <f t="shared" si="14"/>
        <v>67.382999999999996</v>
      </c>
    </row>
    <row r="145" spans="1:6" ht="25.5">
      <c r="A145" s="147" t="s">
        <v>170</v>
      </c>
      <c r="B145" s="125" t="s">
        <v>160</v>
      </c>
      <c r="C145" s="158">
        <v>0</v>
      </c>
      <c r="D145" s="129">
        <v>67.382999999999996</v>
      </c>
      <c r="E145" s="153"/>
      <c r="F145" s="182">
        <f t="shared" si="14"/>
        <v>67.382999999999996</v>
      </c>
    </row>
    <row r="146" spans="1:6" ht="25.5">
      <c r="A146" s="147" t="s">
        <v>390</v>
      </c>
      <c r="B146" s="125" t="s">
        <v>160</v>
      </c>
      <c r="C146" s="158">
        <v>0</v>
      </c>
      <c r="D146" s="129">
        <v>0</v>
      </c>
      <c r="E146" s="153"/>
      <c r="F146" s="182">
        <f t="shared" si="14"/>
        <v>0</v>
      </c>
    </row>
    <row r="147" spans="1:6" ht="25.5">
      <c r="A147" s="147" t="s">
        <v>391</v>
      </c>
      <c r="B147" s="125" t="s">
        <v>160</v>
      </c>
      <c r="C147" s="158">
        <v>0</v>
      </c>
      <c r="D147" s="129">
        <v>0</v>
      </c>
      <c r="E147" s="153"/>
      <c r="F147" s="182">
        <f t="shared" si="14"/>
        <v>0</v>
      </c>
    </row>
    <row r="148" spans="1:6" ht="38.25">
      <c r="A148" s="146" t="s">
        <v>343</v>
      </c>
      <c r="B148" s="120" t="s">
        <v>392</v>
      </c>
      <c r="C148" s="155">
        <f>SUM(C149:C150)</f>
        <v>0</v>
      </c>
      <c r="D148" s="133">
        <f>SUM(D149:D150)</f>
        <v>-7381.3099999999995</v>
      </c>
      <c r="E148" s="153"/>
      <c r="F148" s="181">
        <f t="shared" si="14"/>
        <v>-7381.3099999999995</v>
      </c>
    </row>
    <row r="149" spans="1:6">
      <c r="A149" s="147" t="s">
        <v>344</v>
      </c>
      <c r="B149" s="125"/>
      <c r="C149" s="160">
        <v>0</v>
      </c>
      <c r="D149" s="129">
        <v>-1847.66</v>
      </c>
      <c r="E149" s="153"/>
      <c r="F149" s="182">
        <f t="shared" si="14"/>
        <v>-1847.66</v>
      </c>
    </row>
    <row r="150" spans="1:6">
      <c r="A150" s="147" t="s">
        <v>345</v>
      </c>
      <c r="B150" s="125"/>
      <c r="C150" s="158">
        <v>0</v>
      </c>
      <c r="D150" s="129">
        <v>-5533.65</v>
      </c>
      <c r="E150" s="153"/>
      <c r="F150" s="182">
        <f t="shared" si="14"/>
        <v>-5533.65</v>
      </c>
    </row>
    <row r="151" spans="1:6">
      <c r="A151" s="146"/>
      <c r="B151" s="120" t="s">
        <v>143</v>
      </c>
      <c r="C151" s="155">
        <f>SUM(C112+C4)</f>
        <v>1204857.3599999999</v>
      </c>
      <c r="D151" s="133">
        <f>SUM(D112+D4)</f>
        <v>342506.68300000008</v>
      </c>
      <c r="E151" s="148">
        <f t="shared" ref="E151" si="19">SUM(D151*100/C151)</f>
        <v>28.427156140706987</v>
      </c>
      <c r="F151" s="181">
        <f t="shared" si="14"/>
        <v>-862350.67699999979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73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topLeftCell="A52" workbookViewId="0">
      <selection activeCell="H14" sqref="H14"/>
    </sheetView>
  </sheetViews>
  <sheetFormatPr defaultRowHeight="15"/>
  <cols>
    <col min="1" max="1" width="12.7109375" style="1" customWidth="1"/>
    <col min="2" max="2" width="58.57031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5" customWidth="1"/>
    <col min="7" max="7" width="6.7109375" style="1" hidden="1" customWidth="1"/>
    <col min="8" max="8" width="15" style="1" customWidth="1"/>
    <col min="9" max="16384" width="9.140625" style="1"/>
  </cols>
  <sheetData>
    <row r="1" spans="1:19" ht="19.5">
      <c r="A1" s="173" t="s">
        <v>184</v>
      </c>
      <c r="B1" s="173"/>
      <c r="C1" s="173"/>
      <c r="D1" s="173"/>
      <c r="E1" s="173"/>
      <c r="F1" s="173"/>
      <c r="G1" s="173"/>
      <c r="H1" s="173"/>
    </row>
    <row r="2" spans="1:19" ht="19.5">
      <c r="A2" s="173" t="s">
        <v>361</v>
      </c>
      <c r="B2" s="173"/>
      <c r="C2" s="173"/>
      <c r="D2" s="173"/>
      <c r="E2" s="173"/>
      <c r="F2" s="173"/>
      <c r="G2" s="173"/>
      <c r="H2" s="173"/>
    </row>
    <row r="3" spans="1:19" ht="15.75">
      <c r="A3" s="2"/>
      <c r="B3" s="2"/>
      <c r="C3" s="2"/>
      <c r="D3" s="2"/>
      <c r="E3" s="2"/>
      <c r="F3" s="174"/>
      <c r="G3" s="174"/>
      <c r="H3" s="174"/>
    </row>
    <row r="4" spans="1:19" s="3" customFormat="1" ht="110.25" customHeight="1">
      <c r="A4" s="92" t="s">
        <v>185</v>
      </c>
      <c r="B4" s="92" t="s">
        <v>186</v>
      </c>
      <c r="C4" s="93" t="s">
        <v>311</v>
      </c>
      <c r="D4" s="92" t="s">
        <v>187</v>
      </c>
      <c r="E4" s="93" t="s">
        <v>306</v>
      </c>
      <c r="F4" s="93" t="s">
        <v>362</v>
      </c>
      <c r="G4" s="92" t="s">
        <v>188</v>
      </c>
      <c r="H4" s="94" t="s">
        <v>307</v>
      </c>
    </row>
    <row r="5" spans="1:19" s="3" customFormat="1" ht="15.75">
      <c r="A5" s="92">
        <v>1</v>
      </c>
      <c r="B5" s="92">
        <v>2</v>
      </c>
      <c r="C5" s="93">
        <v>3</v>
      </c>
      <c r="D5" s="92"/>
      <c r="E5" s="93">
        <v>4</v>
      </c>
      <c r="F5" s="93">
        <v>5</v>
      </c>
      <c r="G5" s="92"/>
      <c r="H5" s="94">
        <v>6</v>
      </c>
    </row>
    <row r="6" spans="1:19" ht="15.75">
      <c r="A6" s="4">
        <v>100</v>
      </c>
      <c r="B6" s="5" t="s">
        <v>189</v>
      </c>
      <c r="C6" s="98">
        <f>SUM(C7:C14)</f>
        <v>93143.670000000013</v>
      </c>
      <c r="D6" s="99"/>
      <c r="E6" s="98">
        <f>SUM(E7:E14)</f>
        <v>86659.720000000016</v>
      </c>
      <c r="F6" s="98">
        <f>SUM(F7:F14)</f>
        <v>21024.14</v>
      </c>
      <c r="G6" s="6"/>
      <c r="H6" s="7">
        <f>F6/E6*100</f>
        <v>24.260567654730476</v>
      </c>
    </row>
    <row r="7" spans="1:19" s="12" customFormat="1" ht="31.5">
      <c r="A7" s="8">
        <v>102</v>
      </c>
      <c r="B7" s="9" t="s">
        <v>190</v>
      </c>
      <c r="C7" s="100">
        <v>1114.48</v>
      </c>
      <c r="D7" s="101"/>
      <c r="E7" s="100">
        <v>1114.48</v>
      </c>
      <c r="F7" s="100">
        <v>55.53</v>
      </c>
      <c r="G7" s="10"/>
      <c r="H7" s="11">
        <f>F7/E7*100</f>
        <v>4.9825927786949968</v>
      </c>
    </row>
    <row r="8" spans="1:19" ht="47.25">
      <c r="A8" s="13">
        <v>103</v>
      </c>
      <c r="B8" s="9" t="s">
        <v>191</v>
      </c>
      <c r="C8" s="102">
        <v>2924.21</v>
      </c>
      <c r="D8" s="103"/>
      <c r="E8" s="102">
        <v>2924.21</v>
      </c>
      <c r="F8" s="102">
        <v>793.27</v>
      </c>
      <c r="G8" s="14"/>
      <c r="H8" s="11">
        <f>F8/E8*100</f>
        <v>27.127668669486798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192</v>
      </c>
      <c r="C9" s="102">
        <v>51726.44</v>
      </c>
      <c r="D9" s="103"/>
      <c r="E9" s="102">
        <v>51726.44</v>
      </c>
      <c r="F9" s="102">
        <v>13465.88</v>
      </c>
      <c r="G9" s="14"/>
      <c r="H9" s="11">
        <f t="shared" ref="H9:H59" si="0">F9/E9*100</f>
        <v>26.032876030130815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193</v>
      </c>
      <c r="C10" s="102">
        <v>0</v>
      </c>
      <c r="D10" s="103"/>
      <c r="E10" s="102">
        <v>0</v>
      </c>
      <c r="F10" s="102">
        <v>0</v>
      </c>
      <c r="G10" s="14"/>
      <c r="H10" s="11"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194</v>
      </c>
      <c r="C11" s="102">
        <v>15129.82</v>
      </c>
      <c r="D11" s="103"/>
      <c r="E11" s="102">
        <v>15129.82</v>
      </c>
      <c r="F11" s="102">
        <v>4406.08</v>
      </c>
      <c r="G11" s="14"/>
      <c r="H11" s="11">
        <f>F11/E11*100</f>
        <v>29.121826961589758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195</v>
      </c>
      <c r="C12" s="102">
        <v>2365.1999999999998</v>
      </c>
      <c r="D12" s="103"/>
      <c r="E12" s="102">
        <v>2365.1999999999998</v>
      </c>
      <c r="F12" s="102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196</v>
      </c>
      <c r="C13" s="104">
        <v>10000</v>
      </c>
      <c r="D13" s="104"/>
      <c r="E13" s="104">
        <v>3516.05</v>
      </c>
      <c r="F13" s="102">
        <v>0</v>
      </c>
      <c r="G13" s="31"/>
      <c r="H13" s="109">
        <v>58.67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197</v>
      </c>
      <c r="C14" s="102">
        <v>9883.52</v>
      </c>
      <c r="D14" s="103"/>
      <c r="E14" s="102">
        <v>9883.52</v>
      </c>
      <c r="F14" s="102">
        <v>2303.38</v>
      </c>
      <c r="G14" s="14"/>
      <c r="H14" s="11">
        <f t="shared" si="0"/>
        <v>23.305259664572947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198</v>
      </c>
      <c r="C15" s="105">
        <f>SUM(C16:C19)</f>
        <v>9915.09</v>
      </c>
      <c r="D15" s="106"/>
      <c r="E15" s="105">
        <f>SUM(E16:E19)</f>
        <v>10113.09</v>
      </c>
      <c r="F15" s="105">
        <f>SUM(F16:F19)</f>
        <v>1742.6999999999998</v>
      </c>
      <c r="G15" s="34"/>
      <c r="H15" s="95">
        <f t="shared" si="0"/>
        <v>17.232121933059034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199</v>
      </c>
      <c r="C16" s="102">
        <v>0</v>
      </c>
      <c r="D16" s="103"/>
      <c r="E16" s="102">
        <v>0</v>
      </c>
      <c r="F16" s="102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200</v>
      </c>
      <c r="C17" s="102">
        <v>6267.73</v>
      </c>
      <c r="D17" s="103"/>
      <c r="E17" s="102">
        <v>6366.73</v>
      </c>
      <c r="F17" s="102">
        <v>994.63</v>
      </c>
      <c r="G17" s="14"/>
      <c r="H17" s="11">
        <f t="shared" si="0"/>
        <v>15.622305327852763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201</v>
      </c>
      <c r="C18" s="102">
        <v>2264.16</v>
      </c>
      <c r="D18" s="103"/>
      <c r="E18" s="102">
        <v>2363.16</v>
      </c>
      <c r="F18" s="102">
        <v>355.03</v>
      </c>
      <c r="G18" s="14"/>
      <c r="H18" s="11">
        <f t="shared" si="0"/>
        <v>15.023527818683458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202</v>
      </c>
      <c r="C19" s="102">
        <v>1383.2</v>
      </c>
      <c r="D19" s="103"/>
      <c r="E19" s="102">
        <v>1383.2</v>
      </c>
      <c r="F19" s="102">
        <v>393.04</v>
      </c>
      <c r="G19" s="14"/>
      <c r="H19" s="11">
        <f t="shared" si="0"/>
        <v>28.415268941584731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203</v>
      </c>
      <c r="C20" s="98">
        <f>SUM(C21:C26)</f>
        <v>47775.4</v>
      </c>
      <c r="D20" s="99"/>
      <c r="E20" s="98">
        <f>SUM(E21:E26)</f>
        <v>118499.06000000001</v>
      </c>
      <c r="F20" s="98">
        <f>SUM(F21:F26)</f>
        <v>5251.9199999999992</v>
      </c>
      <c r="G20" s="6"/>
      <c r="H20" s="7">
        <f t="shared" si="0"/>
        <v>4.4320351570721312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204</v>
      </c>
      <c r="C21" s="102">
        <v>1023.1</v>
      </c>
      <c r="D21" s="103"/>
      <c r="E21" s="102">
        <v>1023.1</v>
      </c>
      <c r="F21" s="102">
        <v>82.72</v>
      </c>
      <c r="G21" s="14"/>
      <c r="H21" s="11">
        <f t="shared" si="0"/>
        <v>8.0852311601993936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205</v>
      </c>
      <c r="C22" s="102">
        <v>1521</v>
      </c>
      <c r="D22" s="103"/>
      <c r="E22" s="102">
        <v>1521</v>
      </c>
      <c r="F22" s="102">
        <v>258.93</v>
      </c>
      <c r="G22" s="14"/>
      <c r="H22" s="11">
        <f t="shared" si="0"/>
        <v>17.023668639053255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206</v>
      </c>
      <c r="C23" s="102">
        <v>280</v>
      </c>
      <c r="D23" s="103"/>
      <c r="E23" s="102">
        <v>280</v>
      </c>
      <c r="F23" s="102">
        <v>237</v>
      </c>
      <c r="G23" s="14"/>
      <c r="H23" s="11">
        <f t="shared" si="0"/>
        <v>84.642857142857139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207</v>
      </c>
      <c r="C24" s="102">
        <v>36491.5</v>
      </c>
      <c r="D24" s="103"/>
      <c r="E24" s="102">
        <v>106491.5</v>
      </c>
      <c r="F24" s="102">
        <v>3950.87</v>
      </c>
      <c r="G24" s="14"/>
      <c r="H24" s="11">
        <f t="shared" si="0"/>
        <v>3.71003319513764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208</v>
      </c>
      <c r="C25" s="102">
        <v>304.8</v>
      </c>
      <c r="D25" s="103"/>
      <c r="E25" s="102">
        <v>304.8</v>
      </c>
      <c r="F25" s="102">
        <v>101.9</v>
      </c>
      <c r="G25" s="14"/>
      <c r="H25" s="11">
        <f t="shared" si="0"/>
        <v>33.431758530183728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209</v>
      </c>
      <c r="C26" s="102">
        <v>8155</v>
      </c>
      <c r="D26" s="103"/>
      <c r="E26" s="102">
        <v>8878.66</v>
      </c>
      <c r="F26" s="102">
        <v>620.5</v>
      </c>
      <c r="G26" s="14"/>
      <c r="H26" s="11">
        <f t="shared" si="0"/>
        <v>6.9886672087905151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210</v>
      </c>
      <c r="C27" s="98">
        <f>SUM(C28:C31)</f>
        <v>123989.09999999999</v>
      </c>
      <c r="D27" s="99"/>
      <c r="E27" s="98">
        <f>SUM(E28:E31)</f>
        <v>133668.04</v>
      </c>
      <c r="F27" s="98">
        <f>SUM(F28:F31)</f>
        <v>19686.410000000003</v>
      </c>
      <c r="G27" s="6"/>
      <c r="H27" s="7">
        <f t="shared" si="0"/>
        <v>14.727836212755122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211</v>
      </c>
      <c r="C28" s="102">
        <v>17861.169999999998</v>
      </c>
      <c r="D28" s="103"/>
      <c r="E28" s="102">
        <v>21254.16</v>
      </c>
      <c r="F28" s="102">
        <v>1463.09</v>
      </c>
      <c r="G28" s="14"/>
      <c r="H28" s="11">
        <f t="shared" si="0"/>
        <v>6.8837818102432653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212</v>
      </c>
      <c r="C29" s="102">
        <v>68517.539999999994</v>
      </c>
      <c r="D29" s="103"/>
      <c r="E29" s="102">
        <v>74773.48</v>
      </c>
      <c r="F29" s="102">
        <v>6223.89</v>
      </c>
      <c r="G29" s="14"/>
      <c r="H29" s="11">
        <f t="shared" si="0"/>
        <v>8.323659671851571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213</v>
      </c>
      <c r="C30" s="102">
        <v>31323.200000000001</v>
      </c>
      <c r="D30" s="103"/>
      <c r="E30" s="102">
        <v>31353.21</v>
      </c>
      <c r="F30" s="102">
        <v>9938.7800000000007</v>
      </c>
      <c r="G30" s="14"/>
      <c r="H30" s="11">
        <f t="shared" si="0"/>
        <v>31.699401751846146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214</v>
      </c>
      <c r="C31" s="102">
        <v>6287.19</v>
      </c>
      <c r="D31" s="103"/>
      <c r="E31" s="102">
        <v>6287.19</v>
      </c>
      <c r="F31" s="102">
        <v>2060.65</v>
      </c>
      <c r="G31" s="14"/>
      <c r="H31" s="11">
        <f t="shared" si="0"/>
        <v>32.775373418013451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215</v>
      </c>
      <c r="C32" s="98">
        <f>SUM(C33:C35)</f>
        <v>969.76</v>
      </c>
      <c r="D32" s="98">
        <f>SUM(D35)</f>
        <v>0</v>
      </c>
      <c r="E32" s="98">
        <f>SUM(E33:E35)</f>
        <v>969.76</v>
      </c>
      <c r="F32" s="98">
        <f>SUM(F33:F35)</f>
        <v>99.78</v>
      </c>
      <c r="G32" s="6"/>
      <c r="H32" s="7">
        <f t="shared" si="0"/>
        <v>10.289143705659132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216</v>
      </c>
      <c r="C33" s="102">
        <v>80</v>
      </c>
      <c r="D33" s="103"/>
      <c r="E33" s="102">
        <v>80</v>
      </c>
      <c r="F33" s="102">
        <v>0</v>
      </c>
      <c r="G33" s="14"/>
      <c r="H33" s="11">
        <f t="shared" si="0"/>
        <v>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217</v>
      </c>
      <c r="C34" s="102">
        <v>561.11</v>
      </c>
      <c r="D34" s="103"/>
      <c r="E34" s="102">
        <v>561.11</v>
      </c>
      <c r="F34" s="102">
        <v>5</v>
      </c>
      <c r="G34" s="14"/>
      <c r="H34" s="11">
        <f t="shared" si="0"/>
        <v>0.89109087344727422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218</v>
      </c>
      <c r="C35" s="102">
        <v>328.65</v>
      </c>
      <c r="D35" s="103"/>
      <c r="E35" s="102">
        <v>328.65</v>
      </c>
      <c r="F35" s="102">
        <v>94.78</v>
      </c>
      <c r="G35" s="14"/>
      <c r="H35" s="11">
        <f t="shared" si="0"/>
        <v>28.839190628328009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219</v>
      </c>
      <c r="C36" s="98">
        <f>SUM(C37:C41)</f>
        <v>775318.25999999989</v>
      </c>
      <c r="D36" s="99"/>
      <c r="E36" s="98">
        <f>SUM(E37:E41)</f>
        <v>775318.25999999989</v>
      </c>
      <c r="F36" s="98">
        <f>SUM(F37:F41)</f>
        <v>256247.51000000004</v>
      </c>
      <c r="G36" s="6"/>
      <c r="H36" s="7">
        <f t="shared" si="0"/>
        <v>33.050622334110905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220</v>
      </c>
      <c r="C37" s="102">
        <v>277896.25</v>
      </c>
      <c r="D37" s="103"/>
      <c r="E37" s="102">
        <v>277896.25</v>
      </c>
      <c r="F37" s="102">
        <v>96544.6</v>
      </c>
      <c r="G37" s="14"/>
      <c r="H37" s="11">
        <f t="shared" si="0"/>
        <v>34.741238861625519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221</v>
      </c>
      <c r="C38" s="102">
        <v>333202.09999999998</v>
      </c>
      <c r="D38" s="103"/>
      <c r="E38" s="102">
        <v>333202.09999999998</v>
      </c>
      <c r="F38" s="102">
        <v>115967.36</v>
      </c>
      <c r="G38" s="14"/>
      <c r="H38" s="11">
        <f t="shared" si="0"/>
        <v>34.803910299484912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313</v>
      </c>
      <c r="C39" s="102">
        <v>112990.81</v>
      </c>
      <c r="D39" s="103"/>
      <c r="E39" s="102">
        <v>112990.81</v>
      </c>
      <c r="F39" s="102">
        <v>36271.730000000003</v>
      </c>
      <c r="G39" s="14"/>
      <c r="H39" s="11">
        <f t="shared" si="0"/>
        <v>32.101486837734861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222</v>
      </c>
      <c r="C40" s="102">
        <v>25993.61</v>
      </c>
      <c r="D40" s="103"/>
      <c r="E40" s="102">
        <v>25993.61</v>
      </c>
      <c r="F40" s="102">
        <v>1136.73</v>
      </c>
      <c r="G40" s="14"/>
      <c r="H40" s="11">
        <f t="shared" si="0"/>
        <v>4.3731132382150841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223</v>
      </c>
      <c r="C41" s="102">
        <v>25235.49</v>
      </c>
      <c r="D41" s="103"/>
      <c r="E41" s="102">
        <v>25235.49</v>
      </c>
      <c r="F41" s="102">
        <v>6327.09</v>
      </c>
      <c r="G41" s="14"/>
      <c r="H41" s="11">
        <f t="shared" si="0"/>
        <v>25.072189999084621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224</v>
      </c>
      <c r="C42" s="98">
        <f>SUM(C43:C44)</f>
        <v>70810.75</v>
      </c>
      <c r="D42" s="99"/>
      <c r="E42" s="98">
        <f>SUM(E43:E44)</f>
        <v>70810.75</v>
      </c>
      <c r="F42" s="98">
        <f>SUM(F43:F44)</f>
        <v>19512.349999999999</v>
      </c>
      <c r="G42" s="6"/>
      <c r="H42" s="7">
        <f t="shared" si="0"/>
        <v>27.555632442814122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225</v>
      </c>
      <c r="C43" s="102">
        <v>57735.5</v>
      </c>
      <c r="D43" s="103"/>
      <c r="E43" s="102">
        <v>57735.5</v>
      </c>
      <c r="F43" s="102">
        <v>15936.19</v>
      </c>
      <c r="G43" s="14"/>
      <c r="H43" s="11">
        <f t="shared" si="0"/>
        <v>27.602064587645387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226</v>
      </c>
      <c r="C44" s="102">
        <v>13075.25</v>
      </c>
      <c r="D44" s="103"/>
      <c r="E44" s="102">
        <v>13075.25</v>
      </c>
      <c r="F44" s="102">
        <v>3576.16</v>
      </c>
      <c r="G44" s="14"/>
      <c r="H44" s="11">
        <f t="shared" si="0"/>
        <v>27.350605150953132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227</v>
      </c>
      <c r="C45" s="98">
        <f>SUM(C46:C46)</f>
        <v>270</v>
      </c>
      <c r="D45" s="99"/>
      <c r="E45" s="98">
        <f>SUM(E46:E46)</f>
        <v>270</v>
      </c>
      <c r="F45" s="98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228</v>
      </c>
      <c r="C46" s="102">
        <v>270</v>
      </c>
      <c r="D46" s="103"/>
      <c r="E46" s="102">
        <v>270</v>
      </c>
      <c r="F46" s="102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229</v>
      </c>
      <c r="C47" s="98">
        <f>SUM(C48:C51)</f>
        <v>115635.15</v>
      </c>
      <c r="D47" s="99"/>
      <c r="E47" s="98">
        <f>SUM(E48:E51)</f>
        <v>115635.15</v>
      </c>
      <c r="F47" s="98">
        <f>SUM(F48:F51)</f>
        <v>47227.95</v>
      </c>
      <c r="G47" s="6"/>
      <c r="H47" s="7">
        <f t="shared" si="0"/>
        <v>40.842209310923195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230</v>
      </c>
      <c r="C48" s="102">
        <v>7318.78</v>
      </c>
      <c r="D48" s="103"/>
      <c r="E48" s="102">
        <v>7318.78</v>
      </c>
      <c r="F48" s="102">
        <v>1519.06</v>
      </c>
      <c r="G48" s="14"/>
      <c r="H48" s="11">
        <f t="shared" si="0"/>
        <v>20.755645066527482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231</v>
      </c>
      <c r="C49" s="102">
        <v>2450.1999999999998</v>
      </c>
      <c r="D49" s="103"/>
      <c r="E49" s="102">
        <v>2450.1999999999998</v>
      </c>
      <c r="F49" s="102">
        <v>950</v>
      </c>
      <c r="G49" s="14"/>
      <c r="H49" s="11">
        <f t="shared" si="0"/>
        <v>38.772345114684519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232</v>
      </c>
      <c r="C50" s="102">
        <v>98404.27</v>
      </c>
      <c r="D50" s="103"/>
      <c r="E50" s="102">
        <v>98404.27</v>
      </c>
      <c r="F50" s="102">
        <v>43736.09</v>
      </c>
      <c r="G50" s="14"/>
      <c r="H50" s="11">
        <f t="shared" si="0"/>
        <v>44.445317261131038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233</v>
      </c>
      <c r="C51" s="102">
        <v>7461.9</v>
      </c>
      <c r="D51" s="103"/>
      <c r="E51" s="102">
        <v>7461.9</v>
      </c>
      <c r="F51" s="102">
        <v>1022.8</v>
      </c>
      <c r="G51" s="14"/>
      <c r="H51" s="11">
        <f t="shared" si="0"/>
        <v>13.706964714080863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234</v>
      </c>
      <c r="C52" s="98">
        <f>SUM(C53:C53)</f>
        <v>24860.69</v>
      </c>
      <c r="D52" s="99"/>
      <c r="E52" s="98">
        <f>SUM(E53:E53)</f>
        <v>24860.69</v>
      </c>
      <c r="F52" s="98">
        <f>SUM(F53:F53)</f>
        <v>4137.32</v>
      </c>
      <c r="G52" s="6"/>
      <c r="H52" s="7">
        <f t="shared" si="0"/>
        <v>16.642015969790059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235</v>
      </c>
      <c r="C53" s="102">
        <v>24860.69</v>
      </c>
      <c r="D53" s="103"/>
      <c r="E53" s="102">
        <v>24860.69</v>
      </c>
      <c r="F53" s="102">
        <v>4137.32</v>
      </c>
      <c r="G53" s="14"/>
      <c r="H53" s="11">
        <f t="shared" si="0"/>
        <v>16.642015969790059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236</v>
      </c>
      <c r="C54" s="98">
        <f>SUM(C55+C56)</f>
        <v>3810</v>
      </c>
      <c r="D54" s="99"/>
      <c r="E54" s="98">
        <f>SUM(E55+E56)</f>
        <v>3810</v>
      </c>
      <c r="F54" s="98">
        <f>SUM(F55+F56)</f>
        <v>1603.42</v>
      </c>
      <c r="G54" s="6"/>
      <c r="H54" s="7">
        <f t="shared" si="0"/>
        <v>42.084514435695539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237</v>
      </c>
      <c r="C55" s="102">
        <v>1810</v>
      </c>
      <c r="D55" s="103"/>
      <c r="E55" s="102">
        <v>1810</v>
      </c>
      <c r="F55" s="102">
        <v>603.41999999999996</v>
      </c>
      <c r="G55" s="14"/>
      <c r="H55" s="11">
        <f t="shared" si="0"/>
        <v>33.338121546961325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238</v>
      </c>
      <c r="C56" s="102">
        <v>2000</v>
      </c>
      <c r="D56" s="103"/>
      <c r="E56" s="102">
        <v>2000</v>
      </c>
      <c r="F56" s="102">
        <v>1000</v>
      </c>
      <c r="G56" s="14"/>
      <c r="H56" s="11">
        <f t="shared" si="0"/>
        <v>50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239</v>
      </c>
      <c r="C57" s="98">
        <f>SUM(C58)</f>
        <v>148.55000000000001</v>
      </c>
      <c r="D57" s="99"/>
      <c r="E57" s="98">
        <f>SUM(E58)</f>
        <v>148.55000000000001</v>
      </c>
      <c r="F57" s="98">
        <f>SUM(F58)</f>
        <v>2.77</v>
      </c>
      <c r="G57" s="6"/>
      <c r="H57" s="7">
        <f t="shared" si="0"/>
        <v>1.8646920228879162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240</v>
      </c>
      <c r="C58" s="102">
        <v>148.55000000000001</v>
      </c>
      <c r="D58" s="103"/>
      <c r="E58" s="102">
        <v>148.55000000000001</v>
      </c>
      <c r="F58" s="102">
        <v>2.77</v>
      </c>
      <c r="G58" s="6"/>
      <c r="H58" s="11">
        <f t="shared" si="0"/>
        <v>1.8646920228879162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241</v>
      </c>
      <c r="C59" s="98">
        <f>SUM(C6+C15+C20+C27+C32+C36+C42+C45+C47+C52+C54+C57)</f>
        <v>1266646.4199999997</v>
      </c>
      <c r="D59" s="98">
        <f>SUM(D6+D15+D20+D27+D32+D36+D42+D45+D47+D52+D54+D57)</f>
        <v>0</v>
      </c>
      <c r="E59" s="98">
        <f>SUM(E6+E15+E20+E27+E32+E36+E42+E45+E47+E52+E54+E57)</f>
        <v>1340763.0699999998</v>
      </c>
      <c r="F59" s="98">
        <f>SUM(F6+F15+F20+F27+F32+F36+F42+F45+F47+F52+F54+F57)</f>
        <v>376536.27</v>
      </c>
      <c r="G59" s="63"/>
      <c r="H59" s="7">
        <f t="shared" si="0"/>
        <v>28.083729215483245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:19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75" t="s">
        <v>363</v>
      </c>
      <c r="B62" s="175"/>
      <c r="C62" s="175"/>
      <c r="D62" s="175"/>
      <c r="E62" s="175"/>
      <c r="F62" s="175"/>
      <c r="G62" s="175"/>
      <c r="H62" s="175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75"/>
      <c r="B63" s="175"/>
      <c r="C63" s="175"/>
      <c r="D63" s="175"/>
      <c r="E63" s="175"/>
      <c r="F63" s="175"/>
      <c r="G63" s="175"/>
      <c r="H63" s="175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75"/>
      <c r="B64" s="175"/>
      <c r="C64" s="175"/>
      <c r="D64" s="175"/>
      <c r="E64" s="175"/>
      <c r="F64" s="175"/>
      <c r="G64" s="175"/>
      <c r="H64" s="175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75"/>
      <c r="B65" s="175"/>
      <c r="C65" s="175"/>
      <c r="D65" s="175"/>
      <c r="E65" s="175"/>
      <c r="F65" s="175"/>
      <c r="G65" s="175"/>
      <c r="H65" s="175"/>
      <c r="L65" s="68"/>
      <c r="M65" s="68"/>
      <c r="N65" s="68"/>
      <c r="O65" s="68"/>
      <c r="P65" s="68"/>
      <c r="Q65" s="68"/>
      <c r="R65" s="68"/>
      <c r="S65" s="17"/>
    </row>
    <row r="66" spans="1:19" ht="12.75" hidden="1" customHeight="1">
      <c r="A66" s="175"/>
      <c r="B66" s="175"/>
      <c r="C66" s="175"/>
      <c r="D66" s="175"/>
      <c r="E66" s="175"/>
      <c r="F66" s="175"/>
      <c r="G66" s="175"/>
      <c r="H66" s="175"/>
      <c r="L66" s="68"/>
      <c r="M66" s="68"/>
      <c r="N66" s="68"/>
      <c r="O66" s="68"/>
      <c r="P66" s="68"/>
      <c r="Q66" s="68"/>
      <c r="R66" s="68"/>
      <c r="S66" s="17"/>
    </row>
    <row r="67" spans="1:19" ht="12.75" customHeight="1">
      <c r="L67" s="68"/>
      <c r="M67" s="68"/>
      <c r="N67" s="68"/>
      <c r="O67" s="68"/>
      <c r="P67" s="68"/>
      <c r="Q67" s="68"/>
      <c r="R67" s="68"/>
      <c r="S67" s="17"/>
    </row>
    <row r="68" spans="1:19" ht="12.75" customHeight="1">
      <c r="L68" s="68"/>
      <c r="M68" s="68"/>
      <c r="N68" s="68"/>
      <c r="O68" s="68"/>
      <c r="P68" s="68"/>
      <c r="Q68" s="68"/>
      <c r="R68" s="68"/>
      <c r="S68" s="17"/>
    </row>
    <row r="69" spans="1:19" ht="12.75" customHeight="1">
      <c r="L69" s="68"/>
      <c r="M69" s="68"/>
      <c r="N69" s="68"/>
      <c r="O69" s="68"/>
      <c r="P69" s="68"/>
      <c r="Q69" s="68"/>
      <c r="R69" s="68"/>
      <c r="S69" s="17"/>
    </row>
    <row r="70" spans="1:19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ageMargins left="0.70866141732283472" right="0.25" top="0.26" bottom="0.49" header="0.16" footer="0.55000000000000004"/>
  <pageSetup paperSize="9" scale="7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6" workbookViewId="0">
      <selection activeCell="E24" sqref="E24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76" t="s">
        <v>249</v>
      </c>
      <c r="B2" s="176"/>
      <c r="C2" s="176"/>
      <c r="D2" s="176"/>
      <c r="E2" s="176"/>
      <c r="F2" s="176"/>
      <c r="G2" s="76"/>
      <c r="H2" s="76"/>
      <c r="I2" s="76"/>
    </row>
    <row r="3" spans="1:9" ht="15.75">
      <c r="A3" s="176"/>
      <c r="B3" s="176"/>
      <c r="C3" s="176"/>
      <c r="D3" s="176"/>
      <c r="E3" s="176"/>
      <c r="F3" s="176"/>
      <c r="G3" s="76"/>
      <c r="H3" s="76"/>
      <c r="I3" s="76"/>
    </row>
    <row r="4" spans="1:9" ht="15.75">
      <c r="A4" s="177" t="s">
        <v>358</v>
      </c>
      <c r="B4" s="177"/>
      <c r="C4" s="177"/>
      <c r="D4" s="177"/>
      <c r="E4" s="177"/>
      <c r="F4" s="177"/>
    </row>
    <row r="5" spans="1:9" ht="76.5">
      <c r="A5" s="79" t="s">
        <v>250</v>
      </c>
      <c r="B5" s="79" t="s">
        <v>251</v>
      </c>
      <c r="C5" s="79" t="s">
        <v>252</v>
      </c>
      <c r="D5" s="79" t="s">
        <v>312</v>
      </c>
      <c r="E5" s="77" t="s">
        <v>360</v>
      </c>
      <c r="F5" s="77" t="s">
        <v>304</v>
      </c>
    </row>
    <row r="6" spans="1:9">
      <c r="A6" s="80">
        <v>1</v>
      </c>
      <c r="B6" s="81">
        <v>2</v>
      </c>
      <c r="C6" s="81">
        <v>3</v>
      </c>
      <c r="D6" s="80">
        <v>4</v>
      </c>
      <c r="E6" s="78"/>
      <c r="F6" s="78"/>
    </row>
    <row r="7" spans="1:9" ht="31.5">
      <c r="A7" s="82" t="s">
        <v>253</v>
      </c>
      <c r="B7" s="83" t="s">
        <v>254</v>
      </c>
      <c r="C7" s="84" t="s">
        <v>255</v>
      </c>
      <c r="D7" s="107">
        <f>SUM(D8)</f>
        <v>61789.06</v>
      </c>
      <c r="E7" s="161">
        <f>SUM(E8)</f>
        <v>34029.589999999997</v>
      </c>
      <c r="F7" s="91" t="s">
        <v>305</v>
      </c>
    </row>
    <row r="8" spans="1:9" ht="47.25">
      <c r="A8" s="82" t="s">
        <v>256</v>
      </c>
      <c r="B8" s="83" t="s">
        <v>257</v>
      </c>
      <c r="C8" s="84" t="s">
        <v>258</v>
      </c>
      <c r="D8" s="107">
        <f>SUM(D9+D14+D23)</f>
        <v>61789.06</v>
      </c>
      <c r="E8" s="161">
        <f>SUM(E9+E14+E23)</f>
        <v>34029.589999999997</v>
      </c>
      <c r="F8" s="91" t="s">
        <v>305</v>
      </c>
    </row>
    <row r="9" spans="1:9" ht="31.5">
      <c r="A9" s="85" t="s">
        <v>259</v>
      </c>
      <c r="B9" s="86" t="s">
        <v>260</v>
      </c>
      <c r="C9" s="87" t="s">
        <v>261</v>
      </c>
      <c r="D9" s="108">
        <f>SUM(D10-D12)</f>
        <v>0</v>
      </c>
      <c r="E9" s="162">
        <f>SUM(E10-E12)</f>
        <v>0</v>
      </c>
      <c r="F9" s="91" t="s">
        <v>305</v>
      </c>
    </row>
    <row r="10" spans="1:9" ht="49.5" customHeight="1">
      <c r="A10" s="85" t="s">
        <v>262</v>
      </c>
      <c r="B10" s="86" t="s">
        <v>263</v>
      </c>
      <c r="C10" s="87" t="s">
        <v>264</v>
      </c>
      <c r="D10" s="108">
        <f>SUM(D11)</f>
        <v>5000</v>
      </c>
      <c r="E10" s="162">
        <f>SUM(E11)</f>
        <v>0</v>
      </c>
      <c r="F10" s="90" t="s">
        <v>305</v>
      </c>
    </row>
    <row r="11" spans="1:9" ht="47.25">
      <c r="A11" s="85" t="s">
        <v>265</v>
      </c>
      <c r="B11" s="86" t="s">
        <v>266</v>
      </c>
      <c r="C11" s="87" t="s">
        <v>267</v>
      </c>
      <c r="D11" s="108">
        <v>5000</v>
      </c>
      <c r="E11" s="163">
        <v>0</v>
      </c>
      <c r="F11" s="90" t="s">
        <v>305</v>
      </c>
    </row>
    <row r="12" spans="1:9" ht="47.25">
      <c r="A12" s="85" t="s">
        <v>268</v>
      </c>
      <c r="B12" s="86" t="s">
        <v>269</v>
      </c>
      <c r="C12" s="87" t="s">
        <v>270</v>
      </c>
      <c r="D12" s="108">
        <f>SUM(D13)</f>
        <v>5000</v>
      </c>
      <c r="E12" s="162">
        <f>SUM(E13)</f>
        <v>0</v>
      </c>
      <c r="F12" s="90" t="s">
        <v>305</v>
      </c>
    </row>
    <row r="13" spans="1:9" ht="47.25">
      <c r="A13" s="85" t="s">
        <v>271</v>
      </c>
      <c r="B13" s="86" t="s">
        <v>272</v>
      </c>
      <c r="C13" s="88" t="s">
        <v>273</v>
      </c>
      <c r="D13" s="108">
        <v>5000</v>
      </c>
      <c r="E13" s="163">
        <v>0</v>
      </c>
      <c r="F13" s="90" t="s">
        <v>305</v>
      </c>
    </row>
    <row r="14" spans="1:9" ht="47.25">
      <c r="A14" s="85" t="s">
        <v>274</v>
      </c>
      <c r="B14" s="86" t="s">
        <v>275</v>
      </c>
      <c r="C14" s="87" t="s">
        <v>276</v>
      </c>
      <c r="D14" s="108">
        <f>SUM(D15-D17)</f>
        <v>-4677.3099999999995</v>
      </c>
      <c r="E14" s="162">
        <f>SUM(E15-E17)</f>
        <v>-3714.58</v>
      </c>
      <c r="F14" s="90">
        <f>E14/D14</f>
        <v>0.79417015335737862</v>
      </c>
    </row>
    <row r="15" spans="1:9" ht="63">
      <c r="A15" s="85" t="s">
        <v>277</v>
      </c>
      <c r="B15" s="86" t="s">
        <v>278</v>
      </c>
      <c r="C15" s="87" t="s">
        <v>279</v>
      </c>
      <c r="D15" s="108">
        <f>SUM(D16)</f>
        <v>10000</v>
      </c>
      <c r="E15" s="162">
        <f>SUM(E16)</f>
        <v>0</v>
      </c>
      <c r="F15" s="90" t="s">
        <v>305</v>
      </c>
    </row>
    <row r="16" spans="1:9" ht="63">
      <c r="A16" s="85" t="s">
        <v>280</v>
      </c>
      <c r="B16" s="86" t="s">
        <v>281</v>
      </c>
      <c r="C16" s="87" t="s">
        <v>282</v>
      </c>
      <c r="D16" s="108">
        <v>10000</v>
      </c>
      <c r="E16" s="163">
        <v>0</v>
      </c>
      <c r="F16" s="90" t="s">
        <v>305</v>
      </c>
    </row>
    <row r="17" spans="1:6" ht="78.75">
      <c r="A17" s="85" t="s">
        <v>283</v>
      </c>
      <c r="B17" s="86" t="s">
        <v>284</v>
      </c>
      <c r="C17" s="87" t="s">
        <v>285</v>
      </c>
      <c r="D17" s="108">
        <f>SUM(D18)</f>
        <v>14677.31</v>
      </c>
      <c r="E17" s="162">
        <f>SUM(E18)</f>
        <v>3714.58</v>
      </c>
      <c r="F17" s="90">
        <f>E18/D18</f>
        <v>0.2530831603338759</v>
      </c>
    </row>
    <row r="18" spans="1:6" ht="69" customHeight="1">
      <c r="A18" s="85" t="s">
        <v>286</v>
      </c>
      <c r="B18" s="89" t="s">
        <v>287</v>
      </c>
      <c r="C18" s="87" t="s">
        <v>288</v>
      </c>
      <c r="D18" s="108">
        <v>14677.31</v>
      </c>
      <c r="E18" s="163">
        <v>3714.58</v>
      </c>
      <c r="F18" s="90">
        <f>E18/D18</f>
        <v>0.2530831603338759</v>
      </c>
    </row>
    <row r="19" spans="1:6" ht="47.25">
      <c r="A19" s="85" t="s">
        <v>289</v>
      </c>
      <c r="B19" s="86" t="s">
        <v>290</v>
      </c>
      <c r="C19" s="87" t="s">
        <v>291</v>
      </c>
      <c r="D19" s="108">
        <f>SUM(D20)</f>
        <v>0</v>
      </c>
      <c r="E19" s="162">
        <f>SUM(E20)</f>
        <v>0</v>
      </c>
      <c r="F19" s="90" t="s">
        <v>305</v>
      </c>
    </row>
    <row r="20" spans="1:6" ht="127.5" customHeight="1">
      <c r="A20" s="85" t="s">
        <v>292</v>
      </c>
      <c r="B20" s="89" t="s">
        <v>293</v>
      </c>
      <c r="C20" s="87" t="s">
        <v>294</v>
      </c>
      <c r="D20" s="108">
        <v>0</v>
      </c>
      <c r="E20" s="163">
        <v>0</v>
      </c>
      <c r="F20" s="90" t="s">
        <v>305</v>
      </c>
    </row>
    <row r="21" spans="1:6" ht="51" customHeight="1">
      <c r="A21" s="85" t="s">
        <v>295</v>
      </c>
      <c r="B21" s="86" t="s">
        <v>296</v>
      </c>
      <c r="C21" s="87" t="s">
        <v>297</v>
      </c>
      <c r="D21" s="108">
        <f>SUM(D22)</f>
        <v>0</v>
      </c>
      <c r="E21" s="162">
        <f>SUM(E22)</f>
        <v>0</v>
      </c>
      <c r="F21" s="90" t="s">
        <v>305</v>
      </c>
    </row>
    <row r="22" spans="1:6" ht="67.5" customHeight="1">
      <c r="A22" s="85" t="s">
        <v>298</v>
      </c>
      <c r="B22" s="86" t="s">
        <v>299</v>
      </c>
      <c r="C22" s="87" t="s">
        <v>300</v>
      </c>
      <c r="D22" s="108">
        <v>0</v>
      </c>
      <c r="E22" s="164">
        <v>0</v>
      </c>
      <c r="F22" s="90" t="s">
        <v>305</v>
      </c>
    </row>
    <row r="23" spans="1:6" ht="34.5" customHeight="1">
      <c r="A23" s="85" t="s">
        <v>301</v>
      </c>
      <c r="B23" s="86" t="s">
        <v>302</v>
      </c>
      <c r="C23" s="87" t="s">
        <v>303</v>
      </c>
      <c r="D23" s="108">
        <v>66466.37</v>
      </c>
      <c r="E23" s="163">
        <v>37744.17</v>
      </c>
      <c r="F23" s="91" t="s">
        <v>305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20" sqref="C20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78" t="s">
        <v>244</v>
      </c>
      <c r="C2" s="178"/>
    </row>
    <row r="3" spans="2:3" s="1" customFormat="1" ht="19.5" customHeight="1">
      <c r="B3" s="178" t="s">
        <v>245</v>
      </c>
      <c r="C3" s="178"/>
    </row>
    <row r="4" spans="2:3" ht="15.75">
      <c r="B4" s="179" t="s">
        <v>359</v>
      </c>
      <c r="C4" s="179"/>
    </row>
    <row r="5" spans="2:3" ht="42.75">
      <c r="B5" s="69" t="s">
        <v>242</v>
      </c>
      <c r="C5" s="70" t="s">
        <v>243</v>
      </c>
    </row>
    <row r="6" spans="2:3">
      <c r="B6" s="71" t="s">
        <v>246</v>
      </c>
      <c r="C6" s="97">
        <v>5768.2</v>
      </c>
    </row>
    <row r="8" spans="2:3">
      <c r="C8" s="1" t="s">
        <v>148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B41" sqref="B41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180" t="s">
        <v>248</v>
      </c>
      <c r="C2" s="180"/>
    </row>
    <row r="3" spans="2:3" ht="15.75">
      <c r="B3" s="179" t="s">
        <v>358</v>
      </c>
      <c r="C3" s="179"/>
    </row>
    <row r="4" spans="2:3" ht="38.25">
      <c r="B4" s="74" t="s">
        <v>242</v>
      </c>
      <c r="C4" s="75" t="s">
        <v>243</v>
      </c>
    </row>
    <row r="5" spans="2:3" ht="29.25" customHeight="1">
      <c r="B5" s="72" t="s">
        <v>247</v>
      </c>
      <c r="C5" s="73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2017-05-02T10:14:06Z</cp:lastPrinted>
  <dcterms:created xsi:type="dcterms:W3CDTF">2015-01-16T05:02:30Z</dcterms:created>
  <dcterms:modified xsi:type="dcterms:W3CDTF">2017-05-12T04:40:47Z</dcterms:modified>
</cp:coreProperties>
</file>