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План" sheetId="1" r:id="rId1"/>
    <sheet name="ЖФ" sheetId="2" r:id="rId2"/>
  </sheets>
  <definedNames>
    <definedName name="_xlnm.Print_Titles" localSheetId="0">'План'!$7:$9</definedName>
    <definedName name="_xlnm.Print_Area" localSheetId="0">'План'!$A$1:$J$171</definedName>
  </definedNames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A63" authorId="0">
      <text>
        <r>
          <rPr>
            <b/>
            <sz val="9"/>
            <rFont val="Tahoma"/>
            <family val="0"/>
          </rPr>
          <t>Diana: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<sst xmlns="http://schemas.openxmlformats.org/spreadsheetml/2006/main" count="315" uniqueCount="163">
  <si>
    <t>№
п\п</t>
  </si>
  <si>
    <t>Наименование работ</t>
  </si>
  <si>
    <t>Единицы
 измерения</t>
  </si>
  <si>
    <t>Количество
объём</t>
  </si>
  <si>
    <t>Финансовые средства, тыс. руб.</t>
  </si>
  <si>
    <t>Бюджет 
автономного
округа</t>
  </si>
  <si>
    <t>Местный
бюджет</t>
  </si>
  <si>
    <t>Средства
предприятий</t>
  </si>
  <si>
    <t>Всего</t>
  </si>
  <si>
    <t>Итого</t>
  </si>
  <si>
    <t>км</t>
  </si>
  <si>
    <t>ед.</t>
  </si>
  <si>
    <t>м2</t>
  </si>
  <si>
    <t>Итого:</t>
  </si>
  <si>
    <t>1. Теплоснабжение</t>
  </si>
  <si>
    <t>1.1. Замена инженерных сетей теплоснабжения (в двух трубном исполнении)</t>
  </si>
  <si>
    <t>1.1.1. Магистральных ветхих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</si>
  <si>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</si>
  <si>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</si>
  <si>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</si>
  <si>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1.2.2. Внутриквартальных ветхих</t>
  </si>
  <si>
    <t>1.3. Капитальный ремонт инженерных сетей теплоснабжения (в двух трубном исполнении):</t>
  </si>
  <si>
    <t>1.3.1. Магистральные сети</t>
  </si>
  <si>
    <t>1.3.2. Внутриквартальных тепловых сетей и ГВС-раздельно</t>
  </si>
  <si>
    <t xml:space="preserve">ВСЕГО по разделу 1: </t>
  </si>
  <si>
    <t>2. Капитальный ремонт котлов и котельного оборудования:</t>
  </si>
  <si>
    <t>3. Капитальный ремонт ЦТП</t>
  </si>
  <si>
    <t>4. Водоснабжение и водоотведение</t>
  </si>
  <si>
    <t>4.1. Замена инженерных сетей водоснабжения</t>
  </si>
  <si>
    <t>4.1.1. Магистальных ветхих</t>
  </si>
  <si>
    <t>4.1.2. Внутриквартальных ветхих</t>
  </si>
  <si>
    <t>4.2. Капитальный ремонт инженерных сетей водоснабжения</t>
  </si>
  <si>
    <t>4.2.1. Магистральных сетей</t>
  </si>
  <si>
    <t>4.2.2. Внутриквартальных сетей</t>
  </si>
  <si>
    <t>4.3. Капитальный ремонт канализационного коллектора</t>
  </si>
  <si>
    <t xml:space="preserve"> 4.4. Ремонт внутриквартальных канализационных сетей</t>
  </si>
  <si>
    <t>5. Газоснабжение</t>
  </si>
  <si>
    <t>5.1. Реконструкция газопроводов</t>
  </si>
  <si>
    <t>5.1.1. высокого давления</t>
  </si>
  <si>
    <t>5.1.2. среднего давления</t>
  </si>
  <si>
    <t>5.1.3. низкого давления</t>
  </si>
  <si>
    <t>ВСЕГО по разделу 4:</t>
  </si>
  <si>
    <t>ВСЕГО по разделу 5:</t>
  </si>
  <si>
    <t>итого</t>
  </si>
  <si>
    <t>5.2. ГРС, ГГРП, ГРП  и прочее оборудование</t>
  </si>
  <si>
    <t xml:space="preserve">5.2.1. реконструция и капитальный ремонт </t>
  </si>
  <si>
    <t>6. Жилищный фонд</t>
  </si>
  <si>
    <t xml:space="preserve">6.1. Капитальный ремонт </t>
  </si>
  <si>
    <t>7. Электроснабжение</t>
  </si>
  <si>
    <t xml:space="preserve">7.1. Капитальный ремонт КЛ-6, 10 кВ </t>
  </si>
  <si>
    <t xml:space="preserve">7.2. Текущий ремонт ВЛ-6, 10, 110 кВ </t>
  </si>
  <si>
    <t>7.3. Реконструкция РП, ТП -пообъектно</t>
  </si>
  <si>
    <t>ВСЕГО по разделу 6:</t>
  </si>
  <si>
    <t>ВСЕГО по разделу 7:</t>
  </si>
  <si>
    <t xml:space="preserve">8.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</si>
  <si>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9. Финансовые средства, выделенные для создания материально технического резерва</t>
  </si>
  <si>
    <t>10. Всего (указываются финансовые средства, направленные на выполнение всех видов работ)</t>
  </si>
  <si>
    <t>ВСЕГО по разделу 8:</t>
  </si>
  <si>
    <t>ВСЕГО по разделу 9:</t>
  </si>
  <si>
    <t>ВСЕГО ПО МО:</t>
  </si>
  <si>
    <t>Итого п. 6.1:</t>
  </si>
  <si>
    <t>Итого по п.1.1.2:</t>
  </si>
  <si>
    <t>шт</t>
  </si>
  <si>
    <t>Всего по п. 7.2:</t>
  </si>
  <si>
    <t>итого по п. 7.1:</t>
  </si>
  <si>
    <t>Всего по п. 7.3:</t>
  </si>
  <si>
    <t>Всего по п. 5.1.3.:</t>
  </si>
  <si>
    <t>Всего по п. 5.2.1.:</t>
  </si>
  <si>
    <t>4.2.3.Капитальный ремонт водозаборных сооружений, ремонт водоскважинного оборудования и замена глубинных насосов</t>
  </si>
  <si>
    <t xml:space="preserve">ВСЕГО по разделу 2: </t>
  </si>
  <si>
    <t xml:space="preserve">ВСЕГО по разделу 3: </t>
  </si>
  <si>
    <t>Итого по п. 4.2.3.:</t>
  </si>
  <si>
    <t>4.5. Капитальный ремонт канализационных очистных сооружений</t>
  </si>
  <si>
    <t>Всего по п. 4.4.:</t>
  </si>
  <si>
    <t>Итого по п. 4.3.:</t>
  </si>
  <si>
    <t>Итого по п. 1.1.1.:</t>
  </si>
  <si>
    <t>Итого по п. 1.3.1.:</t>
  </si>
  <si>
    <t>Итого по п. 1.3.2.:</t>
  </si>
  <si>
    <t>Итого по п. 4.1.:</t>
  </si>
  <si>
    <t>Итого по п. 4.1.2.:</t>
  </si>
  <si>
    <t>Итого по п. 4.2.:</t>
  </si>
  <si>
    <t>Итого по п. 4.5.:</t>
  </si>
  <si>
    <t xml:space="preserve">                                                                   План капитального ремонта жилого фонда </t>
  </si>
  <si>
    <t>№ п/п</t>
  </si>
  <si>
    <t>Населенный пункт</t>
  </si>
  <si>
    <t>Адрес</t>
  </si>
  <si>
    <t>Единицы</t>
  </si>
  <si>
    <t>Количество</t>
  </si>
  <si>
    <t>измерения</t>
  </si>
  <si>
    <t>Всего:</t>
  </si>
  <si>
    <t>Итого по п. 5.1.1.</t>
  </si>
  <si>
    <t>подпись</t>
  </si>
  <si>
    <t>Сроки  
исполнения</t>
  </si>
  <si>
    <t>Ответственный 
исполнитель
Ф.И.О.</t>
  </si>
  <si>
    <t>МО Андра</t>
  </si>
  <si>
    <r>
      <t>м</t>
    </r>
    <r>
      <rPr>
        <sz val="10"/>
        <rFont val="Calibri"/>
        <family val="2"/>
      </rPr>
      <t>²</t>
    </r>
  </si>
  <si>
    <t>Стоимость работ тыс. руб.</t>
  </si>
  <si>
    <t xml:space="preserve">Исполнитель: </t>
  </si>
  <si>
    <t>Исполнитель:</t>
  </si>
  <si>
    <t>МО Андра                      О.В. Гончарук</t>
  </si>
  <si>
    <t>жилой дом № 53</t>
  </si>
  <si>
    <t>жилой дом № 54</t>
  </si>
  <si>
    <t>жилой дом № 55</t>
  </si>
  <si>
    <t>6.2. Плановый текущий ремонт</t>
  </si>
  <si>
    <t xml:space="preserve">   муниципального образования Андра на 2015 год. </t>
  </si>
  <si>
    <t>_______________________ / Д.Д. Азизова</t>
  </si>
  <si>
    <t>Исполнитель: и.о. начальника отдела по управлению муниципальным имуществом и землеустройству,   (34678) 49-5-46</t>
  </si>
  <si>
    <t>и.о. начальника ОУМИиЗ</t>
  </si>
  <si>
    <t>____________________ /Д.Д. Азизова/</t>
  </si>
  <si>
    <t>и.о. начальника финансово - экономического отдела</t>
  </si>
  <si>
    <t>_____________________________ /Н.А. Семочкина/</t>
  </si>
  <si>
    <t>Согласовано:                                                                                                                                                                                         Руководитель Няганского отдела Службы жилищного и строительного надзора Ханты-Мансийского автономного округа-Югры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 (ФИО)
"____"________________2015 г.</t>
  </si>
  <si>
    <t xml:space="preserve">Согласовано:
Начальник УЖКХиС                                                                        администрации Октябрьского района                                  
____________________ / В.Ф. Чеплаков                                                                                                          "____"_______________2015 г.
</t>
  </si>
  <si>
    <t>Утверждаю:
Глава администрации городского поселения Андра
 _____________________/ О.В. Гончарук
"____"______________________ 2015  г.</t>
  </si>
  <si>
    <t xml:space="preserve">
</t>
  </si>
  <si>
    <t xml:space="preserve">ремонт полов, стен, потолка (кухня) </t>
  </si>
  <si>
    <t>ремонт полов (бойлерная)</t>
  </si>
  <si>
    <t>замена сантехнического оборудования (бойлерная)</t>
  </si>
  <si>
    <t xml:space="preserve">м </t>
  </si>
  <si>
    <t>м</t>
  </si>
  <si>
    <t>07.2015 г.</t>
  </si>
  <si>
    <t>замена кухонного оборудования</t>
  </si>
  <si>
    <t>Андра КЛ - 10 кВ</t>
  </si>
  <si>
    <t>Согласно графика ППР</t>
  </si>
  <si>
    <t>Мастер участка ОАО "ЮТЭК-Кода"</t>
  </si>
  <si>
    <t>Андра КТП</t>
  </si>
  <si>
    <t>Андра КЛО, 4 кВ</t>
  </si>
  <si>
    <t>Андра ВЛ - 0,4 кВ</t>
  </si>
  <si>
    <t>Калачев В.А.</t>
  </si>
  <si>
    <t>Техническое обслуживание газопроводов общего пользования</t>
  </si>
  <si>
    <t>Приборное обследование газопроводов</t>
  </si>
  <si>
    <t>объект</t>
  </si>
  <si>
    <t xml:space="preserve">
ПЛАН МЕРОПРИЯТИЙ
по подготовке объектов жилищно-коммунального хозяйства, жилищного фонда
к работе в осенне-зимний период 2016-2017 годов
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                   </t>
  </si>
  <si>
    <t>Техническое обслуживание и ремонтно-профилактические работы на объектах газового хозяйства согласно утвержденного графика: ГРП газопровода</t>
  </si>
  <si>
    <t>Провести ППР и текущий ремонт оборудования ГРП согласно графика с покраской газового оборудования</t>
  </si>
  <si>
    <t>Расчистка от поросли и покрака ограждений и отключающих устройств на крановых узлах</t>
  </si>
  <si>
    <t>Покраска уличных наружных газопроводов и опор</t>
  </si>
  <si>
    <t>м.п.</t>
  </si>
  <si>
    <t>июнь-август</t>
  </si>
  <si>
    <t>ВОС-3200 ремонт ФОВ-2-1,4 8 шт. ремонт технологической обвязки фильтров, запорной арматуры</t>
  </si>
  <si>
    <t>КР сетей ТВС 3 подземных перехода</t>
  </si>
  <si>
    <t>Борисенко В.В.</t>
  </si>
  <si>
    <t>КР сетей ТВС 3 надземных перехода</t>
  </si>
  <si>
    <t>3 квартал 2016 года</t>
  </si>
  <si>
    <t>2-3 квартал 2016 года</t>
  </si>
  <si>
    <t>ка</t>
  </si>
  <si>
    <t>Капитальный ремонт ЗСО 1 пояса</t>
  </si>
  <si>
    <t>Ремонт КНС</t>
  </si>
  <si>
    <t>КР сетей ТВС 3 подземного перехода</t>
  </si>
  <si>
    <t>КР сетей ТВС надземного перехода</t>
  </si>
  <si>
    <t>2-3 квартал</t>
  </si>
  <si>
    <t>Ремонт сетей ТС мкр. Финский</t>
  </si>
  <si>
    <t>Ремонт сетей ТС мкр. Центральный</t>
  </si>
  <si>
    <t>Ремонт сетей ВС мкр. Финский</t>
  </si>
  <si>
    <t>Ремонт сетей ВС мкр. Центральный</t>
  </si>
  <si>
    <t>Ремонт сетей ГВС мкр. Финский</t>
  </si>
  <si>
    <t>Ремонт сетей ГВС мкр. Центральный</t>
  </si>
  <si>
    <t>07.2016 г</t>
  </si>
  <si>
    <t>Ремонт муниципального жилого фонда</t>
  </si>
  <si>
    <t>Исполнитель: Начальник финансово-экономического отдела, (34678) 49-7-22</t>
  </si>
  <si>
    <t>_______________________ / Е.А. Пушкина</t>
  </si>
  <si>
    <t xml:space="preserve">Утверждаю:
Глава городского поселения Андра
 _____________________ /О.В. Гончарук
" 19 " января 2016  г.
</t>
  </si>
  <si>
    <t xml:space="preserve">Согласовано:
Начальник УЖКХиС                                            администрации Октябрьского района                                  
____________________ / Л.С. Черепкова                                                                                                          "       " января 2016 г.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</si>
</sst>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mmm/yyyy"/>
    <numFmt numFmtId="190" formatCode="0.0000"/>
    <numFmt numFmtId="191" formatCode="#,##0.00_ ;\-#,##0.00\ "/>
    <numFmt numFmtId="192" formatCode="#,##0.000_ ;\-#,##0.000\ 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182" fontId="12" fillId="0" borderId="10" xfId="54" applyNumberFormat="1" applyFont="1" applyFill="1" applyBorder="1" applyAlignment="1">
      <alignment horizontal="center" vertical="center" wrapText="1"/>
      <protection/>
    </xf>
    <xf numFmtId="182" fontId="12" fillId="0" borderId="10" xfId="54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/>
    </xf>
    <xf numFmtId="2" fontId="7" fillId="0" borderId="10" xfId="0" applyNumberFormat="1" applyFont="1" applyFill="1" applyBorder="1" applyAlignment="1">
      <alignment horizontal="left" vertical="distributed" wrapText="1"/>
    </xf>
    <xf numFmtId="0" fontId="0" fillId="33" borderId="0" xfId="0" applyFill="1" applyAlignment="1">
      <alignment/>
    </xf>
    <xf numFmtId="1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82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distributed"/>
    </xf>
    <xf numFmtId="0" fontId="0" fillId="34" borderId="0" xfId="0" applyFill="1" applyAlignment="1">
      <alignment/>
    </xf>
    <xf numFmtId="0" fontId="14" fillId="0" borderId="15" xfId="0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 shrinkToFit="1"/>
    </xf>
    <xf numFmtId="2" fontId="6" fillId="0" borderId="12" xfId="0" applyNumberFormat="1" applyFont="1" applyFill="1" applyBorder="1" applyAlignment="1">
      <alignment horizontal="center" vertical="center" wrapText="1" shrinkToFit="1"/>
    </xf>
    <xf numFmtId="182" fontId="6" fillId="0" borderId="12" xfId="0" applyNumberFormat="1" applyFont="1" applyFill="1" applyBorder="1" applyAlignment="1">
      <alignment horizontal="center" vertical="center" wrapText="1" shrinkToFit="1"/>
    </xf>
    <xf numFmtId="14" fontId="6" fillId="0" borderId="12" xfId="0" applyNumberFormat="1" applyFont="1" applyFill="1" applyBorder="1" applyAlignment="1">
      <alignment horizontal="center" vertical="center" wrapText="1" shrinkToFi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7" fillId="0" borderId="11" xfId="0" applyNumberFormat="1" applyFont="1" applyFill="1" applyBorder="1" applyAlignment="1">
      <alignment horizontal="left" vertical="distributed" wrapText="1"/>
    </xf>
    <xf numFmtId="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distributed"/>
    </xf>
    <xf numFmtId="179" fontId="5" fillId="0" borderId="12" xfId="0" applyNumberFormat="1" applyFont="1" applyFill="1" applyBorder="1" applyAlignment="1">
      <alignment horizontal="right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distributed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left" vertical="center" wrapText="1"/>
    </xf>
    <xf numFmtId="182" fontId="6" fillId="0" borderId="10" xfId="62" applyNumberFormat="1" applyFont="1" applyFill="1" applyBorder="1" applyAlignment="1">
      <alignment horizontal="center" vertical="center" wrapText="1"/>
    </xf>
    <xf numFmtId="2" fontId="6" fillId="34" borderId="23" xfId="0" applyNumberFormat="1" applyFont="1" applyFill="1" applyBorder="1" applyAlignment="1">
      <alignment horizontal="left" vertical="center" wrapText="1"/>
    </xf>
    <xf numFmtId="182" fontId="6" fillId="34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182" fontId="6" fillId="0" borderId="0" xfId="0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 shrinkToFit="1"/>
    </xf>
    <xf numFmtId="2" fontId="6" fillId="0" borderId="24" xfId="0" applyNumberFormat="1" applyFont="1" applyFill="1" applyBorder="1" applyAlignment="1">
      <alignment horizontal="center" vertical="center" wrapText="1" shrinkToFit="1"/>
    </xf>
    <xf numFmtId="2" fontId="6" fillId="0" borderId="21" xfId="0" applyNumberFormat="1" applyFont="1" applyFill="1" applyBorder="1" applyAlignment="1">
      <alignment horizontal="center" vertical="center" wrapText="1" shrinkToFi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view="pageBreakPreview" zoomScale="86" zoomScaleNormal="75" zoomScaleSheetLayoutView="86" zoomScalePageLayoutView="0" workbookViewId="0" topLeftCell="A1">
      <selection activeCell="A1" sqref="A1:B1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15.625" style="0" customWidth="1"/>
    <col min="4" max="4" width="18.75390625" style="0" customWidth="1"/>
    <col min="5" max="5" width="13.125" style="0" customWidth="1"/>
    <col min="6" max="6" width="14.875" style="0" customWidth="1"/>
    <col min="7" max="7" width="15.75390625" style="0" customWidth="1"/>
    <col min="8" max="8" width="14.375" style="0" customWidth="1"/>
    <col min="9" max="9" width="13.375" style="0" customWidth="1"/>
    <col min="10" max="10" width="25.125" style="61" customWidth="1"/>
  </cols>
  <sheetData>
    <row r="1" spans="1:10" ht="118.5" customHeight="1">
      <c r="A1" s="178" t="s">
        <v>162</v>
      </c>
      <c r="B1" s="178"/>
      <c r="C1" s="178" t="s">
        <v>114</v>
      </c>
      <c r="D1" s="178"/>
      <c r="E1" s="178"/>
      <c r="F1" s="178"/>
      <c r="G1" s="179" t="s">
        <v>161</v>
      </c>
      <c r="H1" s="179"/>
      <c r="I1" s="179"/>
      <c r="J1" s="179"/>
    </row>
    <row r="2" spans="1:10" ht="12.75" customHeight="1">
      <c r="A2" s="181" t="s">
        <v>132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.75" customHeight="1" hidden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69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s="50" customFormat="1" ht="24.75" customHeight="1">
      <c r="A7" s="174" t="s">
        <v>0</v>
      </c>
      <c r="B7" s="176" t="s">
        <v>1</v>
      </c>
      <c r="C7" s="174" t="s">
        <v>2</v>
      </c>
      <c r="D7" s="174" t="s">
        <v>3</v>
      </c>
      <c r="E7" s="177" t="s">
        <v>4</v>
      </c>
      <c r="F7" s="177"/>
      <c r="G7" s="177"/>
      <c r="H7" s="177"/>
      <c r="I7" s="174" t="s">
        <v>92</v>
      </c>
      <c r="J7" s="174" t="s">
        <v>93</v>
      </c>
    </row>
    <row r="8" spans="1:10" s="50" customFormat="1" ht="59.25" customHeight="1">
      <c r="A8" s="175"/>
      <c r="B8" s="175"/>
      <c r="C8" s="175"/>
      <c r="D8" s="175"/>
      <c r="E8" s="51" t="s">
        <v>5</v>
      </c>
      <c r="F8" s="51" t="s">
        <v>6</v>
      </c>
      <c r="G8" s="51" t="s">
        <v>7</v>
      </c>
      <c r="H8" s="51" t="s">
        <v>8</v>
      </c>
      <c r="I8" s="175"/>
      <c r="J8" s="175"/>
    </row>
    <row r="9" spans="1:10" s="52" customFormat="1" ht="15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60">
        <v>10</v>
      </c>
    </row>
    <row r="10" spans="1:10" s="50" customFormat="1" ht="15.75">
      <c r="A10" s="9"/>
      <c r="B10" s="152" t="s">
        <v>14</v>
      </c>
      <c r="C10" s="153"/>
      <c r="D10" s="153"/>
      <c r="E10" s="153"/>
      <c r="F10" s="153"/>
      <c r="G10" s="153"/>
      <c r="H10" s="153"/>
      <c r="I10" s="154"/>
      <c r="J10" s="62"/>
    </row>
    <row r="11" spans="1:10" s="50" customFormat="1" ht="15.75">
      <c r="A11" s="10"/>
      <c r="B11" s="152" t="s">
        <v>15</v>
      </c>
      <c r="C11" s="153"/>
      <c r="D11" s="153"/>
      <c r="E11" s="153"/>
      <c r="F11" s="153"/>
      <c r="G11" s="153"/>
      <c r="H11" s="153"/>
      <c r="I11" s="154"/>
      <c r="J11" s="62"/>
    </row>
    <row r="12" spans="1:10" s="50" customFormat="1" ht="15.75">
      <c r="A12" s="10"/>
      <c r="B12" s="152" t="s">
        <v>16</v>
      </c>
      <c r="C12" s="153"/>
      <c r="D12" s="153"/>
      <c r="E12" s="153"/>
      <c r="F12" s="153"/>
      <c r="G12" s="153"/>
      <c r="H12" s="153"/>
      <c r="I12" s="154"/>
      <c r="J12" s="62"/>
    </row>
    <row r="13" spans="1:10" s="50" customFormat="1" ht="15.75">
      <c r="A13" s="10"/>
      <c r="B13" s="11" t="s">
        <v>13</v>
      </c>
      <c r="C13" s="12" t="s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62"/>
    </row>
    <row r="14" spans="1:10" s="50" customFormat="1" ht="15.75">
      <c r="A14" s="9"/>
      <c r="B14" s="11" t="s">
        <v>75</v>
      </c>
      <c r="C14" s="12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5"/>
      <c r="J14" s="63"/>
    </row>
    <row r="15" spans="1:10" s="50" customFormat="1" ht="15.75">
      <c r="A15" s="10"/>
      <c r="B15" s="152" t="s">
        <v>17</v>
      </c>
      <c r="C15" s="153"/>
      <c r="D15" s="153"/>
      <c r="E15" s="153"/>
      <c r="F15" s="153"/>
      <c r="G15" s="153"/>
      <c r="H15" s="153"/>
      <c r="I15" s="154"/>
      <c r="J15" s="62"/>
    </row>
    <row r="16" spans="1:10" s="50" customFormat="1" ht="31.5">
      <c r="A16" s="10"/>
      <c r="B16" s="18" t="s">
        <v>151</v>
      </c>
      <c r="C16" s="12" t="s">
        <v>10</v>
      </c>
      <c r="D16" s="143">
        <v>0.15</v>
      </c>
      <c r="E16" s="13">
        <v>500316.66</v>
      </c>
      <c r="F16" s="13">
        <v>26390</v>
      </c>
      <c r="G16" s="13">
        <v>0</v>
      </c>
      <c r="H16" s="13">
        <f>SUM(E16:G16)</f>
        <v>526706.6599999999</v>
      </c>
      <c r="I16" s="12" t="s">
        <v>157</v>
      </c>
      <c r="J16" s="133" t="s">
        <v>99</v>
      </c>
    </row>
    <row r="17" spans="1:10" s="50" customFormat="1" ht="31.5">
      <c r="A17" s="10"/>
      <c r="B17" s="18" t="s">
        <v>152</v>
      </c>
      <c r="C17" s="12" t="s">
        <v>10</v>
      </c>
      <c r="D17" s="13">
        <v>0.21</v>
      </c>
      <c r="E17" s="13">
        <v>700443.33</v>
      </c>
      <c r="F17" s="13">
        <v>36960</v>
      </c>
      <c r="G17" s="13">
        <v>0</v>
      </c>
      <c r="H17" s="13">
        <f>SUM(E17:G17)</f>
        <v>737403.33</v>
      </c>
      <c r="I17" s="12" t="s">
        <v>157</v>
      </c>
      <c r="J17" s="133" t="s">
        <v>99</v>
      </c>
    </row>
    <row r="18" spans="1:10" s="50" customFormat="1" ht="14.25" customHeight="1">
      <c r="A18" s="10"/>
      <c r="B18" s="11" t="s">
        <v>13</v>
      </c>
      <c r="C18" s="12" t="s">
        <v>10</v>
      </c>
      <c r="D18" s="13">
        <f>SUM(D16:D17)</f>
        <v>0.36</v>
      </c>
      <c r="E18" s="13">
        <f>SUM(E16:E17)</f>
        <v>1200759.99</v>
      </c>
      <c r="F18" s="13">
        <f>SUM(F16:F17)</f>
        <v>63350</v>
      </c>
      <c r="G18" s="13">
        <f>SUM(G16:G17)</f>
        <v>0</v>
      </c>
      <c r="H18" s="13">
        <f>SUM(H16:H17)</f>
        <v>1264109.9899999998</v>
      </c>
      <c r="I18" s="12"/>
      <c r="J18" s="62"/>
    </row>
    <row r="19" spans="1:10" s="50" customFormat="1" ht="15.75" hidden="1">
      <c r="A19" s="10"/>
      <c r="B19" s="74"/>
      <c r="C19" s="12"/>
      <c r="D19" s="7"/>
      <c r="E19" s="7"/>
      <c r="F19" s="7"/>
      <c r="G19" s="7"/>
      <c r="H19" s="7"/>
      <c r="I19" s="67"/>
      <c r="J19" s="83"/>
    </row>
    <row r="20" spans="1:10" s="50" customFormat="1" ht="15.75" hidden="1">
      <c r="A20" s="10"/>
      <c r="B20" s="11"/>
      <c r="C20" s="12"/>
      <c r="D20" s="13"/>
      <c r="E20" s="13"/>
      <c r="F20" s="13"/>
      <c r="G20" s="13"/>
      <c r="H20" s="13"/>
      <c r="I20" s="67"/>
      <c r="J20" s="62"/>
    </row>
    <row r="21" spans="1:10" s="50" customFormat="1" ht="0.75" customHeight="1">
      <c r="A21" s="10"/>
      <c r="B21" s="75"/>
      <c r="C21" s="12"/>
      <c r="D21" s="7"/>
      <c r="E21" s="7"/>
      <c r="F21" s="7"/>
      <c r="G21" s="7"/>
      <c r="H21" s="7"/>
      <c r="I21" s="67"/>
      <c r="J21" s="83"/>
    </row>
    <row r="22" spans="1:10" s="50" customFormat="1" ht="0.75" customHeight="1">
      <c r="A22" s="9"/>
      <c r="B22" s="11"/>
      <c r="C22" s="12"/>
      <c r="D22" s="13"/>
      <c r="E22" s="13"/>
      <c r="F22" s="13"/>
      <c r="G22" s="13"/>
      <c r="H22" s="13"/>
      <c r="I22" s="14"/>
      <c r="J22" s="62"/>
    </row>
    <row r="23" spans="1:10" s="50" customFormat="1" ht="0.75" customHeight="1" hidden="1">
      <c r="A23" s="9"/>
      <c r="B23" s="74"/>
      <c r="C23" s="12"/>
      <c r="D23" s="7"/>
      <c r="E23" s="7"/>
      <c r="F23" s="7"/>
      <c r="G23" s="7"/>
      <c r="H23" s="7"/>
      <c r="I23" s="14"/>
      <c r="J23" s="83"/>
    </row>
    <row r="24" spans="1:10" s="50" customFormat="1" ht="15.75" hidden="1">
      <c r="A24" s="9"/>
      <c r="B24" s="11"/>
      <c r="C24" s="12"/>
      <c r="D24" s="13"/>
      <c r="E24" s="13"/>
      <c r="F24" s="13"/>
      <c r="G24" s="13"/>
      <c r="H24" s="13"/>
      <c r="I24" s="14"/>
      <c r="J24" s="68"/>
    </row>
    <row r="25" spans="1:10" s="50" customFormat="1" ht="15.75">
      <c r="A25" s="9"/>
      <c r="B25" s="11" t="s">
        <v>61</v>
      </c>
      <c r="C25" s="12" t="s">
        <v>10</v>
      </c>
      <c r="D25" s="13">
        <f>D18</f>
        <v>0.36</v>
      </c>
      <c r="E25" s="13">
        <f>E18</f>
        <v>1200759.99</v>
      </c>
      <c r="F25" s="13">
        <f>F18</f>
        <v>63350</v>
      </c>
      <c r="G25" s="13">
        <f>G18</f>
        <v>0</v>
      </c>
      <c r="H25" s="13">
        <f>SUM(E25:G25)</f>
        <v>1264109.99</v>
      </c>
      <c r="I25" s="162"/>
      <c r="J25" s="162"/>
    </row>
    <row r="26" spans="1:10" s="50" customFormat="1" ht="15.75">
      <c r="A26" s="9"/>
      <c r="B26" s="152" t="s">
        <v>18</v>
      </c>
      <c r="C26" s="153"/>
      <c r="D26" s="153"/>
      <c r="E26" s="153"/>
      <c r="F26" s="153"/>
      <c r="G26" s="153"/>
      <c r="H26" s="153"/>
      <c r="I26" s="154"/>
      <c r="J26" s="63"/>
    </row>
    <row r="27" spans="1:10" s="50" customFormat="1" ht="15.75">
      <c r="A27" s="10"/>
      <c r="B27" s="152" t="s">
        <v>19</v>
      </c>
      <c r="C27" s="153"/>
      <c r="D27" s="153"/>
      <c r="E27" s="153"/>
      <c r="F27" s="153"/>
      <c r="G27" s="153"/>
      <c r="H27" s="153"/>
      <c r="I27" s="154"/>
      <c r="J27" s="63"/>
    </row>
    <row r="28" spans="1:10" s="50" customFormat="1" ht="15.75">
      <c r="A28" s="10"/>
      <c r="B28" s="18"/>
      <c r="C28" s="12"/>
      <c r="D28" s="12"/>
      <c r="E28" s="12"/>
      <c r="F28" s="12"/>
      <c r="G28" s="12"/>
      <c r="H28" s="12"/>
      <c r="I28" s="12"/>
      <c r="J28" s="63"/>
    </row>
    <row r="29" spans="1:10" s="50" customFormat="1" ht="15.75">
      <c r="A29" s="10"/>
      <c r="B29" s="89"/>
      <c r="C29" s="131"/>
      <c r="D29" s="90"/>
      <c r="E29" s="90"/>
      <c r="F29" s="90"/>
      <c r="G29" s="90"/>
      <c r="H29" s="90"/>
      <c r="I29" s="90"/>
      <c r="J29" s="91"/>
    </row>
    <row r="30" spans="1:10" s="50" customFormat="1" ht="15.75">
      <c r="A30" s="9"/>
      <c r="B30" s="11" t="s">
        <v>9</v>
      </c>
      <c r="C30" s="12" t="s">
        <v>10</v>
      </c>
      <c r="D30" s="12">
        <f>SUM(D28:D29)</f>
        <v>0</v>
      </c>
      <c r="E30" s="13">
        <v>0</v>
      </c>
      <c r="F30" s="13">
        <f>F29</f>
        <v>0</v>
      </c>
      <c r="G30" s="13">
        <v>0</v>
      </c>
      <c r="H30" s="13">
        <f>H29</f>
        <v>0</v>
      </c>
      <c r="I30" s="17"/>
      <c r="J30" s="63"/>
    </row>
    <row r="31" spans="1:10" s="50" customFormat="1" ht="15.75">
      <c r="A31" s="9"/>
      <c r="B31" s="152" t="s">
        <v>20</v>
      </c>
      <c r="C31" s="153"/>
      <c r="D31" s="153"/>
      <c r="E31" s="153"/>
      <c r="F31" s="153"/>
      <c r="G31" s="153"/>
      <c r="H31" s="153"/>
      <c r="I31" s="154"/>
      <c r="J31" s="63"/>
    </row>
    <row r="32" spans="1:10" s="50" customFormat="1" ht="15.75">
      <c r="A32" s="9"/>
      <c r="B32" s="11" t="s">
        <v>9</v>
      </c>
      <c r="C32" s="12" t="s">
        <v>10</v>
      </c>
      <c r="D32" s="12">
        <v>0</v>
      </c>
      <c r="E32" s="13">
        <v>0</v>
      </c>
      <c r="F32" s="13">
        <v>0</v>
      </c>
      <c r="G32" s="13">
        <v>0</v>
      </c>
      <c r="H32" s="13">
        <v>0</v>
      </c>
      <c r="I32" s="17"/>
      <c r="J32" s="63"/>
    </row>
    <row r="33" spans="1:10" s="50" customFormat="1" ht="15.75">
      <c r="A33" s="9"/>
      <c r="B33" s="152" t="s">
        <v>21</v>
      </c>
      <c r="C33" s="153"/>
      <c r="D33" s="153"/>
      <c r="E33" s="153"/>
      <c r="F33" s="153"/>
      <c r="G33" s="153"/>
      <c r="H33" s="153"/>
      <c r="I33" s="154"/>
      <c r="J33" s="63"/>
    </row>
    <row r="34" spans="1:10" s="50" customFormat="1" ht="15.75">
      <c r="A34" s="9"/>
      <c r="B34" s="152" t="s">
        <v>22</v>
      </c>
      <c r="C34" s="153"/>
      <c r="D34" s="153"/>
      <c r="E34" s="153"/>
      <c r="F34" s="153"/>
      <c r="G34" s="153"/>
      <c r="H34" s="153"/>
      <c r="I34" s="154"/>
      <c r="J34" s="63"/>
    </row>
    <row r="35" spans="1:10" s="50" customFormat="1" ht="31.5">
      <c r="A35" s="9"/>
      <c r="B35" s="18" t="s">
        <v>148</v>
      </c>
      <c r="C35" s="12" t="s">
        <v>10</v>
      </c>
      <c r="D35" s="12">
        <v>1.5</v>
      </c>
      <c r="E35" s="12">
        <v>0</v>
      </c>
      <c r="F35" s="12">
        <v>0</v>
      </c>
      <c r="G35" s="12">
        <v>1188950</v>
      </c>
      <c r="H35" s="12">
        <f>SUM(E35:G35)</f>
        <v>1188950</v>
      </c>
      <c r="I35" s="12" t="s">
        <v>150</v>
      </c>
      <c r="J35" s="62" t="s">
        <v>141</v>
      </c>
    </row>
    <row r="36" spans="1:10" s="50" customFormat="1" ht="31.5">
      <c r="A36" s="9"/>
      <c r="B36" s="18" t="s">
        <v>149</v>
      </c>
      <c r="C36" s="12" t="s">
        <v>10</v>
      </c>
      <c r="D36" s="12">
        <v>1.5</v>
      </c>
      <c r="E36" s="12">
        <v>0</v>
      </c>
      <c r="F36" s="12">
        <v>0</v>
      </c>
      <c r="G36" s="12">
        <v>1188950</v>
      </c>
      <c r="H36" s="12">
        <f>SUM(E36:G36)</f>
        <v>1188950</v>
      </c>
      <c r="I36" s="12" t="s">
        <v>150</v>
      </c>
      <c r="J36" s="62" t="s">
        <v>141</v>
      </c>
    </row>
    <row r="37" spans="1:10" s="50" customFormat="1" ht="15.75">
      <c r="A37" s="9"/>
      <c r="B37" s="18" t="s">
        <v>43</v>
      </c>
      <c r="C37" s="12" t="s">
        <v>10</v>
      </c>
      <c r="D37" s="12">
        <v>0</v>
      </c>
      <c r="E37" s="13">
        <v>0</v>
      </c>
      <c r="F37" s="13">
        <v>0</v>
      </c>
      <c r="G37" s="13">
        <f>SUM(G35:G36)</f>
        <v>2377900</v>
      </c>
      <c r="H37" s="13">
        <f>SUM(H35:H36)</f>
        <v>2377900</v>
      </c>
      <c r="I37" s="6"/>
      <c r="J37" s="63"/>
    </row>
    <row r="38" spans="1:10" s="50" customFormat="1" ht="15.75">
      <c r="A38" s="9"/>
      <c r="B38" s="18" t="s">
        <v>76</v>
      </c>
      <c r="C38" s="12" t="s">
        <v>10</v>
      </c>
      <c r="D38" s="12">
        <v>0</v>
      </c>
      <c r="E38" s="13">
        <v>0</v>
      </c>
      <c r="F38" s="13">
        <v>0</v>
      </c>
      <c r="G38" s="13">
        <f>G37</f>
        <v>2377900</v>
      </c>
      <c r="H38" s="13">
        <f>H37</f>
        <v>2377900</v>
      </c>
      <c r="I38" s="8"/>
      <c r="J38" s="63"/>
    </row>
    <row r="39" spans="1:10" s="50" customFormat="1" ht="15.75">
      <c r="A39" s="9"/>
      <c r="B39" s="152" t="s">
        <v>23</v>
      </c>
      <c r="C39" s="153"/>
      <c r="D39" s="153"/>
      <c r="E39" s="153"/>
      <c r="F39" s="153"/>
      <c r="G39" s="153"/>
      <c r="H39" s="153"/>
      <c r="I39" s="154"/>
      <c r="J39" s="63"/>
    </row>
    <row r="40" spans="1:10" s="50" customFormat="1" ht="31.5">
      <c r="A40" s="9"/>
      <c r="B40" s="18" t="s">
        <v>155</v>
      </c>
      <c r="C40" s="12" t="s">
        <v>10</v>
      </c>
      <c r="D40" s="13">
        <v>0.15</v>
      </c>
      <c r="E40" s="12">
        <v>500316.66</v>
      </c>
      <c r="F40" s="12">
        <v>26390</v>
      </c>
      <c r="G40" s="12">
        <v>0</v>
      </c>
      <c r="H40" s="12">
        <f>SUM(E40:G40)</f>
        <v>526706.6599999999</v>
      </c>
      <c r="I40" s="12" t="s">
        <v>157</v>
      </c>
      <c r="J40" s="133" t="s">
        <v>99</v>
      </c>
    </row>
    <row r="41" spans="1:10" s="50" customFormat="1" ht="31.5">
      <c r="A41" s="9"/>
      <c r="B41" s="18" t="s">
        <v>156</v>
      </c>
      <c r="C41" s="12" t="s">
        <v>10</v>
      </c>
      <c r="D41" s="13">
        <v>0.21</v>
      </c>
      <c r="E41" s="13">
        <v>700443.33</v>
      </c>
      <c r="F41" s="13">
        <v>36960</v>
      </c>
      <c r="G41" s="13">
        <v>0</v>
      </c>
      <c r="H41" s="13">
        <f>SUM(E41:G41)</f>
        <v>737403.33</v>
      </c>
      <c r="I41" s="12" t="s">
        <v>157</v>
      </c>
      <c r="J41" s="133" t="s">
        <v>99</v>
      </c>
    </row>
    <row r="42" spans="1:10" s="50" customFormat="1" ht="15.75">
      <c r="A42" s="9"/>
      <c r="B42" s="18" t="s">
        <v>43</v>
      </c>
      <c r="C42" s="12" t="s">
        <v>10</v>
      </c>
      <c r="D42" s="13">
        <f>SUM(D40:D41)</f>
        <v>0.36</v>
      </c>
      <c r="E42" s="13">
        <f>SUM(E40:E41)</f>
        <v>1200759.99</v>
      </c>
      <c r="F42" s="13">
        <f>SUM(F40:F41)</f>
        <v>63350</v>
      </c>
      <c r="G42" s="13">
        <v>0</v>
      </c>
      <c r="H42" s="13">
        <f>SUM(H40:H41)</f>
        <v>1264109.9899999998</v>
      </c>
      <c r="I42" s="12"/>
      <c r="J42" s="63"/>
    </row>
    <row r="43" spans="1:10" s="50" customFormat="1" ht="16.5" thickBot="1">
      <c r="A43" s="19"/>
      <c r="B43" s="108" t="s">
        <v>77</v>
      </c>
      <c r="C43" s="109" t="s">
        <v>10</v>
      </c>
      <c r="D43" s="111">
        <f>SUM(D42,D38)</f>
        <v>0.36</v>
      </c>
      <c r="E43" s="111">
        <f>SUM(E42)</f>
        <v>1200759.99</v>
      </c>
      <c r="F43" s="111">
        <f>F42</f>
        <v>63350</v>
      </c>
      <c r="G43" s="111">
        <f>SUM(G42)</f>
        <v>0</v>
      </c>
      <c r="H43" s="111">
        <f>SUM(E43:G43)</f>
        <v>1264109.99</v>
      </c>
      <c r="I43" s="119"/>
      <c r="J43" s="78"/>
    </row>
    <row r="44" spans="1:10" s="100" customFormat="1" ht="18" customHeight="1" thickBot="1">
      <c r="A44" s="94"/>
      <c r="B44" s="95" t="s">
        <v>24</v>
      </c>
      <c r="C44" s="96" t="s">
        <v>10</v>
      </c>
      <c r="D44" s="97">
        <f>SUM(D43,D38,D32,D30,D18,D14)</f>
        <v>0.72</v>
      </c>
      <c r="E44" s="97">
        <f>+E43+E38+E25+E30+E32+E14</f>
        <v>2401519.98</v>
      </c>
      <c r="F44" s="96">
        <f>+F43+F38+F25+F30+F32+F14</f>
        <v>126700</v>
      </c>
      <c r="G44" s="97">
        <f>SUM(G43,G38,G32,G30,G25,G14)</f>
        <v>2377900</v>
      </c>
      <c r="H44" s="96">
        <f>SUM(H43,H38,H32,H30,H25,H14)</f>
        <v>4906119.98</v>
      </c>
      <c r="I44" s="113"/>
      <c r="J44" s="99"/>
    </row>
    <row r="45" spans="1:10" s="50" customFormat="1" ht="18.75" customHeight="1">
      <c r="A45" s="10"/>
      <c r="B45" s="156" t="s">
        <v>25</v>
      </c>
      <c r="C45" s="157"/>
      <c r="D45" s="157"/>
      <c r="E45" s="157"/>
      <c r="F45" s="157"/>
      <c r="G45" s="157"/>
      <c r="H45" s="157"/>
      <c r="I45" s="158"/>
      <c r="J45" s="80"/>
    </row>
    <row r="46" spans="1:10" s="50" customFormat="1" ht="18" customHeight="1" thickBot="1">
      <c r="A46" s="19"/>
      <c r="B46" s="108" t="s">
        <v>13</v>
      </c>
      <c r="C46" s="109" t="s">
        <v>11</v>
      </c>
      <c r="D46" s="121">
        <v>0</v>
      </c>
      <c r="E46" s="111">
        <v>0</v>
      </c>
      <c r="F46" s="111">
        <v>0</v>
      </c>
      <c r="G46" s="111">
        <v>0</v>
      </c>
      <c r="H46" s="111">
        <v>0</v>
      </c>
      <c r="I46" s="123"/>
      <c r="J46" s="78"/>
    </row>
    <row r="47" spans="1:10" s="100" customFormat="1" ht="18" customHeight="1" thickBot="1">
      <c r="A47" s="94"/>
      <c r="B47" s="95" t="s">
        <v>69</v>
      </c>
      <c r="C47" s="96" t="s">
        <v>11</v>
      </c>
      <c r="D47" s="124">
        <v>0</v>
      </c>
      <c r="E47" s="97">
        <v>0</v>
      </c>
      <c r="F47" s="97">
        <v>0</v>
      </c>
      <c r="G47" s="97">
        <v>0</v>
      </c>
      <c r="H47" s="97">
        <f>H46</f>
        <v>0</v>
      </c>
      <c r="I47" s="113"/>
      <c r="J47" s="99"/>
    </row>
    <row r="48" spans="1:10" s="50" customFormat="1" ht="18" customHeight="1">
      <c r="A48" s="10"/>
      <c r="B48" s="156" t="s">
        <v>26</v>
      </c>
      <c r="C48" s="157"/>
      <c r="D48" s="157"/>
      <c r="E48" s="157"/>
      <c r="F48" s="157"/>
      <c r="G48" s="157"/>
      <c r="H48" s="157"/>
      <c r="I48" s="158"/>
      <c r="J48" s="80"/>
    </row>
    <row r="49" spans="1:10" s="50" customFormat="1" ht="16.5" thickBot="1">
      <c r="A49" s="19"/>
      <c r="B49" s="108" t="s">
        <v>13</v>
      </c>
      <c r="C49" s="109"/>
      <c r="D49" s="109">
        <v>0</v>
      </c>
      <c r="E49" s="111">
        <v>0</v>
      </c>
      <c r="F49" s="111">
        <v>0</v>
      </c>
      <c r="G49" s="111">
        <v>0</v>
      </c>
      <c r="H49" s="111">
        <v>0</v>
      </c>
      <c r="I49" s="123"/>
      <c r="J49" s="78"/>
    </row>
    <row r="50" spans="1:10" s="100" customFormat="1" ht="16.5" thickBot="1">
      <c r="A50" s="94"/>
      <c r="B50" s="95" t="s">
        <v>70</v>
      </c>
      <c r="C50" s="96" t="s">
        <v>11</v>
      </c>
      <c r="D50" s="96">
        <v>0</v>
      </c>
      <c r="E50" s="97">
        <v>0</v>
      </c>
      <c r="F50" s="97">
        <v>0</v>
      </c>
      <c r="G50" s="97">
        <v>0</v>
      </c>
      <c r="H50" s="97">
        <v>0</v>
      </c>
      <c r="I50" s="113"/>
      <c r="J50" s="99"/>
    </row>
    <row r="51" spans="1:10" s="50" customFormat="1" ht="24.75" customHeight="1">
      <c r="A51" s="10"/>
      <c r="B51" s="157" t="s">
        <v>27</v>
      </c>
      <c r="C51" s="157"/>
      <c r="D51" s="157"/>
      <c r="E51" s="157"/>
      <c r="F51" s="157"/>
      <c r="G51" s="157"/>
      <c r="H51" s="157"/>
      <c r="I51" s="158"/>
      <c r="J51" s="80"/>
    </row>
    <row r="52" spans="1:10" s="50" customFormat="1" ht="15.75">
      <c r="A52" s="9"/>
      <c r="B52" s="152" t="s">
        <v>28</v>
      </c>
      <c r="C52" s="153"/>
      <c r="D52" s="153"/>
      <c r="E52" s="153"/>
      <c r="F52" s="153"/>
      <c r="G52" s="153"/>
      <c r="H52" s="153"/>
      <c r="I52" s="154"/>
      <c r="J52" s="63"/>
    </row>
    <row r="53" spans="1:10" s="50" customFormat="1" ht="15.75">
      <c r="A53" s="9"/>
      <c r="B53" s="18" t="s">
        <v>13</v>
      </c>
      <c r="C53" s="12" t="s">
        <v>10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2"/>
      <c r="J53" s="63"/>
    </row>
    <row r="54" spans="1:10" s="50" customFormat="1" ht="15.75">
      <c r="A54" s="9"/>
      <c r="B54" s="171" t="s">
        <v>29</v>
      </c>
      <c r="C54" s="172"/>
      <c r="D54" s="172"/>
      <c r="E54" s="172"/>
      <c r="F54" s="172"/>
      <c r="G54" s="172"/>
      <c r="H54" s="172"/>
      <c r="I54" s="173"/>
      <c r="J54" s="63"/>
    </row>
    <row r="55" spans="1:10" s="50" customFormat="1" ht="15.75">
      <c r="A55" s="9"/>
      <c r="B55" s="11" t="s">
        <v>9</v>
      </c>
      <c r="C55" s="12" t="s">
        <v>10</v>
      </c>
      <c r="D55" s="12">
        <v>0</v>
      </c>
      <c r="E55" s="13">
        <v>0</v>
      </c>
      <c r="F55" s="13">
        <v>0</v>
      </c>
      <c r="G55" s="13">
        <v>0</v>
      </c>
      <c r="H55" s="13">
        <v>0</v>
      </c>
      <c r="I55" s="16"/>
      <c r="J55" s="63"/>
    </row>
    <row r="56" spans="1:10" s="50" customFormat="1" ht="20.25" customHeight="1">
      <c r="A56" s="9"/>
      <c r="B56" s="152" t="s">
        <v>30</v>
      </c>
      <c r="C56" s="153"/>
      <c r="D56" s="153"/>
      <c r="E56" s="153"/>
      <c r="F56" s="153"/>
      <c r="G56" s="153"/>
      <c r="H56" s="153"/>
      <c r="I56" s="154"/>
      <c r="J56" s="63"/>
    </row>
    <row r="57" spans="1:10" s="50" customFormat="1" ht="15.75" hidden="1">
      <c r="A57" s="19"/>
      <c r="B57" s="74"/>
      <c r="C57" s="66"/>
      <c r="D57" s="7"/>
      <c r="E57" s="7"/>
      <c r="F57" s="7"/>
      <c r="G57" s="7"/>
      <c r="H57" s="7"/>
      <c r="I57" s="13"/>
      <c r="J57" s="83"/>
    </row>
    <row r="58" spans="1:10" s="50" customFormat="1" ht="15.75" hidden="1">
      <c r="A58" s="9"/>
      <c r="B58" s="18" t="s">
        <v>13</v>
      </c>
      <c r="C58" s="66" t="s">
        <v>10</v>
      </c>
      <c r="D58" s="13">
        <f>D57</f>
        <v>0</v>
      </c>
      <c r="E58" s="13">
        <v>0</v>
      </c>
      <c r="F58" s="13">
        <f>F57</f>
        <v>0</v>
      </c>
      <c r="G58" s="13">
        <v>0</v>
      </c>
      <c r="H58" s="13">
        <f>F58</f>
        <v>0</v>
      </c>
      <c r="I58" s="13"/>
      <c r="J58" s="63"/>
    </row>
    <row r="59" spans="1:10" s="50" customFormat="1" ht="31.5">
      <c r="A59" s="9"/>
      <c r="B59" s="18" t="s">
        <v>153</v>
      </c>
      <c r="C59" s="134" t="s">
        <v>10</v>
      </c>
      <c r="D59" s="13">
        <v>0.07</v>
      </c>
      <c r="E59" s="13">
        <v>250158.36</v>
      </c>
      <c r="F59" s="13">
        <v>12400</v>
      </c>
      <c r="G59" s="13">
        <v>0</v>
      </c>
      <c r="H59" s="13">
        <f>SUM(E59:G59)</f>
        <v>262558.36</v>
      </c>
      <c r="I59" s="12" t="s">
        <v>157</v>
      </c>
      <c r="J59" s="133" t="s">
        <v>99</v>
      </c>
    </row>
    <row r="60" spans="1:10" s="50" customFormat="1" ht="31.5">
      <c r="A60" s="9"/>
      <c r="B60" s="18" t="s">
        <v>154</v>
      </c>
      <c r="C60" s="134" t="s">
        <v>10</v>
      </c>
      <c r="D60" s="13">
        <v>0.105</v>
      </c>
      <c r="E60" s="13">
        <v>350221.66</v>
      </c>
      <c r="F60" s="13">
        <v>18900</v>
      </c>
      <c r="G60" s="13">
        <v>0</v>
      </c>
      <c r="H60" s="13">
        <f>SUM(E60:G60)</f>
        <v>369121.66</v>
      </c>
      <c r="I60" s="12" t="s">
        <v>157</v>
      </c>
      <c r="J60" s="133" t="s">
        <v>99</v>
      </c>
    </row>
    <row r="61" spans="1:10" s="50" customFormat="1" ht="15.75">
      <c r="A61" s="9"/>
      <c r="B61" s="18" t="s">
        <v>13</v>
      </c>
      <c r="C61" s="12" t="s">
        <v>10</v>
      </c>
      <c r="D61" s="13">
        <f>SUM(D59:D60)</f>
        <v>0.175</v>
      </c>
      <c r="E61" s="13">
        <f>SUM(E58:E60)</f>
        <v>600380.02</v>
      </c>
      <c r="F61" s="13">
        <f>SUM(F59:F60)</f>
        <v>31300</v>
      </c>
      <c r="G61" s="13">
        <f>SUM(G58:G60)</f>
        <v>0</v>
      </c>
      <c r="H61" s="13">
        <f>SUM(H58:H60)</f>
        <v>631680.02</v>
      </c>
      <c r="I61" s="6"/>
      <c r="J61" s="133"/>
    </row>
    <row r="62" spans="1:10" s="50" customFormat="1" ht="15.75">
      <c r="A62" s="9"/>
      <c r="B62" s="18" t="s">
        <v>79</v>
      </c>
      <c r="C62" s="12" t="s">
        <v>10</v>
      </c>
      <c r="D62" s="13">
        <f>D61</f>
        <v>0.175</v>
      </c>
      <c r="E62" s="13">
        <f>E61</f>
        <v>600380.02</v>
      </c>
      <c r="F62" s="13">
        <f>F61</f>
        <v>31300</v>
      </c>
      <c r="G62" s="13">
        <f>G61</f>
        <v>0</v>
      </c>
      <c r="H62" s="13">
        <f>H61</f>
        <v>631680.02</v>
      </c>
      <c r="I62" s="12"/>
      <c r="J62" s="133"/>
    </row>
    <row r="63" spans="1:10" s="53" customFormat="1" ht="17.25" customHeight="1">
      <c r="A63" s="9"/>
      <c r="B63" s="18" t="s">
        <v>78</v>
      </c>
      <c r="C63" s="12" t="s">
        <v>10</v>
      </c>
      <c r="D63" s="13">
        <f>SUM(D62,D55)</f>
        <v>0.175</v>
      </c>
      <c r="E63" s="13">
        <f>SUM(E62,E55)</f>
        <v>600380.02</v>
      </c>
      <c r="F63" s="13">
        <f>SUM(F62,F55)</f>
        <v>31300</v>
      </c>
      <c r="G63" s="13">
        <f>SUM(G62,G55)</f>
        <v>0</v>
      </c>
      <c r="H63" s="13">
        <f>SUM(H62,H55)</f>
        <v>631680.02</v>
      </c>
      <c r="I63" s="12"/>
      <c r="J63" s="133"/>
    </row>
    <row r="64" spans="1:10" s="53" customFormat="1" ht="22.5" customHeight="1">
      <c r="A64" s="9"/>
      <c r="B64" s="156" t="s">
        <v>31</v>
      </c>
      <c r="C64" s="157"/>
      <c r="D64" s="157"/>
      <c r="E64" s="157"/>
      <c r="F64" s="157"/>
      <c r="G64" s="157"/>
      <c r="H64" s="157"/>
      <c r="I64" s="158"/>
      <c r="J64" s="63"/>
    </row>
    <row r="65" spans="1:10" s="53" customFormat="1" ht="48" customHeight="1">
      <c r="A65" s="9"/>
      <c r="B65" s="18" t="s">
        <v>139</v>
      </c>
      <c r="C65" s="12" t="s">
        <v>62</v>
      </c>
      <c r="D65" s="12">
        <v>8</v>
      </c>
      <c r="E65" s="12">
        <v>0</v>
      </c>
      <c r="F65" s="12">
        <v>0</v>
      </c>
      <c r="G65" s="12">
        <v>6713010</v>
      </c>
      <c r="H65" s="12">
        <f>SUM(E65:G65)</f>
        <v>6713010</v>
      </c>
      <c r="I65" s="12" t="s">
        <v>143</v>
      </c>
      <c r="J65" s="148" t="s">
        <v>141</v>
      </c>
    </row>
    <row r="66" spans="1:10" s="53" customFormat="1" ht="22.5" customHeight="1">
      <c r="A66" s="9"/>
      <c r="B66" s="18" t="s">
        <v>140</v>
      </c>
      <c r="C66" s="12" t="s">
        <v>10</v>
      </c>
      <c r="D66" s="12">
        <v>1</v>
      </c>
      <c r="E66" s="12">
        <v>0</v>
      </c>
      <c r="F66" s="12">
        <v>0</v>
      </c>
      <c r="G66" s="12">
        <v>0</v>
      </c>
      <c r="H66" s="162">
        <v>0</v>
      </c>
      <c r="I66" s="163" t="s">
        <v>144</v>
      </c>
      <c r="J66" s="150" t="s">
        <v>141</v>
      </c>
    </row>
    <row r="67" spans="1:10" s="53" customFormat="1" ht="87" customHeight="1">
      <c r="A67" s="9"/>
      <c r="B67" s="18" t="s">
        <v>142</v>
      </c>
      <c r="C67" s="12" t="s">
        <v>145</v>
      </c>
      <c r="D67" s="12">
        <v>1</v>
      </c>
      <c r="E67" s="12">
        <v>0</v>
      </c>
      <c r="F67" s="12">
        <v>0</v>
      </c>
      <c r="G67" s="12">
        <v>0</v>
      </c>
      <c r="H67" s="162"/>
      <c r="I67" s="164"/>
      <c r="J67" s="151"/>
    </row>
    <row r="68" spans="1:10" s="53" customFormat="1" ht="18" customHeight="1">
      <c r="A68" s="9"/>
      <c r="B68" s="18" t="s">
        <v>13</v>
      </c>
      <c r="C68" s="12" t="s">
        <v>10</v>
      </c>
      <c r="D68" s="12">
        <f>SUM(D66:D67)</f>
        <v>2</v>
      </c>
      <c r="E68" s="13">
        <v>0</v>
      </c>
      <c r="F68" s="13">
        <v>0</v>
      </c>
      <c r="G68" s="13">
        <f>SUM(G65:G67)</f>
        <v>6713010</v>
      </c>
      <c r="H68" s="13">
        <f>SUM(H65)</f>
        <v>6713010</v>
      </c>
      <c r="I68" s="14"/>
      <c r="J68" s="63"/>
    </row>
    <row r="69" spans="1:10" s="53" customFormat="1" ht="18.75" customHeight="1">
      <c r="A69" s="9"/>
      <c r="B69" s="18" t="s">
        <v>80</v>
      </c>
      <c r="C69" s="12"/>
      <c r="D69" s="12">
        <f>D68</f>
        <v>2</v>
      </c>
      <c r="E69" s="13">
        <v>0</v>
      </c>
      <c r="F69" s="13">
        <v>0</v>
      </c>
      <c r="G69" s="13">
        <f>G68</f>
        <v>6713010</v>
      </c>
      <c r="H69" s="13">
        <f>H68</f>
        <v>6713010</v>
      </c>
      <c r="I69" s="12"/>
      <c r="J69" s="63"/>
    </row>
    <row r="70" spans="1:10" s="53" customFormat="1" ht="15.75">
      <c r="A70" s="10"/>
      <c r="B70" s="152" t="s">
        <v>32</v>
      </c>
      <c r="C70" s="153"/>
      <c r="D70" s="153"/>
      <c r="E70" s="153"/>
      <c r="F70" s="153"/>
      <c r="G70" s="153"/>
      <c r="H70" s="153"/>
      <c r="I70" s="154"/>
      <c r="J70" s="63"/>
    </row>
    <row r="71" spans="1:10" s="53" customFormat="1" ht="15.75">
      <c r="A71" s="10"/>
      <c r="B71" s="11" t="s">
        <v>9</v>
      </c>
      <c r="C71" s="12" t="s">
        <v>10</v>
      </c>
      <c r="D71" s="12">
        <v>0</v>
      </c>
      <c r="E71" s="13">
        <v>0</v>
      </c>
      <c r="F71" s="13">
        <v>0</v>
      </c>
      <c r="G71" s="13">
        <v>0</v>
      </c>
      <c r="H71" s="13">
        <v>0</v>
      </c>
      <c r="I71" s="16"/>
      <c r="J71" s="63"/>
    </row>
    <row r="72" spans="1:10" s="53" customFormat="1" ht="15.75">
      <c r="A72" s="10"/>
      <c r="B72" s="152" t="s">
        <v>33</v>
      </c>
      <c r="C72" s="153"/>
      <c r="D72" s="153"/>
      <c r="E72" s="153"/>
      <c r="F72" s="153"/>
      <c r="G72" s="153"/>
      <c r="H72" s="153"/>
      <c r="I72" s="154"/>
      <c r="J72" s="63"/>
    </row>
    <row r="73" spans="1:10" s="53" customFormat="1" ht="15.75">
      <c r="A73" s="10"/>
      <c r="B73" s="11" t="s">
        <v>9</v>
      </c>
      <c r="C73" s="12" t="s">
        <v>10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6"/>
      <c r="J73" s="63"/>
    </row>
    <row r="74" spans="1:10" s="50" customFormat="1" ht="19.5" customHeight="1">
      <c r="A74" s="9"/>
      <c r="B74" s="152" t="s">
        <v>68</v>
      </c>
      <c r="C74" s="153"/>
      <c r="D74" s="153"/>
      <c r="E74" s="153"/>
      <c r="F74" s="153"/>
      <c r="G74" s="153"/>
      <c r="H74" s="153"/>
      <c r="I74" s="154"/>
      <c r="J74" s="63"/>
    </row>
    <row r="75" spans="1:10" s="50" customFormat="1" ht="33.75" customHeight="1">
      <c r="A75" s="10"/>
      <c r="B75" s="12" t="s">
        <v>146</v>
      </c>
      <c r="C75" s="12" t="s">
        <v>10</v>
      </c>
      <c r="D75" s="12">
        <v>4</v>
      </c>
      <c r="E75" s="12">
        <v>0</v>
      </c>
      <c r="F75" s="12">
        <v>0</v>
      </c>
      <c r="G75" s="13">
        <v>7328930</v>
      </c>
      <c r="H75" s="12">
        <f>SUM(E75:G75)</f>
        <v>7328930</v>
      </c>
      <c r="I75" s="12" t="s">
        <v>143</v>
      </c>
      <c r="J75" s="62" t="s">
        <v>141</v>
      </c>
    </row>
    <row r="76" spans="1:10" s="50" customFormat="1" ht="15.75">
      <c r="A76" s="10"/>
      <c r="B76" s="18" t="s">
        <v>13</v>
      </c>
      <c r="C76" s="12" t="s">
        <v>62</v>
      </c>
      <c r="D76" s="12">
        <f>SUM(D75)</f>
        <v>4</v>
      </c>
      <c r="E76" s="13">
        <v>0</v>
      </c>
      <c r="F76" s="13">
        <v>0</v>
      </c>
      <c r="G76" s="13">
        <f>SUM(G75)</f>
        <v>7328930</v>
      </c>
      <c r="H76" s="13">
        <f>SUM(H75)</f>
        <v>7328930</v>
      </c>
      <c r="I76" s="8"/>
      <c r="J76" s="63"/>
    </row>
    <row r="77" spans="1:10" s="50" customFormat="1" ht="15.75">
      <c r="A77" s="9"/>
      <c r="B77" s="18" t="s">
        <v>71</v>
      </c>
      <c r="C77" s="12"/>
      <c r="D77" s="12">
        <f>D76</f>
        <v>4</v>
      </c>
      <c r="E77" s="13">
        <v>0</v>
      </c>
      <c r="F77" s="13">
        <v>0</v>
      </c>
      <c r="G77" s="13">
        <f>G76</f>
        <v>7328930</v>
      </c>
      <c r="H77" s="13">
        <f>H76</f>
        <v>7328930</v>
      </c>
      <c r="I77" s="12"/>
      <c r="J77" s="63"/>
    </row>
    <row r="78" spans="1:10" s="50" customFormat="1" ht="18.75" customHeight="1">
      <c r="A78" s="9"/>
      <c r="B78" s="152" t="s">
        <v>34</v>
      </c>
      <c r="C78" s="153"/>
      <c r="D78" s="153"/>
      <c r="E78" s="153"/>
      <c r="F78" s="153"/>
      <c r="G78" s="153"/>
      <c r="H78" s="153"/>
      <c r="I78" s="154"/>
      <c r="J78" s="63"/>
    </row>
    <row r="79" spans="1:10" s="50" customFormat="1" ht="27.75" customHeight="1">
      <c r="A79" s="9"/>
      <c r="B79" s="18" t="s">
        <v>147</v>
      </c>
      <c r="C79" s="12" t="s">
        <v>62</v>
      </c>
      <c r="D79" s="12">
        <v>1</v>
      </c>
      <c r="E79" s="13">
        <v>0</v>
      </c>
      <c r="F79" s="149">
        <v>0</v>
      </c>
      <c r="G79" s="13">
        <v>3877360</v>
      </c>
      <c r="H79" s="13">
        <f>SUM(E79:G79)</f>
        <v>3877360</v>
      </c>
      <c r="I79" s="67" t="s">
        <v>143</v>
      </c>
      <c r="J79" s="91" t="s">
        <v>141</v>
      </c>
    </row>
    <row r="80" spans="1:10" s="50" customFormat="1" ht="19.5" customHeight="1">
      <c r="A80" s="9"/>
      <c r="B80" s="18" t="s">
        <v>13</v>
      </c>
      <c r="C80" s="12" t="s">
        <v>10</v>
      </c>
      <c r="D80" s="12">
        <f>D79</f>
        <v>1</v>
      </c>
      <c r="E80" s="13">
        <v>0</v>
      </c>
      <c r="F80" s="13">
        <f aca="true" t="shared" si="0" ref="F80:H81">F79</f>
        <v>0</v>
      </c>
      <c r="G80" s="13">
        <f t="shared" si="0"/>
        <v>3877360</v>
      </c>
      <c r="H80" s="13">
        <f t="shared" si="0"/>
        <v>3877360</v>
      </c>
      <c r="I80" s="12"/>
      <c r="J80" s="63"/>
    </row>
    <row r="81" spans="1:10" s="50" customFormat="1" ht="15.75">
      <c r="A81" s="9"/>
      <c r="B81" s="18" t="s">
        <v>74</v>
      </c>
      <c r="C81" s="6"/>
      <c r="D81" s="12">
        <f>D80</f>
        <v>1</v>
      </c>
      <c r="E81" s="13">
        <v>0</v>
      </c>
      <c r="F81" s="13">
        <f t="shared" si="0"/>
        <v>0</v>
      </c>
      <c r="G81" s="13">
        <f t="shared" si="0"/>
        <v>3877360</v>
      </c>
      <c r="H81" s="13">
        <f t="shared" si="0"/>
        <v>3877360</v>
      </c>
      <c r="I81" s="6"/>
      <c r="J81" s="63"/>
    </row>
    <row r="82" spans="1:10" s="50" customFormat="1" ht="21" customHeight="1">
      <c r="A82" s="9"/>
      <c r="B82" s="152" t="s">
        <v>35</v>
      </c>
      <c r="C82" s="153"/>
      <c r="D82" s="153"/>
      <c r="E82" s="153"/>
      <c r="F82" s="153"/>
      <c r="G82" s="153"/>
      <c r="H82" s="153"/>
      <c r="I82" s="154"/>
      <c r="J82" s="63"/>
    </row>
    <row r="83" spans="1:10" s="50" customFormat="1" ht="32.25" customHeight="1">
      <c r="A83" s="9"/>
      <c r="B83" s="142"/>
      <c r="C83" s="135" t="s">
        <v>10</v>
      </c>
      <c r="D83" s="135">
        <v>0</v>
      </c>
      <c r="E83" s="141">
        <v>0</v>
      </c>
      <c r="F83" s="145">
        <v>0</v>
      </c>
      <c r="G83" s="141">
        <v>0</v>
      </c>
      <c r="H83" s="141">
        <f>F83</f>
        <v>0</v>
      </c>
      <c r="I83" s="132"/>
      <c r="J83" s="133"/>
    </row>
    <row r="84" spans="1:10" s="50" customFormat="1" ht="15.75">
      <c r="A84" s="9"/>
      <c r="B84" s="11" t="s">
        <v>9</v>
      </c>
      <c r="C84" s="12" t="s">
        <v>10</v>
      </c>
      <c r="D84" s="13">
        <v>0</v>
      </c>
      <c r="E84" s="13">
        <v>0</v>
      </c>
      <c r="F84" s="13">
        <v>0</v>
      </c>
      <c r="G84" s="13">
        <v>0</v>
      </c>
      <c r="H84" s="13">
        <f>SUM(H83:H83)</f>
        <v>0</v>
      </c>
      <c r="I84" s="14"/>
      <c r="J84" s="63"/>
    </row>
    <row r="85" spans="1:10" s="50" customFormat="1" ht="15.75">
      <c r="A85" s="9"/>
      <c r="B85" s="11" t="s">
        <v>73</v>
      </c>
      <c r="C85" s="12"/>
      <c r="D85" s="13">
        <v>0</v>
      </c>
      <c r="E85" s="13">
        <v>0</v>
      </c>
      <c r="F85" s="13">
        <f>SUM(F84)</f>
        <v>0</v>
      </c>
      <c r="G85" s="13">
        <v>0</v>
      </c>
      <c r="H85" s="13">
        <f>SUM(H84)</f>
        <v>0</v>
      </c>
      <c r="I85" s="14"/>
      <c r="J85" s="63"/>
    </row>
    <row r="86" spans="1:10" s="50" customFormat="1" ht="23.25" customHeight="1">
      <c r="A86" s="9"/>
      <c r="B86" s="152" t="s">
        <v>72</v>
      </c>
      <c r="C86" s="153"/>
      <c r="D86" s="153"/>
      <c r="E86" s="153"/>
      <c r="F86" s="153"/>
      <c r="G86" s="153"/>
      <c r="H86" s="153"/>
      <c r="I86" s="154"/>
      <c r="J86" s="63"/>
    </row>
    <row r="87" spans="1:10" s="50" customFormat="1" ht="18.75" customHeight="1" thickBot="1">
      <c r="A87" s="19"/>
      <c r="B87" s="118" t="s">
        <v>81</v>
      </c>
      <c r="C87" s="109" t="s">
        <v>62</v>
      </c>
      <c r="D87" s="121">
        <v>0</v>
      </c>
      <c r="E87" s="111">
        <v>0</v>
      </c>
      <c r="F87" s="111">
        <v>0</v>
      </c>
      <c r="G87" s="111">
        <v>0</v>
      </c>
      <c r="H87" s="111">
        <v>0</v>
      </c>
      <c r="I87" s="122"/>
      <c r="J87" s="78"/>
    </row>
    <row r="88" spans="1:10" s="100" customFormat="1" ht="16.5" thickBot="1">
      <c r="A88" s="94"/>
      <c r="B88" s="95" t="s">
        <v>41</v>
      </c>
      <c r="C88" s="96" t="s">
        <v>10</v>
      </c>
      <c r="D88" s="96">
        <v>0</v>
      </c>
      <c r="E88" s="97">
        <f>SUM(E87,E85,E81,E77,E69,E63,E55)</f>
        <v>600380.02</v>
      </c>
      <c r="F88" s="97">
        <f>SUM(F87,F85,F81,F77,F73,F71,F69,F63)</f>
        <v>31300</v>
      </c>
      <c r="G88" s="97">
        <f>SUM(G87,G85,G81,G77,G73,G69,G63)</f>
        <v>17919300</v>
      </c>
      <c r="H88" s="97">
        <f>SUM(H85,H81,H77,H73,H71,H69,H63,H55)</f>
        <v>18550980.02</v>
      </c>
      <c r="I88" s="96"/>
      <c r="J88" s="99"/>
    </row>
    <row r="89" spans="1:10" s="50" customFormat="1" ht="15.75">
      <c r="A89" s="10"/>
      <c r="B89" s="156" t="s">
        <v>36</v>
      </c>
      <c r="C89" s="157"/>
      <c r="D89" s="157"/>
      <c r="E89" s="157"/>
      <c r="F89" s="157"/>
      <c r="G89" s="157"/>
      <c r="H89" s="157"/>
      <c r="I89" s="158"/>
      <c r="J89" s="80"/>
    </row>
    <row r="90" spans="1:10" s="50" customFormat="1" ht="18" customHeight="1">
      <c r="A90" s="9"/>
      <c r="B90" s="152" t="s">
        <v>37</v>
      </c>
      <c r="C90" s="153"/>
      <c r="D90" s="153"/>
      <c r="E90" s="153"/>
      <c r="F90" s="153"/>
      <c r="G90" s="153"/>
      <c r="H90" s="153"/>
      <c r="I90" s="154"/>
      <c r="J90" s="63"/>
    </row>
    <row r="91" spans="1:10" s="50" customFormat="1" ht="76.5" customHeight="1">
      <c r="A91" s="9"/>
      <c r="B91" s="12" t="s">
        <v>133</v>
      </c>
      <c r="C91" s="12" t="s">
        <v>10</v>
      </c>
      <c r="D91" s="13">
        <v>1.831</v>
      </c>
      <c r="E91" s="13">
        <v>0</v>
      </c>
      <c r="F91" s="13">
        <v>0</v>
      </c>
      <c r="G91" s="13">
        <v>0</v>
      </c>
      <c r="H91" s="13">
        <v>0</v>
      </c>
      <c r="I91" s="12" t="s">
        <v>138</v>
      </c>
      <c r="J91" s="62" t="s">
        <v>128</v>
      </c>
    </row>
    <row r="92" spans="1:10" s="50" customFormat="1" ht="46.5" customHeight="1">
      <c r="A92" s="9"/>
      <c r="B92" s="12" t="s">
        <v>129</v>
      </c>
      <c r="C92" s="12" t="s">
        <v>10</v>
      </c>
      <c r="D92" s="13">
        <v>1.83</v>
      </c>
      <c r="E92" s="13">
        <v>0</v>
      </c>
      <c r="F92" s="13">
        <v>0</v>
      </c>
      <c r="G92" s="13">
        <v>0</v>
      </c>
      <c r="H92" s="13">
        <v>0</v>
      </c>
      <c r="I92" s="12" t="s">
        <v>138</v>
      </c>
      <c r="J92" s="62" t="s">
        <v>128</v>
      </c>
    </row>
    <row r="93" spans="1:10" s="50" customFormat="1" ht="30" customHeight="1">
      <c r="A93" s="9"/>
      <c r="B93" s="12" t="s">
        <v>130</v>
      </c>
      <c r="C93" s="12" t="s">
        <v>10</v>
      </c>
      <c r="D93" s="13">
        <v>0.4</v>
      </c>
      <c r="E93" s="13">
        <v>0</v>
      </c>
      <c r="F93" s="13">
        <v>0</v>
      </c>
      <c r="G93" s="13">
        <v>0</v>
      </c>
      <c r="H93" s="13">
        <v>0</v>
      </c>
      <c r="I93" s="12" t="s">
        <v>138</v>
      </c>
      <c r="J93" s="62" t="s">
        <v>128</v>
      </c>
    </row>
    <row r="94" spans="1:10" s="50" customFormat="1" ht="39.75" customHeight="1">
      <c r="A94" s="9"/>
      <c r="B94" s="12" t="s">
        <v>134</v>
      </c>
      <c r="C94" s="12" t="s">
        <v>131</v>
      </c>
      <c r="D94" s="13">
        <v>3</v>
      </c>
      <c r="E94" s="13">
        <v>0</v>
      </c>
      <c r="F94" s="13">
        <v>0</v>
      </c>
      <c r="G94" s="13">
        <v>0</v>
      </c>
      <c r="H94" s="13">
        <v>0</v>
      </c>
      <c r="I94" s="12" t="s">
        <v>138</v>
      </c>
      <c r="J94" s="62" t="s">
        <v>128</v>
      </c>
    </row>
    <row r="95" spans="1:10" s="50" customFormat="1" ht="33" customHeight="1">
      <c r="A95" s="9"/>
      <c r="B95" s="12" t="s">
        <v>135</v>
      </c>
      <c r="C95" s="12" t="s">
        <v>62</v>
      </c>
      <c r="D95" s="13">
        <v>4</v>
      </c>
      <c r="E95" s="13">
        <v>0</v>
      </c>
      <c r="F95" s="13">
        <v>0</v>
      </c>
      <c r="G95" s="13">
        <v>0</v>
      </c>
      <c r="H95" s="13">
        <v>0</v>
      </c>
      <c r="I95" s="12" t="s">
        <v>138</v>
      </c>
      <c r="J95" s="62" t="s">
        <v>128</v>
      </c>
    </row>
    <row r="96" spans="1:10" s="50" customFormat="1" ht="30" customHeight="1">
      <c r="A96" s="9"/>
      <c r="B96" s="12" t="s">
        <v>136</v>
      </c>
      <c r="C96" s="12" t="s">
        <v>137</v>
      </c>
      <c r="D96" s="13">
        <v>500</v>
      </c>
      <c r="E96" s="13">
        <v>0</v>
      </c>
      <c r="F96" s="13">
        <v>0</v>
      </c>
      <c r="G96" s="13">
        <v>0</v>
      </c>
      <c r="H96" s="13">
        <v>0</v>
      </c>
      <c r="I96" s="12" t="s">
        <v>138</v>
      </c>
      <c r="J96" s="62" t="s">
        <v>128</v>
      </c>
    </row>
    <row r="97" spans="1:10" s="50" customFormat="1" ht="15.75">
      <c r="A97" s="9"/>
      <c r="B97" s="11" t="s">
        <v>9</v>
      </c>
      <c r="C97" s="12" t="s">
        <v>10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6"/>
      <c r="J97" s="63"/>
    </row>
    <row r="98" spans="1:10" s="50" customFormat="1" ht="20.25" customHeight="1">
      <c r="A98" s="9"/>
      <c r="B98" s="152" t="s">
        <v>38</v>
      </c>
      <c r="C98" s="153"/>
      <c r="D98" s="153"/>
      <c r="E98" s="153"/>
      <c r="F98" s="153"/>
      <c r="G98" s="153"/>
      <c r="H98" s="153"/>
      <c r="I98" s="154"/>
      <c r="J98" s="63"/>
    </row>
    <row r="99" spans="1:10" s="50" customFormat="1" ht="19.5" customHeight="1">
      <c r="A99" s="9"/>
      <c r="B99" s="11" t="s">
        <v>90</v>
      </c>
      <c r="C99" s="12" t="s">
        <v>10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6"/>
      <c r="J99" s="63"/>
    </row>
    <row r="100" spans="1:10" s="50" customFormat="1" ht="19.5" customHeight="1">
      <c r="A100" s="9"/>
      <c r="B100" s="162" t="s">
        <v>39</v>
      </c>
      <c r="C100" s="162"/>
      <c r="D100" s="162"/>
      <c r="E100" s="162"/>
      <c r="F100" s="162"/>
      <c r="G100" s="162"/>
      <c r="H100" s="162"/>
      <c r="I100" s="162"/>
      <c r="J100" s="63"/>
    </row>
    <row r="101" spans="1:10" s="50" customFormat="1" ht="20.25" customHeight="1">
      <c r="A101" s="9"/>
      <c r="B101" s="11" t="s">
        <v>9</v>
      </c>
      <c r="C101" s="12" t="s">
        <v>10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6"/>
      <c r="J101" s="63"/>
    </row>
    <row r="102" spans="1:10" s="50" customFormat="1" ht="18.75" customHeight="1">
      <c r="A102" s="9"/>
      <c r="B102" s="162" t="s">
        <v>40</v>
      </c>
      <c r="C102" s="162"/>
      <c r="D102" s="162"/>
      <c r="E102" s="162"/>
      <c r="F102" s="162"/>
      <c r="G102" s="162"/>
      <c r="H102" s="162"/>
      <c r="I102" s="162"/>
      <c r="J102" s="63"/>
    </row>
    <row r="103" spans="1:10" s="50" customFormat="1" ht="18.75" customHeight="1">
      <c r="A103" s="9"/>
      <c r="B103" s="18" t="s">
        <v>43</v>
      </c>
      <c r="C103" s="12"/>
      <c r="D103" s="12">
        <v>0</v>
      </c>
      <c r="E103" s="13">
        <v>0</v>
      </c>
      <c r="F103" s="13">
        <v>0</v>
      </c>
      <c r="G103" s="13">
        <v>0</v>
      </c>
      <c r="H103" s="13">
        <v>0</v>
      </c>
      <c r="I103" s="12"/>
      <c r="J103" s="63"/>
    </row>
    <row r="104" spans="1:10" s="50" customFormat="1" ht="15.75">
      <c r="A104" s="9"/>
      <c r="B104" s="11" t="s">
        <v>66</v>
      </c>
      <c r="C104" s="6" t="s">
        <v>10</v>
      </c>
      <c r="D104" s="12">
        <f>+D103</f>
        <v>0</v>
      </c>
      <c r="E104" s="13">
        <f>+E103</f>
        <v>0</v>
      </c>
      <c r="F104" s="13">
        <f>+F103</f>
        <v>0</v>
      </c>
      <c r="G104" s="13">
        <f>+G103</f>
        <v>0</v>
      </c>
      <c r="H104" s="13">
        <f>+H103</f>
        <v>0</v>
      </c>
      <c r="I104" s="16"/>
      <c r="J104" s="63"/>
    </row>
    <row r="105" spans="1:10" s="50" customFormat="1" ht="15.75">
      <c r="A105" s="9"/>
      <c r="B105" s="152" t="s">
        <v>44</v>
      </c>
      <c r="C105" s="153"/>
      <c r="D105" s="153"/>
      <c r="E105" s="153"/>
      <c r="F105" s="153"/>
      <c r="G105" s="153"/>
      <c r="H105" s="153"/>
      <c r="I105" s="154"/>
      <c r="J105" s="63"/>
    </row>
    <row r="106" spans="1:10" s="50" customFormat="1" ht="15.75">
      <c r="A106" s="9"/>
      <c r="B106" s="152" t="s">
        <v>45</v>
      </c>
      <c r="C106" s="153"/>
      <c r="D106" s="153"/>
      <c r="E106" s="153"/>
      <c r="F106" s="153"/>
      <c r="G106" s="153"/>
      <c r="H106" s="153"/>
      <c r="I106" s="154"/>
      <c r="J106" s="63"/>
    </row>
    <row r="107" spans="1:10" s="50" customFormat="1" ht="15.75">
      <c r="A107" s="9"/>
      <c r="B107" s="18" t="s">
        <v>43</v>
      </c>
      <c r="C107" s="12"/>
      <c r="D107" s="12">
        <v>0</v>
      </c>
      <c r="E107" s="13">
        <v>0</v>
      </c>
      <c r="F107" s="13">
        <v>0</v>
      </c>
      <c r="G107" s="13">
        <v>0</v>
      </c>
      <c r="H107" s="13">
        <v>0</v>
      </c>
      <c r="I107" s="12"/>
      <c r="J107" s="63"/>
    </row>
    <row r="108" spans="1:10" s="50" customFormat="1" ht="16.5" thickBot="1">
      <c r="A108" s="19"/>
      <c r="B108" s="118" t="s">
        <v>67</v>
      </c>
      <c r="C108" s="119" t="s">
        <v>11</v>
      </c>
      <c r="D108" s="109">
        <f>SUM(D107)</f>
        <v>0</v>
      </c>
      <c r="E108" s="111">
        <f>SUM(E107)</f>
        <v>0</v>
      </c>
      <c r="F108" s="111">
        <f>SUM(F107)</f>
        <v>0</v>
      </c>
      <c r="G108" s="111">
        <f>SUM(G107)</f>
        <v>0</v>
      </c>
      <c r="H108" s="111">
        <f>SUM(H107)</f>
        <v>0</v>
      </c>
      <c r="I108" s="120"/>
      <c r="J108" s="78"/>
    </row>
    <row r="109" spans="1:10" s="100" customFormat="1" ht="16.5" thickBot="1">
      <c r="A109" s="94"/>
      <c r="B109" s="95" t="s">
        <v>42</v>
      </c>
      <c r="C109" s="112"/>
      <c r="D109" s="96">
        <f>+D108+D104+D101+D99+D97</f>
        <v>0</v>
      </c>
      <c r="E109" s="97">
        <f>+E108+E104+E101+E99+E97</f>
        <v>0</v>
      </c>
      <c r="F109" s="97">
        <f>+F108+F104+F101+F99+F97</f>
        <v>0</v>
      </c>
      <c r="G109" s="97">
        <f>+G108+G104+G101+G99+G97</f>
        <v>0</v>
      </c>
      <c r="H109" s="97">
        <f>+H108+H104+H101+H99+H97</f>
        <v>0</v>
      </c>
      <c r="I109" s="112"/>
      <c r="J109" s="99"/>
    </row>
    <row r="110" spans="1:10" s="50" customFormat="1" ht="15.75">
      <c r="A110" s="10"/>
      <c r="B110" s="156" t="s">
        <v>46</v>
      </c>
      <c r="C110" s="157"/>
      <c r="D110" s="157"/>
      <c r="E110" s="157"/>
      <c r="F110" s="157"/>
      <c r="G110" s="157"/>
      <c r="H110" s="157"/>
      <c r="I110" s="158"/>
      <c r="J110" s="80"/>
    </row>
    <row r="111" spans="1:10" s="50" customFormat="1" ht="15.75">
      <c r="A111" s="9"/>
      <c r="B111" s="162" t="s">
        <v>47</v>
      </c>
      <c r="C111" s="162"/>
      <c r="D111" s="162"/>
      <c r="E111" s="162"/>
      <c r="F111" s="162"/>
      <c r="G111" s="162"/>
      <c r="H111" s="162"/>
      <c r="I111" s="162"/>
      <c r="J111" s="63"/>
    </row>
    <row r="112" spans="1:10" s="50" customFormat="1" ht="31.5">
      <c r="A112" s="9"/>
      <c r="B112" s="144" t="s">
        <v>158</v>
      </c>
      <c r="C112" s="12" t="s">
        <v>12</v>
      </c>
      <c r="D112" s="141">
        <v>0</v>
      </c>
      <c r="E112" s="141">
        <v>1612000</v>
      </c>
      <c r="F112" s="141">
        <v>16283</v>
      </c>
      <c r="G112" s="141">
        <v>0</v>
      </c>
      <c r="H112" s="141">
        <f>SUM(E112:G112)</f>
        <v>1628283</v>
      </c>
      <c r="I112" s="132" t="s">
        <v>120</v>
      </c>
      <c r="J112" s="133" t="s">
        <v>99</v>
      </c>
    </row>
    <row r="113" spans="1:10" s="50" customFormat="1" ht="15.75">
      <c r="A113" s="9"/>
      <c r="B113" s="20" t="s">
        <v>13</v>
      </c>
      <c r="C113" s="12" t="s">
        <v>12</v>
      </c>
      <c r="D113" s="13">
        <f>D112</f>
        <v>0</v>
      </c>
      <c r="E113" s="13">
        <f>E112</f>
        <v>1612000</v>
      </c>
      <c r="F113" s="13">
        <f>F112</f>
        <v>16283</v>
      </c>
      <c r="G113" s="13">
        <f>G112</f>
        <v>0</v>
      </c>
      <c r="H113" s="13">
        <f>G113+F113+E113</f>
        <v>1628283</v>
      </c>
      <c r="I113" s="54"/>
      <c r="J113" s="64"/>
    </row>
    <row r="114" spans="1:10" s="92" customFormat="1" ht="15.75">
      <c r="A114" s="9"/>
      <c r="B114" s="11" t="s">
        <v>60</v>
      </c>
      <c r="C114" s="12" t="s">
        <v>12</v>
      </c>
      <c r="D114" s="13">
        <f>D113</f>
        <v>0</v>
      </c>
      <c r="E114" s="13">
        <f>E113</f>
        <v>1612000</v>
      </c>
      <c r="F114" s="13">
        <f>F113</f>
        <v>16283</v>
      </c>
      <c r="G114" s="13">
        <v>0</v>
      </c>
      <c r="H114" s="13">
        <f>G114+F114</f>
        <v>16283</v>
      </c>
      <c r="I114" s="14"/>
      <c r="J114" s="60"/>
    </row>
    <row r="115" spans="1:10" s="50" customFormat="1" ht="14.25" customHeight="1">
      <c r="A115" s="9"/>
      <c r="B115" s="152" t="s">
        <v>103</v>
      </c>
      <c r="C115" s="153"/>
      <c r="D115" s="153"/>
      <c r="E115" s="153"/>
      <c r="F115" s="153"/>
      <c r="G115" s="153"/>
      <c r="H115" s="153"/>
      <c r="I115" s="154"/>
      <c r="J115" s="60"/>
    </row>
    <row r="116" spans="1:10" s="50" customFormat="1" ht="15.75" hidden="1">
      <c r="A116" s="9"/>
      <c r="B116" s="74"/>
      <c r="C116" s="6"/>
      <c r="D116" s="9"/>
      <c r="E116" s="7"/>
      <c r="F116" s="7"/>
      <c r="G116" s="7"/>
      <c r="H116" s="7"/>
      <c r="I116" s="12"/>
      <c r="J116" s="83"/>
    </row>
    <row r="117" spans="1:10" s="50" customFormat="1" ht="15.75" hidden="1">
      <c r="A117" s="19"/>
      <c r="B117" s="79"/>
      <c r="C117" s="21"/>
      <c r="D117" s="82"/>
      <c r="E117" s="22"/>
      <c r="F117" s="22"/>
      <c r="G117" s="22"/>
      <c r="H117" s="22"/>
      <c r="I117" s="21"/>
      <c r="J117" s="80"/>
    </row>
    <row r="118" spans="1:10" s="50" customFormat="1" ht="15.75" hidden="1">
      <c r="A118" s="9"/>
      <c r="B118" s="74"/>
      <c r="C118" s="6"/>
      <c r="D118" s="9"/>
      <c r="E118" s="7"/>
      <c r="F118" s="7"/>
      <c r="G118" s="7"/>
      <c r="H118" s="7"/>
      <c r="I118" s="12"/>
      <c r="J118" s="83"/>
    </row>
    <row r="119" spans="1:10" s="50" customFormat="1" ht="20.25" customHeight="1" hidden="1">
      <c r="A119" s="10"/>
      <c r="B119" s="20"/>
      <c r="C119" s="12"/>
      <c r="D119" s="76"/>
      <c r="E119" s="13"/>
      <c r="F119" s="13"/>
      <c r="G119" s="13"/>
      <c r="H119" s="13"/>
      <c r="I119" s="12"/>
      <c r="J119" s="63"/>
    </row>
    <row r="120" spans="1:10" s="50" customFormat="1" ht="51" customHeight="1" hidden="1">
      <c r="A120" s="9"/>
      <c r="B120" s="74"/>
      <c r="C120" s="6"/>
      <c r="D120" s="9"/>
      <c r="E120" s="7"/>
      <c r="F120" s="7"/>
      <c r="G120" s="7"/>
      <c r="H120" s="7"/>
      <c r="I120" s="12"/>
      <c r="J120" s="83"/>
    </row>
    <row r="121" spans="1:10" s="50" customFormat="1" ht="18" customHeight="1" hidden="1">
      <c r="A121" s="9"/>
      <c r="B121" s="20"/>
      <c r="C121" s="12"/>
      <c r="D121" s="76"/>
      <c r="E121" s="13"/>
      <c r="F121" s="13"/>
      <c r="G121" s="13"/>
      <c r="H121" s="13"/>
      <c r="I121" s="12"/>
      <c r="J121" s="63"/>
    </row>
    <row r="122" spans="1:10" s="50" customFormat="1" ht="54" customHeight="1" hidden="1">
      <c r="A122" s="9"/>
      <c r="B122" s="89"/>
      <c r="C122" s="87"/>
      <c r="D122" s="87"/>
      <c r="E122" s="88"/>
      <c r="F122" s="88"/>
      <c r="G122" s="88"/>
      <c r="H122" s="88"/>
      <c r="I122" s="90"/>
      <c r="J122" s="91"/>
    </row>
    <row r="123" spans="1:10" s="50" customFormat="1" ht="17.25" customHeight="1" hidden="1">
      <c r="A123" s="9"/>
      <c r="B123" s="20"/>
      <c r="C123" s="12"/>
      <c r="D123" s="12"/>
      <c r="E123" s="13"/>
      <c r="F123" s="13"/>
      <c r="G123" s="13"/>
      <c r="H123" s="13"/>
      <c r="I123" s="12"/>
      <c r="J123" s="63"/>
    </row>
    <row r="124" spans="1:10" s="50" customFormat="1" ht="49.5" customHeight="1" hidden="1">
      <c r="A124" s="86"/>
      <c r="B124" s="77"/>
      <c r="C124" s="6"/>
      <c r="D124" s="6"/>
      <c r="E124" s="7"/>
      <c r="F124" s="7"/>
      <c r="G124" s="7"/>
      <c r="H124" s="7"/>
      <c r="I124" s="12"/>
      <c r="J124" s="83"/>
    </row>
    <row r="125" spans="1:10" s="50" customFormat="1" ht="15.75" hidden="1">
      <c r="A125" s="9"/>
      <c r="B125" s="20"/>
      <c r="C125" s="12"/>
      <c r="D125" s="12"/>
      <c r="E125" s="13"/>
      <c r="F125" s="13"/>
      <c r="G125" s="13"/>
      <c r="H125" s="13"/>
      <c r="I125" s="12"/>
      <c r="J125" s="63"/>
    </row>
    <row r="126" spans="1:19" s="81" customFormat="1" ht="49.5" customHeight="1" hidden="1">
      <c r="A126" s="9"/>
      <c r="B126" s="74"/>
      <c r="C126" s="6"/>
      <c r="D126" s="6"/>
      <c r="E126" s="7"/>
      <c r="F126" s="7"/>
      <c r="G126" s="7"/>
      <c r="H126" s="7"/>
      <c r="I126" s="12"/>
      <c r="J126" s="83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0" s="50" customFormat="1" ht="15.75" hidden="1">
      <c r="A127" s="9"/>
      <c r="B127" s="20"/>
      <c r="C127" s="12"/>
      <c r="D127" s="12"/>
      <c r="E127" s="13"/>
      <c r="F127" s="13"/>
      <c r="G127" s="13"/>
      <c r="H127" s="13"/>
      <c r="I127" s="12"/>
      <c r="J127" s="63"/>
    </row>
    <row r="128" spans="1:10" s="50" customFormat="1" ht="0.75" customHeight="1">
      <c r="A128" s="10"/>
      <c r="B128" s="126"/>
      <c r="C128" s="127"/>
      <c r="D128" s="127"/>
      <c r="E128" s="128"/>
      <c r="F128" s="128"/>
      <c r="G128" s="128"/>
      <c r="H128" s="128"/>
      <c r="I128" s="21"/>
      <c r="J128" s="129"/>
    </row>
    <row r="129" spans="1:10" s="50" customFormat="1" ht="0.75" customHeight="1">
      <c r="A129" s="9"/>
      <c r="B129" s="18"/>
      <c r="C129" s="12"/>
      <c r="D129" s="12"/>
      <c r="E129" s="13"/>
      <c r="F129" s="13"/>
      <c r="G129" s="13"/>
      <c r="H129" s="13"/>
      <c r="I129" s="6"/>
      <c r="J129" s="63"/>
    </row>
    <row r="130" spans="1:10" s="50" customFormat="1" ht="15.75" hidden="1">
      <c r="A130" s="9"/>
      <c r="B130" s="84"/>
      <c r="C130" s="6"/>
      <c r="D130" s="6"/>
      <c r="E130" s="7"/>
      <c r="F130" s="7"/>
      <c r="G130" s="7"/>
      <c r="H130" s="7"/>
      <c r="I130" s="12"/>
      <c r="J130" s="83"/>
    </row>
    <row r="131" spans="1:10" s="50" customFormat="1" ht="18" customHeight="1" hidden="1">
      <c r="A131" s="9"/>
      <c r="B131" s="18"/>
      <c r="C131" s="12"/>
      <c r="D131" s="12"/>
      <c r="E131" s="13"/>
      <c r="F131" s="13"/>
      <c r="G131" s="13"/>
      <c r="H131" s="13"/>
      <c r="I131" s="6"/>
      <c r="J131" s="63"/>
    </row>
    <row r="132" spans="1:10" s="50" customFormat="1" ht="1.5" customHeight="1">
      <c r="A132" s="9"/>
      <c r="B132" s="84"/>
      <c r="C132" s="6"/>
      <c r="D132" s="9"/>
      <c r="E132" s="7"/>
      <c r="F132" s="7"/>
      <c r="G132" s="7"/>
      <c r="H132" s="7"/>
      <c r="I132" s="12"/>
      <c r="J132" s="83"/>
    </row>
    <row r="133" spans="1:10" s="50" customFormat="1" ht="18" customHeight="1" hidden="1">
      <c r="A133" s="9"/>
      <c r="B133" s="18"/>
      <c r="C133" s="12"/>
      <c r="D133" s="76"/>
      <c r="E133" s="13"/>
      <c r="F133" s="13"/>
      <c r="G133" s="13"/>
      <c r="H133" s="13"/>
      <c r="I133" s="12"/>
      <c r="J133" s="63"/>
    </row>
    <row r="134" spans="1:10" s="50" customFormat="1" ht="48.75" customHeight="1" hidden="1">
      <c r="A134" s="9"/>
      <c r="B134" s="74"/>
      <c r="C134" s="6"/>
      <c r="D134" s="9"/>
      <c r="E134" s="7"/>
      <c r="F134" s="7"/>
      <c r="G134" s="7"/>
      <c r="H134" s="7"/>
      <c r="I134" s="12"/>
      <c r="J134" s="83"/>
    </row>
    <row r="135" spans="1:10" s="50" customFormat="1" ht="18" customHeight="1" hidden="1">
      <c r="A135" s="9"/>
      <c r="B135" s="18"/>
      <c r="C135" s="12"/>
      <c r="D135" s="76"/>
      <c r="E135" s="13"/>
      <c r="F135" s="13"/>
      <c r="G135" s="13"/>
      <c r="H135" s="13"/>
      <c r="I135" s="12"/>
      <c r="J135" s="63"/>
    </row>
    <row r="136" spans="1:10" s="50" customFormat="1" ht="0.75" customHeight="1" thickBot="1">
      <c r="A136" s="101"/>
      <c r="B136" s="114"/>
      <c r="C136" s="115"/>
      <c r="D136" s="115"/>
      <c r="E136" s="110"/>
      <c r="F136" s="110"/>
      <c r="G136" s="110"/>
      <c r="H136" s="110"/>
      <c r="I136" s="116"/>
      <c r="J136" s="102"/>
    </row>
    <row r="137" spans="1:10" s="50" customFormat="1" ht="18" customHeight="1" thickBot="1">
      <c r="A137" s="94"/>
      <c r="B137" s="95" t="s">
        <v>52</v>
      </c>
      <c r="C137" s="96" t="s">
        <v>12</v>
      </c>
      <c r="D137" s="96">
        <f>D136+D114</f>
        <v>0</v>
      </c>
      <c r="E137" s="97">
        <f>+E136+E114</f>
        <v>1612000</v>
      </c>
      <c r="F137" s="97">
        <f>SUM(F114)</f>
        <v>16283</v>
      </c>
      <c r="G137" s="97">
        <f>+G136+G114</f>
        <v>0</v>
      </c>
      <c r="H137" s="97">
        <f>SUM(E137:G137)</f>
        <v>1628283</v>
      </c>
      <c r="I137" s="113"/>
      <c r="J137" s="99"/>
    </row>
    <row r="138" spans="1:10" s="50" customFormat="1" ht="16.5" thickBot="1">
      <c r="A138" s="10"/>
      <c r="B138" s="156" t="s">
        <v>48</v>
      </c>
      <c r="C138" s="157"/>
      <c r="D138" s="157"/>
      <c r="E138" s="157"/>
      <c r="F138" s="157"/>
      <c r="G138" s="157"/>
      <c r="H138" s="157"/>
      <c r="I138" s="158"/>
      <c r="J138" s="80"/>
    </row>
    <row r="139" spans="1:10" s="117" customFormat="1" ht="16.5" thickBot="1">
      <c r="A139" s="9"/>
      <c r="B139" s="152" t="s">
        <v>49</v>
      </c>
      <c r="C139" s="153"/>
      <c r="D139" s="153"/>
      <c r="E139" s="153"/>
      <c r="F139" s="153"/>
      <c r="G139" s="153"/>
      <c r="H139" s="153"/>
      <c r="I139" s="154"/>
      <c r="J139" s="63"/>
    </row>
    <row r="140" spans="1:10" s="50" customFormat="1" ht="20.25" customHeight="1">
      <c r="A140" s="9"/>
      <c r="B140" s="55" t="s">
        <v>13</v>
      </c>
      <c r="C140" s="56"/>
      <c r="D140" s="13">
        <v>0</v>
      </c>
      <c r="E140" s="13">
        <v>0</v>
      </c>
      <c r="F140" s="22">
        <v>0</v>
      </c>
      <c r="G140" s="22">
        <v>0</v>
      </c>
      <c r="H140" s="57">
        <v>0</v>
      </c>
      <c r="I140" s="14"/>
      <c r="J140" s="63"/>
    </row>
    <row r="141" spans="1:10" s="50" customFormat="1" ht="20.25" customHeight="1">
      <c r="A141" s="9"/>
      <c r="B141" s="55" t="s">
        <v>64</v>
      </c>
      <c r="C141" s="58"/>
      <c r="D141" s="21">
        <v>0</v>
      </c>
      <c r="E141" s="22">
        <v>0</v>
      </c>
      <c r="F141" s="22">
        <v>0</v>
      </c>
      <c r="G141" s="22">
        <v>0</v>
      </c>
      <c r="H141" s="57">
        <v>0</v>
      </c>
      <c r="I141" s="59"/>
      <c r="J141" s="63"/>
    </row>
    <row r="142" spans="1:10" s="50" customFormat="1" ht="15.75">
      <c r="A142" s="9"/>
      <c r="B142" s="152" t="s">
        <v>50</v>
      </c>
      <c r="C142" s="153"/>
      <c r="D142" s="153"/>
      <c r="E142" s="153"/>
      <c r="F142" s="153"/>
      <c r="G142" s="153"/>
      <c r="H142" s="153"/>
      <c r="I142" s="154"/>
      <c r="J142" s="63"/>
    </row>
    <row r="143" spans="1:10" s="50" customFormat="1" ht="47.25">
      <c r="A143" s="9"/>
      <c r="B143" s="12" t="s">
        <v>122</v>
      </c>
      <c r="C143" s="12" t="s">
        <v>10</v>
      </c>
      <c r="D143" s="13">
        <v>0.12</v>
      </c>
      <c r="E143" s="13">
        <v>0</v>
      </c>
      <c r="F143" s="13">
        <v>0</v>
      </c>
      <c r="G143" s="13">
        <v>1260</v>
      </c>
      <c r="H143" s="13">
        <f>SUM(E143:G143)</f>
        <v>1260</v>
      </c>
      <c r="I143" s="12" t="s">
        <v>123</v>
      </c>
      <c r="J143" s="146" t="s">
        <v>124</v>
      </c>
    </row>
    <row r="144" spans="1:10" s="50" customFormat="1" ht="47.25">
      <c r="A144" s="9"/>
      <c r="B144" s="12" t="s">
        <v>125</v>
      </c>
      <c r="C144" s="12" t="s">
        <v>62</v>
      </c>
      <c r="D144" s="13">
        <v>3</v>
      </c>
      <c r="E144" s="13">
        <v>0</v>
      </c>
      <c r="F144" s="13">
        <v>0</v>
      </c>
      <c r="G144" s="13">
        <v>164590</v>
      </c>
      <c r="H144" s="13">
        <f>SUM(E144:G144)</f>
        <v>164590</v>
      </c>
      <c r="I144" s="12" t="s">
        <v>123</v>
      </c>
      <c r="J144" s="146" t="s">
        <v>124</v>
      </c>
    </row>
    <row r="145" spans="1:10" s="50" customFormat="1" ht="47.25">
      <c r="A145" s="9"/>
      <c r="B145" s="12" t="s">
        <v>126</v>
      </c>
      <c r="C145" s="12" t="s">
        <v>10</v>
      </c>
      <c r="D145" s="13">
        <v>4.81</v>
      </c>
      <c r="E145" s="13">
        <v>0</v>
      </c>
      <c r="F145" s="13">
        <v>0</v>
      </c>
      <c r="G145" s="13">
        <v>34470</v>
      </c>
      <c r="H145" s="13">
        <f>SUM(E145:G145)</f>
        <v>34470</v>
      </c>
      <c r="I145" s="12" t="s">
        <v>123</v>
      </c>
      <c r="J145" s="146" t="s">
        <v>124</v>
      </c>
    </row>
    <row r="146" spans="1:10" s="50" customFormat="1" ht="47.25">
      <c r="A146" s="9"/>
      <c r="B146" s="12" t="s">
        <v>127</v>
      </c>
      <c r="C146" s="12" t="s">
        <v>10</v>
      </c>
      <c r="D146" s="13">
        <v>5.522</v>
      </c>
      <c r="E146" s="13">
        <v>0</v>
      </c>
      <c r="F146" s="13">
        <v>0</v>
      </c>
      <c r="G146" s="13">
        <v>74280</v>
      </c>
      <c r="H146" s="13">
        <f>SUM(E146:G146)</f>
        <v>74280</v>
      </c>
      <c r="I146" s="12" t="s">
        <v>123</v>
      </c>
      <c r="J146" s="146" t="s">
        <v>124</v>
      </c>
    </row>
    <row r="147" spans="1:10" s="50" customFormat="1" ht="21.75" customHeight="1">
      <c r="A147" s="9"/>
      <c r="B147" s="30" t="s">
        <v>43</v>
      </c>
      <c r="C147" s="29"/>
      <c r="D147" s="29">
        <f>SUM(D146,D145,D143)</f>
        <v>10.452</v>
      </c>
      <c r="E147" s="31">
        <v>0</v>
      </c>
      <c r="F147" s="31">
        <v>0</v>
      </c>
      <c r="G147" s="31">
        <f>SUM(G143:G146)</f>
        <v>274600</v>
      </c>
      <c r="H147" s="31">
        <f>SUM(H143:H146)</f>
        <v>274600</v>
      </c>
      <c r="I147" s="29"/>
      <c r="J147" s="63"/>
    </row>
    <row r="148" spans="1:10" s="85" customFormat="1" ht="15.75">
      <c r="A148" s="9"/>
      <c r="B148" s="25" t="s">
        <v>63</v>
      </c>
      <c r="C148" s="24"/>
      <c r="D148" s="23"/>
      <c r="E148" s="26">
        <v>0</v>
      </c>
      <c r="F148" s="26">
        <v>0</v>
      </c>
      <c r="G148" s="27">
        <f>SUM(G147)</f>
        <v>274600</v>
      </c>
      <c r="H148" s="27">
        <f>SUM(H147)</f>
        <v>274600</v>
      </c>
      <c r="I148" s="24"/>
      <c r="J148" s="63"/>
    </row>
    <row r="149" spans="1:10" s="50" customFormat="1" ht="15.75">
      <c r="A149" s="9"/>
      <c r="B149" s="159" t="s">
        <v>51</v>
      </c>
      <c r="C149" s="160"/>
      <c r="D149" s="160"/>
      <c r="E149" s="160"/>
      <c r="F149" s="160"/>
      <c r="G149" s="160"/>
      <c r="H149" s="160"/>
      <c r="I149" s="161"/>
      <c r="J149" s="63"/>
    </row>
    <row r="150" spans="1:10" s="50" customFormat="1" ht="15.75" customHeight="1">
      <c r="A150" s="28"/>
      <c r="B150" s="18" t="s">
        <v>43</v>
      </c>
      <c r="C150" s="12"/>
      <c r="D150" s="12">
        <v>0</v>
      </c>
      <c r="E150" s="22">
        <v>0</v>
      </c>
      <c r="F150" s="13">
        <v>0</v>
      </c>
      <c r="G150" s="13">
        <v>0</v>
      </c>
      <c r="H150" s="13">
        <v>0</v>
      </c>
      <c r="I150" s="12"/>
      <c r="J150" s="63"/>
    </row>
    <row r="151" spans="1:10" s="50" customFormat="1" ht="24.75" customHeight="1" thickBot="1">
      <c r="A151" s="19"/>
      <c r="B151" s="108" t="s">
        <v>65</v>
      </c>
      <c r="C151" s="109"/>
      <c r="D151" s="109"/>
      <c r="E151" s="110">
        <v>0</v>
      </c>
      <c r="F151" s="111">
        <v>0</v>
      </c>
      <c r="G151" s="111">
        <v>0</v>
      </c>
      <c r="H151" s="111">
        <v>0</v>
      </c>
      <c r="I151" s="109"/>
      <c r="J151" s="78"/>
    </row>
    <row r="152" spans="1:10" s="50" customFormat="1" ht="19.5" customHeight="1" thickBot="1">
      <c r="A152" s="94"/>
      <c r="B152" s="95" t="s">
        <v>53</v>
      </c>
      <c r="C152" s="112"/>
      <c r="D152" s="112"/>
      <c r="E152" s="97">
        <v>0</v>
      </c>
      <c r="F152" s="97">
        <v>0</v>
      </c>
      <c r="G152" s="97">
        <f>G141+G148+G151</f>
        <v>274600</v>
      </c>
      <c r="H152" s="97">
        <f>H141+H148+H151</f>
        <v>274600</v>
      </c>
      <c r="I152" s="113"/>
      <c r="J152" s="99"/>
    </row>
    <row r="153" spans="1:10" s="50" customFormat="1" ht="16.5" thickBot="1">
      <c r="A153" s="10"/>
      <c r="B153" s="168" t="s">
        <v>54</v>
      </c>
      <c r="C153" s="169"/>
      <c r="D153" s="169"/>
      <c r="E153" s="169"/>
      <c r="F153" s="169"/>
      <c r="G153" s="169"/>
      <c r="H153" s="169"/>
      <c r="I153" s="170"/>
      <c r="J153" s="80"/>
    </row>
    <row r="154" spans="1:10" s="100" customFormat="1" ht="16.5" customHeight="1" thickBot="1">
      <c r="A154" s="19"/>
      <c r="B154" s="104" t="s">
        <v>9</v>
      </c>
      <c r="C154" s="105"/>
      <c r="D154" s="105">
        <v>0</v>
      </c>
      <c r="E154" s="106">
        <v>0</v>
      </c>
      <c r="F154" s="106">
        <v>0</v>
      </c>
      <c r="G154" s="106">
        <v>0</v>
      </c>
      <c r="H154" s="106">
        <v>0</v>
      </c>
      <c r="I154" s="107"/>
      <c r="J154" s="78"/>
    </row>
    <row r="155" spans="1:10" s="50" customFormat="1" ht="16.5" thickBot="1">
      <c r="A155" s="94"/>
      <c r="B155" s="95" t="s">
        <v>57</v>
      </c>
      <c r="C155" s="96"/>
      <c r="D155" s="96">
        <v>0</v>
      </c>
      <c r="E155" s="97">
        <v>0</v>
      </c>
      <c r="F155" s="97">
        <v>0</v>
      </c>
      <c r="G155" s="97">
        <v>0</v>
      </c>
      <c r="H155" s="97">
        <v>0</v>
      </c>
      <c r="I155" s="96"/>
      <c r="J155" s="99"/>
    </row>
    <row r="156" spans="1:10" s="50" customFormat="1" ht="16.5" thickBot="1">
      <c r="A156" s="101"/>
      <c r="B156" s="165" t="s">
        <v>55</v>
      </c>
      <c r="C156" s="166"/>
      <c r="D156" s="166"/>
      <c r="E156" s="166"/>
      <c r="F156" s="166"/>
      <c r="G156" s="166"/>
      <c r="H156" s="166"/>
      <c r="I156" s="167"/>
      <c r="J156" s="102"/>
    </row>
    <row r="157" spans="1:10" s="100" customFormat="1" ht="16.5" thickBot="1">
      <c r="A157" s="94"/>
      <c r="B157" s="95" t="s">
        <v>58</v>
      </c>
      <c r="C157" s="96"/>
      <c r="D157" s="96">
        <v>0</v>
      </c>
      <c r="E157" s="97">
        <v>0</v>
      </c>
      <c r="F157" s="97">
        <v>0</v>
      </c>
      <c r="G157" s="97">
        <v>0</v>
      </c>
      <c r="H157" s="97">
        <v>0</v>
      </c>
      <c r="I157" s="98"/>
      <c r="J157" s="99"/>
    </row>
    <row r="158" spans="1:10" s="50" customFormat="1" ht="16.5" thickBot="1">
      <c r="A158" s="101"/>
      <c r="B158" s="165" t="s">
        <v>56</v>
      </c>
      <c r="C158" s="166"/>
      <c r="D158" s="166"/>
      <c r="E158" s="166"/>
      <c r="F158" s="166"/>
      <c r="G158" s="166"/>
      <c r="H158" s="166"/>
      <c r="I158" s="167"/>
      <c r="J158" s="102"/>
    </row>
    <row r="159" spans="1:10" s="100" customFormat="1" ht="16.5" thickBot="1">
      <c r="A159" s="94"/>
      <c r="B159" s="95" t="s">
        <v>59</v>
      </c>
      <c r="C159" s="96"/>
      <c r="D159" s="96"/>
      <c r="E159" s="97">
        <f>SUM(E157,E155,E152,E137,E109,E88,E50,E47,E44)</f>
        <v>4613900</v>
      </c>
      <c r="F159" s="97">
        <f>SUM(F157,F155,F152,F137,F109,F88,F50,F47,F44)</f>
        <v>174283</v>
      </c>
      <c r="G159" s="97">
        <f>SUM(G157,G155,G152,G137,G109,G88,G50,G47,G44)</f>
        <v>20571800</v>
      </c>
      <c r="H159" s="97">
        <f>SUM(H157,H155,H152,H137,H109,H88,H50,H47,H44)</f>
        <v>25359983</v>
      </c>
      <c r="I159" s="96"/>
      <c r="J159" s="99"/>
    </row>
    <row r="160" spans="1:10" s="50" customFormat="1" ht="16.5" thickBot="1">
      <c r="A160" s="10"/>
      <c r="B160" s="103"/>
      <c r="C160" s="103"/>
      <c r="D160" s="103"/>
      <c r="E160" s="103"/>
      <c r="F160" s="103"/>
      <c r="G160" s="103"/>
      <c r="H160" s="103"/>
      <c r="I160" s="61"/>
      <c r="J160"/>
    </row>
    <row r="161" spans="1:10" s="100" customFormat="1" ht="16.5" thickBot="1">
      <c r="A161" s="32"/>
      <c r="B161" s="34"/>
      <c r="C161" s="34"/>
      <c r="D161" s="34"/>
      <c r="E161" s="35"/>
      <c r="F161" s="35"/>
      <c r="G161" s="35"/>
      <c r="H161" s="35"/>
      <c r="I161" s="35"/>
      <c r="J161" s="61"/>
    </row>
    <row r="162" spans="1:10" s="50" customFormat="1" ht="15.75">
      <c r="A162" s="93"/>
      <c r="B162" s="36"/>
      <c r="C162" s="36"/>
      <c r="D162" s="36"/>
      <c r="E162" s="48"/>
      <c r="F162" s="48"/>
      <c r="G162" s="36"/>
      <c r="H162" s="37"/>
      <c r="I162" s="37"/>
      <c r="J162" s="61"/>
    </row>
    <row r="163" spans="1:10" s="50" customFormat="1" ht="47.25">
      <c r="A163" s="33"/>
      <c r="B163" s="38" t="s">
        <v>106</v>
      </c>
      <c r="C163" s="36"/>
      <c r="D163" s="36"/>
      <c r="E163" s="155" t="s">
        <v>105</v>
      </c>
      <c r="F163" s="155"/>
      <c r="G163" s="155"/>
      <c r="H163" s="155"/>
      <c r="I163" s="33"/>
      <c r="J163" s="61"/>
    </row>
    <row r="164" spans="1:10" s="50" customFormat="1" ht="18" customHeight="1">
      <c r="A164" s="33"/>
      <c r="B164" s="5"/>
      <c r="C164" s="5"/>
      <c r="D164" s="5"/>
      <c r="E164" s="180" t="s">
        <v>91</v>
      </c>
      <c r="F164" s="180"/>
      <c r="G164" s="36"/>
      <c r="H164" s="4"/>
      <c r="I164" s="4"/>
      <c r="J164" s="61"/>
    </row>
    <row r="165" spans="1:10" s="50" customFormat="1" ht="15.75">
      <c r="A165" s="33"/>
      <c r="B165" s="4"/>
      <c r="C165" s="4"/>
      <c r="D165" s="4"/>
      <c r="E165" s="4"/>
      <c r="F165" s="4"/>
      <c r="G165" s="4"/>
      <c r="H165" s="4"/>
      <c r="I165" s="4"/>
      <c r="J165" s="61"/>
    </row>
    <row r="166" spans="1:10" s="50" customFormat="1" ht="15.75">
      <c r="A166" s="33"/>
      <c r="B166"/>
      <c r="C166"/>
      <c r="D166"/>
      <c r="E166"/>
      <c r="F166"/>
      <c r="G166"/>
      <c r="H166"/>
      <c r="I166"/>
      <c r="J166" s="61"/>
    </row>
    <row r="167" spans="1:10" s="50" customFormat="1" ht="31.5">
      <c r="A167" s="4"/>
      <c r="B167" s="38" t="s">
        <v>159</v>
      </c>
      <c r="C167"/>
      <c r="D167"/>
      <c r="E167" s="155" t="s">
        <v>160</v>
      </c>
      <c r="F167" s="155"/>
      <c r="G167" s="155"/>
      <c r="H167" s="155"/>
      <c r="I167" s="155"/>
      <c r="J167" s="61"/>
    </row>
    <row r="168" spans="1:10" s="50" customFormat="1" ht="15.75">
      <c r="A168" s="4"/>
      <c r="B168"/>
      <c r="C168"/>
      <c r="D168"/>
      <c r="E168" s="180" t="s">
        <v>91</v>
      </c>
      <c r="F168" s="180"/>
      <c r="G168"/>
      <c r="H168"/>
      <c r="I168"/>
      <c r="J168" s="61"/>
    </row>
    <row r="169" spans="1:10" s="50" customFormat="1" ht="32.25" customHeight="1">
      <c r="A169"/>
      <c r="B169"/>
      <c r="C169"/>
      <c r="D169"/>
      <c r="E169"/>
      <c r="F169"/>
      <c r="G169"/>
      <c r="H169"/>
      <c r="I169"/>
      <c r="J169" s="61"/>
    </row>
    <row r="170" spans="1:10" s="50" customFormat="1" ht="15.75">
      <c r="A170"/>
      <c r="B170"/>
      <c r="C170"/>
      <c r="D170"/>
      <c r="E170"/>
      <c r="F170"/>
      <c r="G170"/>
      <c r="H170"/>
      <c r="I170"/>
      <c r="J170" s="61"/>
    </row>
    <row r="171" spans="1:10" s="50" customFormat="1" ht="15.75">
      <c r="A171"/>
      <c r="B171"/>
      <c r="C171"/>
      <c r="D171"/>
      <c r="E171"/>
      <c r="F171"/>
      <c r="G171"/>
      <c r="H171"/>
      <c r="I171"/>
      <c r="J171" s="61"/>
    </row>
    <row r="172" spans="1:10" s="50" customFormat="1" ht="15.75">
      <c r="A172"/>
      <c r="B172"/>
      <c r="C172"/>
      <c r="D172"/>
      <c r="E172"/>
      <c r="F172"/>
      <c r="G172"/>
      <c r="H172"/>
      <c r="I172"/>
      <c r="J172" s="61"/>
    </row>
    <row r="173" spans="1:10" s="50" customFormat="1" ht="15.75">
      <c r="A173"/>
      <c r="B173"/>
      <c r="C173"/>
      <c r="D173"/>
      <c r="E173"/>
      <c r="F173"/>
      <c r="G173"/>
      <c r="H173"/>
      <c r="I173"/>
      <c r="J173" s="61"/>
    </row>
    <row r="174" spans="1:10" s="50" customFormat="1" ht="15.75">
      <c r="A174"/>
      <c r="B174"/>
      <c r="C174"/>
      <c r="D174"/>
      <c r="E174"/>
      <c r="F174"/>
      <c r="G174"/>
      <c r="H174"/>
      <c r="I174"/>
      <c r="J174" s="61"/>
    </row>
    <row r="175" spans="1:10" s="50" customFormat="1" ht="15.75" customHeight="1">
      <c r="A175"/>
      <c r="B175"/>
      <c r="C175"/>
      <c r="D175"/>
      <c r="E175"/>
      <c r="F175"/>
      <c r="G175"/>
      <c r="H175"/>
      <c r="I175"/>
      <c r="J175" s="61"/>
    </row>
    <row r="176" spans="1:10" s="50" customFormat="1" ht="15.75" customHeight="1">
      <c r="A176"/>
      <c r="B176"/>
      <c r="C176"/>
      <c r="D176"/>
      <c r="E176"/>
      <c r="F176"/>
      <c r="G176"/>
      <c r="H176"/>
      <c r="I176"/>
      <c r="J176" s="61"/>
    </row>
    <row r="177" spans="1:10" s="50" customFormat="1" ht="18" customHeight="1">
      <c r="A177"/>
      <c r="B177"/>
      <c r="C177"/>
      <c r="D177"/>
      <c r="E177"/>
      <c r="F177"/>
      <c r="G177"/>
      <c r="H177"/>
      <c r="I177"/>
      <c r="J177" s="61"/>
    </row>
    <row r="178" spans="1:10" s="50" customFormat="1" ht="32.25" customHeight="1">
      <c r="A178"/>
      <c r="B178"/>
      <c r="C178"/>
      <c r="D178"/>
      <c r="E178"/>
      <c r="F178"/>
      <c r="G178"/>
      <c r="H178"/>
      <c r="I178"/>
      <c r="J178" s="61"/>
    </row>
    <row r="179" spans="1:10" s="50" customFormat="1" ht="18" customHeight="1">
      <c r="A179"/>
      <c r="B179"/>
      <c r="C179"/>
      <c r="D179"/>
      <c r="E179"/>
      <c r="F179"/>
      <c r="G179"/>
      <c r="H179"/>
      <c r="I179"/>
      <c r="J179" s="61"/>
    </row>
    <row r="180" spans="1:10" s="50" customFormat="1" ht="15" customHeight="1">
      <c r="A180"/>
      <c r="B180"/>
      <c r="C180"/>
      <c r="D180"/>
      <c r="E180"/>
      <c r="F180"/>
      <c r="G180"/>
      <c r="H180"/>
      <c r="I180"/>
      <c r="J180" s="61"/>
    </row>
    <row r="181" spans="1:10" s="50" customFormat="1" ht="28.5" customHeight="1">
      <c r="A181"/>
      <c r="B181"/>
      <c r="C181"/>
      <c r="D181"/>
      <c r="E181"/>
      <c r="F181"/>
      <c r="G181"/>
      <c r="H181"/>
      <c r="I181"/>
      <c r="J181" s="61"/>
    </row>
    <row r="182" spans="1:10" s="50" customFormat="1" ht="18" customHeight="1">
      <c r="A182"/>
      <c r="B182"/>
      <c r="C182"/>
      <c r="D182"/>
      <c r="E182"/>
      <c r="F182"/>
      <c r="G182"/>
      <c r="H182"/>
      <c r="I182"/>
      <c r="J182" s="61"/>
    </row>
    <row r="183" spans="1:10" s="50" customFormat="1" ht="21" customHeight="1">
      <c r="A183"/>
      <c r="B183"/>
      <c r="C183"/>
      <c r="D183"/>
      <c r="E183"/>
      <c r="F183"/>
      <c r="G183"/>
      <c r="H183"/>
      <c r="I183"/>
      <c r="J183" s="61"/>
    </row>
    <row r="184" spans="1:18" s="50" customFormat="1" ht="20.25" customHeight="1">
      <c r="A184"/>
      <c r="B184"/>
      <c r="C184"/>
      <c r="D184"/>
      <c r="E184"/>
      <c r="F184"/>
      <c r="G184"/>
      <c r="H184"/>
      <c r="I184"/>
      <c r="J184" s="61"/>
      <c r="K184"/>
      <c r="L184"/>
      <c r="M184"/>
      <c r="N184"/>
      <c r="O184"/>
      <c r="P184"/>
      <c r="Q184"/>
      <c r="R184"/>
    </row>
  </sheetData>
  <sheetProtection/>
  <mergeCells count="59">
    <mergeCell ref="B10:I10"/>
    <mergeCell ref="B12:I12"/>
    <mergeCell ref="E168:F168"/>
    <mergeCell ref="E163:H163"/>
    <mergeCell ref="J7:J8"/>
    <mergeCell ref="A2:J6"/>
    <mergeCell ref="B78:I78"/>
    <mergeCell ref="B82:I82"/>
    <mergeCell ref="B72:I72"/>
    <mergeCell ref="B74:I74"/>
    <mergeCell ref="I25:J25"/>
    <mergeCell ref="B31:I31"/>
    <mergeCell ref="A1:B1"/>
    <mergeCell ref="G1:J1"/>
    <mergeCell ref="C1:F1"/>
    <mergeCell ref="E164:F164"/>
    <mergeCell ref="B110:I110"/>
    <mergeCell ref="B105:I105"/>
    <mergeCell ref="B98:I98"/>
    <mergeCell ref="I7:I8"/>
    <mergeCell ref="B54:I54"/>
    <mergeCell ref="B70:I70"/>
    <mergeCell ref="B15:I15"/>
    <mergeCell ref="B33:I33"/>
    <mergeCell ref="A7:A8"/>
    <mergeCell ref="B7:B8"/>
    <mergeCell ref="C7:C8"/>
    <mergeCell ref="D7:D8"/>
    <mergeCell ref="E7:H7"/>
    <mergeCell ref="B11:I11"/>
    <mergeCell ref="H66:H67"/>
    <mergeCell ref="I66:I67"/>
    <mergeCell ref="B56:I56"/>
    <mergeCell ref="B51:I51"/>
    <mergeCell ref="B158:I158"/>
    <mergeCell ref="B156:I156"/>
    <mergeCell ref="B153:I153"/>
    <mergeCell ref="B111:I111"/>
    <mergeCell ref="B106:I106"/>
    <mergeCell ref="B102:I102"/>
    <mergeCell ref="B142:I142"/>
    <mergeCell ref="B149:I149"/>
    <mergeCell ref="B138:I138"/>
    <mergeCell ref="B139:I139"/>
    <mergeCell ref="B86:I86"/>
    <mergeCell ref="B89:I89"/>
    <mergeCell ref="B100:I100"/>
    <mergeCell ref="B90:I90"/>
    <mergeCell ref="B115:I115"/>
    <mergeCell ref="J66:J67"/>
    <mergeCell ref="B26:I26"/>
    <mergeCell ref="E167:I167"/>
    <mergeCell ref="B39:I39"/>
    <mergeCell ref="B48:I48"/>
    <mergeCell ref="B52:I52"/>
    <mergeCell ref="B34:I34"/>
    <mergeCell ref="B45:I45"/>
    <mergeCell ref="B27:I27"/>
    <mergeCell ref="B64:I64"/>
  </mergeCells>
  <printOptions/>
  <pageMargins left="0.7874015748031497" right="0.1968503937007874" top="0.7874015748031497" bottom="0.1968503937007874" header="0.1968503937007874" footer="0.5118110236220472"/>
  <pageSetup fitToHeight="7" horizontalDpi="600" verticalDpi="600" orientation="landscape" paperSize="9" scale="65" r:id="rId3"/>
  <rowBreaks count="3" manualBreakCount="3">
    <brk id="38" max="9" man="1"/>
    <brk id="77" max="9" man="1"/>
    <brk id="13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4" sqref="E24:G24"/>
    </sheetView>
  </sheetViews>
  <sheetFormatPr defaultColWidth="9.00390625" defaultRowHeight="12.75"/>
  <cols>
    <col min="1" max="1" width="6.25390625" style="39" customWidth="1"/>
    <col min="2" max="2" width="23.00390625" style="39" customWidth="1"/>
    <col min="3" max="3" width="29.00390625" style="39" customWidth="1"/>
    <col min="4" max="4" width="38.875" style="39" customWidth="1"/>
    <col min="5" max="5" width="10.625" style="39" customWidth="1"/>
    <col min="6" max="6" width="14.625" style="39" customWidth="1"/>
    <col min="7" max="7" width="16.75390625" style="39" customWidth="1"/>
    <col min="8" max="8" width="17.625" style="39" customWidth="1"/>
    <col min="9" max="16384" width="9.125" style="39" customWidth="1"/>
  </cols>
  <sheetData>
    <row r="1" spans="1:7" ht="89.25" customHeight="1">
      <c r="A1" s="187" t="s">
        <v>112</v>
      </c>
      <c r="B1" s="185"/>
      <c r="C1" s="185"/>
      <c r="E1" s="192" t="s">
        <v>113</v>
      </c>
      <c r="F1" s="192"/>
      <c r="G1" s="192"/>
    </row>
    <row r="2" spans="1:7" ht="89.25" customHeight="1">
      <c r="A2" s="188" t="s">
        <v>111</v>
      </c>
      <c r="B2" s="188"/>
      <c r="C2" s="188"/>
      <c r="E2" s="47"/>
      <c r="F2" s="47"/>
      <c r="G2" s="47"/>
    </row>
    <row r="3" spans="2:6" ht="16.5" customHeight="1">
      <c r="B3" s="125" t="s">
        <v>82</v>
      </c>
      <c r="C3" s="125"/>
      <c r="D3" s="125"/>
      <c r="E3" s="125"/>
      <c r="F3" s="125"/>
    </row>
    <row r="4" spans="2:5" ht="14.25" customHeight="1">
      <c r="B4" s="40"/>
      <c r="C4" s="189" t="s">
        <v>104</v>
      </c>
      <c r="D4" s="189"/>
      <c r="E4" s="189"/>
    </row>
    <row r="5" ht="6.75" customHeight="1"/>
    <row r="6" spans="1:7" ht="15">
      <c r="A6" s="183" t="s">
        <v>83</v>
      </c>
      <c r="B6" s="183" t="s">
        <v>84</v>
      </c>
      <c r="C6" s="183" t="s">
        <v>85</v>
      </c>
      <c r="D6" s="183" t="s">
        <v>1</v>
      </c>
      <c r="E6" s="41" t="s">
        <v>86</v>
      </c>
      <c r="F6" s="183" t="s">
        <v>87</v>
      </c>
      <c r="G6" s="183" t="s">
        <v>96</v>
      </c>
    </row>
    <row r="7" spans="1:7" ht="9.75" customHeight="1">
      <c r="A7" s="184"/>
      <c r="B7" s="184"/>
      <c r="C7" s="184"/>
      <c r="D7" s="184"/>
      <c r="E7" s="42" t="s">
        <v>88</v>
      </c>
      <c r="F7" s="184"/>
      <c r="G7" s="184"/>
    </row>
    <row r="8" spans="1:7" ht="12.7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4">
        <v>6</v>
      </c>
      <c r="G8" s="43">
        <v>7</v>
      </c>
    </row>
    <row r="9" spans="1:7" ht="15.75" customHeight="1">
      <c r="A9" s="136">
        <v>2</v>
      </c>
      <c r="B9" s="70" t="s">
        <v>94</v>
      </c>
      <c r="C9" s="69" t="s">
        <v>100</v>
      </c>
      <c r="D9" s="136" t="s">
        <v>116</v>
      </c>
      <c r="E9" s="70" t="s">
        <v>95</v>
      </c>
      <c r="F9" s="139">
        <v>7.5</v>
      </c>
      <c r="G9" s="137">
        <v>45</v>
      </c>
    </row>
    <row r="10" spans="1:7" ht="13.5" customHeight="1">
      <c r="A10" s="136">
        <v>3</v>
      </c>
      <c r="B10" s="70" t="s">
        <v>94</v>
      </c>
      <c r="C10" s="69" t="s">
        <v>101</v>
      </c>
      <c r="D10" s="136" t="s">
        <v>116</v>
      </c>
      <c r="E10" s="70" t="s">
        <v>95</v>
      </c>
      <c r="F10" s="139">
        <v>7.5</v>
      </c>
      <c r="G10" s="137">
        <v>45</v>
      </c>
    </row>
    <row r="11" spans="1:7" ht="14.25" customHeight="1">
      <c r="A11" s="136">
        <v>4</v>
      </c>
      <c r="B11" s="70" t="s">
        <v>94</v>
      </c>
      <c r="C11" s="69" t="s">
        <v>102</v>
      </c>
      <c r="D11" s="136" t="s">
        <v>116</v>
      </c>
      <c r="E11" s="70" t="s">
        <v>95</v>
      </c>
      <c r="F11" s="139">
        <v>7.5</v>
      </c>
      <c r="G11" s="137">
        <v>50</v>
      </c>
    </row>
    <row r="12" spans="1:7" ht="24" customHeight="1">
      <c r="A12" s="136">
        <v>5</v>
      </c>
      <c r="B12" s="70" t="s">
        <v>94</v>
      </c>
      <c r="C12" s="69" t="s">
        <v>100</v>
      </c>
      <c r="D12" s="140" t="s">
        <v>117</v>
      </c>
      <c r="E12" s="70" t="s">
        <v>118</v>
      </c>
      <c r="F12" s="139">
        <v>6</v>
      </c>
      <c r="G12" s="137">
        <v>290</v>
      </c>
    </row>
    <row r="13" spans="1:7" ht="22.5" customHeight="1">
      <c r="A13" s="136">
        <v>6</v>
      </c>
      <c r="B13" s="70" t="s">
        <v>94</v>
      </c>
      <c r="C13" s="69" t="s">
        <v>101</v>
      </c>
      <c r="D13" s="140" t="s">
        <v>117</v>
      </c>
      <c r="E13" s="70" t="s">
        <v>119</v>
      </c>
      <c r="F13" s="139">
        <v>6</v>
      </c>
      <c r="G13" s="137">
        <v>290</v>
      </c>
    </row>
    <row r="14" spans="1:7" ht="24" customHeight="1">
      <c r="A14" s="136">
        <v>7</v>
      </c>
      <c r="B14" s="70" t="s">
        <v>94</v>
      </c>
      <c r="C14" s="69" t="s">
        <v>102</v>
      </c>
      <c r="D14" s="140" t="s">
        <v>117</v>
      </c>
      <c r="E14" s="70" t="s">
        <v>119</v>
      </c>
      <c r="F14" s="139">
        <v>6</v>
      </c>
      <c r="G14" s="137">
        <v>290</v>
      </c>
    </row>
    <row r="15" spans="1:7" s="65" customFormat="1" ht="13.5" customHeight="1">
      <c r="A15" s="69">
        <v>8</v>
      </c>
      <c r="B15" s="70" t="s">
        <v>94</v>
      </c>
      <c r="C15" s="69" t="s">
        <v>100</v>
      </c>
      <c r="D15" s="69" t="s">
        <v>115</v>
      </c>
      <c r="E15" s="70" t="s">
        <v>95</v>
      </c>
      <c r="F15" s="138">
        <v>39</v>
      </c>
      <c r="G15" s="130">
        <v>130</v>
      </c>
    </row>
    <row r="16" spans="1:7" s="65" customFormat="1" ht="14.25" customHeight="1">
      <c r="A16" s="69">
        <v>9</v>
      </c>
      <c r="B16" s="70" t="s">
        <v>94</v>
      </c>
      <c r="C16" s="69" t="s">
        <v>101</v>
      </c>
      <c r="D16" s="69" t="s">
        <v>115</v>
      </c>
      <c r="E16" s="70" t="s">
        <v>95</v>
      </c>
      <c r="F16" s="138">
        <v>39</v>
      </c>
      <c r="G16" s="130">
        <v>130</v>
      </c>
    </row>
    <row r="17" spans="1:7" s="65" customFormat="1" ht="13.5" customHeight="1">
      <c r="A17" s="69">
        <v>10</v>
      </c>
      <c r="B17" s="70" t="s">
        <v>94</v>
      </c>
      <c r="C17" s="69" t="s">
        <v>102</v>
      </c>
      <c r="D17" s="69" t="s">
        <v>115</v>
      </c>
      <c r="E17" s="70" t="s">
        <v>95</v>
      </c>
      <c r="F17" s="138">
        <v>39</v>
      </c>
      <c r="G17" s="130">
        <v>130</v>
      </c>
    </row>
    <row r="18" spans="1:7" s="65" customFormat="1" ht="13.5" customHeight="1">
      <c r="A18" s="69">
        <v>11</v>
      </c>
      <c r="B18" s="70" t="s">
        <v>94</v>
      </c>
      <c r="C18" s="69" t="s">
        <v>100</v>
      </c>
      <c r="D18" s="69" t="s">
        <v>121</v>
      </c>
      <c r="E18" s="70" t="s">
        <v>11</v>
      </c>
      <c r="F18" s="138">
        <v>1</v>
      </c>
      <c r="G18" s="130">
        <v>70</v>
      </c>
    </row>
    <row r="19" spans="1:7" s="65" customFormat="1" ht="12.75" customHeight="1">
      <c r="A19" s="69">
        <v>12</v>
      </c>
      <c r="B19" s="70" t="s">
        <v>94</v>
      </c>
      <c r="C19" s="69" t="s">
        <v>101</v>
      </c>
      <c r="D19" s="69" t="s">
        <v>121</v>
      </c>
      <c r="E19" s="70" t="s">
        <v>11</v>
      </c>
      <c r="F19" s="138">
        <v>1</v>
      </c>
      <c r="G19" s="130">
        <v>70</v>
      </c>
    </row>
    <row r="20" spans="1:7" s="65" customFormat="1" ht="12.75" customHeight="1">
      <c r="A20" s="69">
        <v>13</v>
      </c>
      <c r="B20" s="70" t="s">
        <v>94</v>
      </c>
      <c r="C20" s="69" t="s">
        <v>102</v>
      </c>
      <c r="D20" s="69" t="s">
        <v>121</v>
      </c>
      <c r="E20" s="70" t="s">
        <v>11</v>
      </c>
      <c r="F20" s="138">
        <v>1</v>
      </c>
      <c r="G20" s="130">
        <v>70</v>
      </c>
    </row>
    <row r="21" spans="1:7" ht="14.25" customHeight="1">
      <c r="A21" s="45"/>
      <c r="B21" s="46" t="s">
        <v>89</v>
      </c>
      <c r="C21" s="45"/>
      <c r="D21" s="45"/>
      <c r="E21" s="71"/>
      <c r="F21" s="147"/>
      <c r="G21" s="72">
        <f>SUM(G9:G20)</f>
        <v>1610</v>
      </c>
    </row>
    <row r="22" spans="1:7" ht="12.75">
      <c r="A22" s="1"/>
      <c r="B22" s="2"/>
      <c r="C22" s="1"/>
      <c r="D22" s="1"/>
      <c r="E22" s="1"/>
      <c r="F22" s="1"/>
      <c r="G22" s="3"/>
    </row>
    <row r="23" spans="1:7" ht="12.75">
      <c r="A23" s="1"/>
      <c r="B23" s="2"/>
      <c r="C23" s="1"/>
      <c r="D23" s="1"/>
      <c r="E23" s="1"/>
      <c r="F23" s="1"/>
      <c r="G23" s="3"/>
    </row>
    <row r="24" spans="2:7" ht="15.75">
      <c r="B24" s="5" t="s">
        <v>97</v>
      </c>
      <c r="C24" s="5"/>
      <c r="E24" s="190"/>
      <c r="F24" s="191"/>
      <c r="G24" s="191"/>
    </row>
    <row r="25" spans="2:4" ht="15.75">
      <c r="B25" s="5" t="s">
        <v>107</v>
      </c>
      <c r="C25" s="5"/>
      <c r="D25" s="73" t="s">
        <v>108</v>
      </c>
    </row>
    <row r="26" spans="2:3" ht="15.75">
      <c r="B26" s="186"/>
      <c r="C26" s="186"/>
    </row>
    <row r="27" ht="15.75">
      <c r="B27" s="5" t="s">
        <v>98</v>
      </c>
    </row>
    <row r="28" spans="2:6" ht="15" customHeight="1">
      <c r="B28" s="186" t="s">
        <v>109</v>
      </c>
      <c r="C28" s="186"/>
      <c r="D28" s="185" t="s">
        <v>110</v>
      </c>
      <c r="E28" s="185"/>
      <c r="F28" s="185"/>
    </row>
    <row r="29" ht="15.75">
      <c r="C29" s="5"/>
    </row>
  </sheetData>
  <sheetProtection/>
  <mergeCells count="14">
    <mergeCell ref="A1:C1"/>
    <mergeCell ref="A2:C2"/>
    <mergeCell ref="C4:E4"/>
    <mergeCell ref="E24:G24"/>
    <mergeCell ref="E1:G1"/>
    <mergeCell ref="F6:F7"/>
    <mergeCell ref="G6:G7"/>
    <mergeCell ref="A6:A7"/>
    <mergeCell ref="B6:B7"/>
    <mergeCell ref="D28:F28"/>
    <mergeCell ref="B26:C26"/>
    <mergeCell ref="B28:C28"/>
    <mergeCell ref="C6:C7"/>
    <mergeCell ref="D6:D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Diana</cp:lastModifiedBy>
  <cp:lastPrinted>2016-03-10T10:32:37Z</cp:lastPrinted>
  <dcterms:created xsi:type="dcterms:W3CDTF">2006-02-22T06:08:51Z</dcterms:created>
  <dcterms:modified xsi:type="dcterms:W3CDTF">2016-03-10T10:33:38Z</dcterms:modified>
  <cp:category/>
  <cp:version/>
  <cp:contentType/>
  <cp:contentStatus/>
</cp:coreProperties>
</file>