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Инженерка" sheetId="1" r:id="rId1"/>
  </sheets>
  <definedNames>
    <definedName name="_xlnm.Print_Area" localSheetId="0">'Инженерка'!$A$1:$J$154</definedName>
  </definedNames>
  <calcPr fullCalcOnLoad="1"/>
</workbook>
</file>

<file path=xl/sharedStrings.xml><?xml version="1.0" encoding="utf-8"?>
<sst xmlns="http://schemas.openxmlformats.org/spreadsheetml/2006/main" count="351" uniqueCount="206">
  <si>
    <t>№
п\п</t>
  </si>
  <si>
    <t>Наименование работ</t>
  </si>
  <si>
    <t>Единицы измерения</t>
  </si>
  <si>
    <t>Количество
объём</t>
  </si>
  <si>
    <t>Финансовые средства, тыс. руб.</t>
  </si>
  <si>
    <t>Сроки
исполнения</t>
  </si>
  <si>
    <t>Ответственный 
исполнитель
Ф.И.О.</t>
  </si>
  <si>
    <t>Бюджет 
автономного
округа</t>
  </si>
  <si>
    <t>Местный
бюджет</t>
  </si>
  <si>
    <t>Средства
предприятий</t>
  </si>
  <si>
    <t>Всего</t>
  </si>
  <si>
    <t>1. Теплоснабжение</t>
  </si>
  <si>
    <t>ВСЕГО по разделу теплоснабжения:</t>
  </si>
  <si>
    <t>1.1. Замена инженерных сетей теплоснабжения (в двух трубном исполнении)</t>
  </si>
  <si>
    <t>1.1.1. Магистральных ветхих</t>
  </si>
  <si>
    <t>км</t>
  </si>
  <si>
    <t>Итого: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</si>
  <si>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</si>
  <si>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</si>
  <si>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</si>
  <si>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Итого</t>
  </si>
  <si>
    <t>1.3. Капитальный ремонт инженерных сетей теплоснабжения (в двух трубном исполнении):</t>
  </si>
  <si>
    <t>1.3.1. Магистральные сети</t>
  </si>
  <si>
    <t>итого</t>
  </si>
  <si>
    <t>1.3.2. Внутриквартальных тепловых сетей и ГВС-раздельно</t>
  </si>
  <si>
    <t>1.4. Капитальный ремонт котлов и котельного оборудования:</t>
  </si>
  <si>
    <t>2. Водоснабжение и водоотведение</t>
  </si>
  <si>
    <t>ВСЕГО по разделу водоснабжения и водоотведения</t>
  </si>
  <si>
    <t>2.1. Замена инженерных сетей водоснабжения</t>
  </si>
  <si>
    <t>2.2. Магистальных ветхих</t>
  </si>
  <si>
    <t>2.3. Внутриквартальных ветхих</t>
  </si>
  <si>
    <t>2.4. Капитальный ремонт инженерных сетей водоснабжения</t>
  </si>
  <si>
    <t>2.5. Магистральных сетей</t>
  </si>
  <si>
    <t>2.8. Капитальный ремонт канализационного коллектора</t>
  </si>
  <si>
    <t>2.9. Ремонт внутриквартальных канализационных сетей</t>
  </si>
  <si>
    <t>2.10. Капитальный ремонт канализационных очистных сооружений</t>
  </si>
  <si>
    <t>2.11. Обустройство объектов водоснабжения</t>
  </si>
  <si>
    <t>ВСЕГО по разделу газоснабжения</t>
  </si>
  <si>
    <t>3.1. Реконструкция газопроводов</t>
  </si>
  <si>
    <t>3.2. Высокого давления</t>
  </si>
  <si>
    <t>3.3. Среднего давления</t>
  </si>
  <si>
    <t>3.4. Низкого давления</t>
  </si>
  <si>
    <t>3.5. ГРС, ГГРП, ГРП  и прочее оборудование реконструкция и капитальный ремонт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</si>
  <si>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</si>
  <si>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</si>
  <si>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</si>
  <si>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</si>
  <si>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>5. Электроснабжение</t>
  </si>
  <si>
    <t>ВСЕГО по сетям электроснабжения</t>
  </si>
  <si>
    <t>5.1. Капитальный ремонт КЛ-6, 10 кВ</t>
  </si>
  <si>
    <t xml:space="preserve">5.2. Текущий ремонт ВЛ-6, 10, 110 кВ </t>
  </si>
  <si>
    <t>5.3. Реконструкция РП, ТП -пообъектно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</si>
  <si>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</si>
  <si>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по разделу</t>
  </si>
  <si>
    <t>7. Финансовые средства, выделенные для создания материально-технического резерва</t>
  </si>
  <si>
    <t>8. Прочие мероприятия</t>
  </si>
  <si>
    <t>ВСЕГО ( указываются финансовые средства, направленные на выполнение всех видов работ</t>
  </si>
  <si>
    <t>ВСЕГО по разделу теплоснабжения</t>
  </si>
  <si>
    <t>км.</t>
  </si>
  <si>
    <t>ВСЕГО по разделу жилищный фонд</t>
  </si>
  <si>
    <t>кв.м.</t>
  </si>
  <si>
    <t>ВСЕГО по разделу электроснабжения</t>
  </si>
  <si>
    <t>ВСЕГО по разделу приобретение топлива и ГСМ</t>
  </si>
  <si>
    <t>тонн</t>
  </si>
  <si>
    <t>ВСЕГО по разделу МТР</t>
  </si>
  <si>
    <t>ВСЕГО по разделу прочие мероприятия</t>
  </si>
  <si>
    <t>3. Газоснабжение, капитальный и текущий ремонт</t>
  </si>
  <si>
    <t>ВСЕГО по муниципальному образованию городское поселение Андра</t>
  </si>
  <si>
    <t>Приобретение и поставка материалов аварийно-технического запаса</t>
  </si>
  <si>
    <t>шт</t>
  </si>
  <si>
    <t>Руководитель УО                                                                                                                          Горячук Монура Маратовна</t>
  </si>
  <si>
    <t>Андра КТП</t>
  </si>
  <si>
    <t>Андра КЛ - 0,4 кВ</t>
  </si>
  <si>
    <t>Андра ВЛ - 0,4 кВ</t>
  </si>
  <si>
    <t>Согласно графика ППР</t>
  </si>
  <si>
    <t>Техническое обслуживание и ремонтно-профилактические работы на объектах газового хозяйства согласно утвержденного графика: ГРП газопроводы</t>
  </si>
  <si>
    <t>Техническое обслуживание газопроводов общего пользования</t>
  </si>
  <si>
    <t>Приборное обследование газопроводов</t>
  </si>
  <si>
    <t>Проведение ППР и текущий ремонт оборудования ГРП согласно графика с покраской газового оборудования</t>
  </si>
  <si>
    <t>Покраска уличных наружных газопроводов и опор</t>
  </si>
  <si>
    <t>м.п.</t>
  </si>
  <si>
    <t>объект</t>
  </si>
  <si>
    <t>февраль-август</t>
  </si>
  <si>
    <t>июнь-август</t>
  </si>
  <si>
    <t>август</t>
  </si>
  <si>
    <t>июль-август</t>
  </si>
  <si>
    <t>Ремонт сетей тепло водоснабжения в пгт. Андра (сети теплоснабжения)</t>
  </si>
  <si>
    <t xml:space="preserve">Ремонт сетей водоотведения в пгт. Андра </t>
  </si>
  <si>
    <t>м</t>
  </si>
  <si>
    <t>Расчистка от поросли и покраска ограждений и отключающих устройств на крановых узлах</t>
  </si>
  <si>
    <t>июнь</t>
  </si>
  <si>
    <t>2.7. Капитальный ремонт водозаборных сооружений, ремонт водоскважинного оборудования и замена глубинных насосов</t>
  </si>
  <si>
    <t xml:space="preserve">МЕРОПРИЯТИЯ
по подготовке объектов жилищно-коммунального хозяйства к работе в осенне-зимний период 2019-2020 годов муниципального образования городское поселение Андра                                                                                                                                                                                            </t>
  </si>
  <si>
    <t>2-3 квартал 2019</t>
  </si>
  <si>
    <t>Глава городского поселения Андра Жук Николай Владимирович</t>
  </si>
  <si>
    <t>Гидропневматическая промывка (продувка) опрессовка системы ТВС (мкр. Западный, д. 43, д. 46, д. 47, д. 49; мкр. Центральный, д. 19б/3, д. 44, д. 45; мкр. Спортивный, д. 2, д. 4; ул. Северная, д.7)</t>
  </si>
  <si>
    <t>Замена общих стояков ХВС и водоотведения (мкр. Центральный, д. 44)</t>
  </si>
  <si>
    <t>Ремонт подвала (мкр. Центральный, д. 19б/3)</t>
  </si>
  <si>
    <t>3 квартал 2019</t>
  </si>
  <si>
    <t>Замена полотенцесушителей (мкр. Спортивный, д. 2)</t>
  </si>
  <si>
    <t>Окраска наружных общедомовых газопроводов (мкр. Западный, д. 43, д. 46, д. 47, д. 49; мкр. Центральный, д. 44, д. 45; мкр. Спортивный, д. 2, д. 4; ул. Северная, д.7)</t>
  </si>
  <si>
    <t>шт.</t>
  </si>
  <si>
    <t>Ремонт котлов ВВД-1,8 №1, №2, КВЗГ-2 №3, №4,5,6 с частичной заменой труб, очисткой, промывкой</t>
  </si>
  <si>
    <t>июль</t>
  </si>
  <si>
    <t>Ремонт сетевых насосов №№1-4 котельной 2БВК</t>
  </si>
  <si>
    <t>Ремонт сетевых насосов №№1-4 котельной ДЕ</t>
  </si>
  <si>
    <t>Ремонт теплообменного оборудования центрального теплового пункта котельной ДЕ</t>
  </si>
  <si>
    <t>Монтаж трубопроводов для подключения котельной ДЕ к системе ГВС в качестве греющей среды</t>
  </si>
  <si>
    <t>1.1.1.1.</t>
  </si>
  <si>
    <t>1.1.2.1.</t>
  </si>
  <si>
    <t>1.2.1.1.</t>
  </si>
  <si>
    <t>1.3.1.1.</t>
  </si>
  <si>
    <t>1.3.2.1.</t>
  </si>
  <si>
    <t>1.3.2.2.</t>
  </si>
  <si>
    <t>1.4.1.</t>
  </si>
  <si>
    <t>1.4.2.</t>
  </si>
  <si>
    <t>1.4.3.</t>
  </si>
  <si>
    <t>1.4.4.</t>
  </si>
  <si>
    <t>1.4.5.</t>
  </si>
  <si>
    <t>2.1.1.</t>
  </si>
  <si>
    <t>2.2.1.</t>
  </si>
  <si>
    <t>2.3.1.</t>
  </si>
  <si>
    <t>2.4.1.</t>
  </si>
  <si>
    <t>2.5.1.</t>
  </si>
  <si>
    <t>2.6.1.</t>
  </si>
  <si>
    <t>2.7.1.</t>
  </si>
  <si>
    <t>2.8.1.</t>
  </si>
  <si>
    <t>2.9.1.</t>
  </si>
  <si>
    <t>2.10.1.</t>
  </si>
  <si>
    <t>2.11.1.</t>
  </si>
  <si>
    <t>2.9.2.</t>
  </si>
  <si>
    <t>Ремонт насосного оборудования КНС жилпоселка</t>
  </si>
  <si>
    <t>2.9.4.</t>
  </si>
  <si>
    <t>2.9.3.</t>
  </si>
  <si>
    <t>Ремонт и чистка приемной емкости в КНС Финская</t>
  </si>
  <si>
    <t>Ремонт и чистка приемной емкости в КНС больницы</t>
  </si>
  <si>
    <t>0</t>
  </si>
  <si>
    <t>3.1.1.</t>
  </si>
  <si>
    <t>3.2.1.</t>
  </si>
  <si>
    <t>3.3.1.</t>
  </si>
  <si>
    <t>3.4.1.</t>
  </si>
  <si>
    <t>3.4.2.</t>
  </si>
  <si>
    <t>3.4.3.</t>
  </si>
  <si>
    <t>3.4.4.</t>
  </si>
  <si>
    <t>3.4.5.</t>
  </si>
  <si>
    <t>3.4.6.</t>
  </si>
  <si>
    <t>3.4.7.</t>
  </si>
  <si>
    <t>Л. С. Черепкова</t>
  </si>
  <si>
    <t>Инженер службы ЭВС                           Октябрьского ЛПУ МГ                             ОАО "Газпром трансгаз Югорск"              Кондратьев Эдуард Анатольевич</t>
  </si>
  <si>
    <t>Старший мастер службы ЭВС                            Октябрьского ЛПУ МГ                             ОАО "Газпром трансгаз Югорск"              Шабалин Денис Олегович</t>
  </si>
  <si>
    <t>Заместитель главы Октябрьского района 
по вопросам строительства, ЖКХ, транспорта, связи, 
начальник Управления ЖКХ и строительства                                                            администрации Октябрьского района</t>
  </si>
  <si>
    <t>СОГЛАСОВАНО: _________________</t>
  </si>
  <si>
    <t>УТВЕРЖДАЮ: ___________________</t>
  </si>
  <si>
    <t>3.5.1.</t>
  </si>
  <si>
    <t>4.1.1.</t>
  </si>
  <si>
    <t>4.2.1.</t>
  </si>
  <si>
    <t>4.2.2.</t>
  </si>
  <si>
    <t>4.2.3.</t>
  </si>
  <si>
    <t>4.2.4.</t>
  </si>
  <si>
    <t>4.2.5.</t>
  </si>
  <si>
    <t>5.1.1.</t>
  </si>
  <si>
    <t>5.2.1.</t>
  </si>
  <si>
    <t>5.2.2.</t>
  </si>
  <si>
    <t>5.2.4.</t>
  </si>
  <si>
    <t>5.2.3.</t>
  </si>
  <si>
    <t>5.3.1.</t>
  </si>
  <si>
    <t>6.1.</t>
  </si>
  <si>
    <t>7.1.</t>
  </si>
  <si>
    <t>8.1.</t>
  </si>
  <si>
    <t>Текущий ремонт наружных и внутренних газопроводов ГРП, котельных ДЕ, Импак, 2БВК, Вирбекс, Вапор</t>
  </si>
  <si>
    <t xml:space="preserve">Глава городского поселения Андра                                 </t>
  </si>
  <si>
    <t>Н. В. Жук</t>
  </si>
  <si>
    <t>1.3.2.4.</t>
  </si>
  <si>
    <t>1.3.2.3.</t>
  </si>
  <si>
    <t>2.6.2.</t>
  </si>
  <si>
    <t>Ремонт сетей тепло водоснабжения в пгт. Андра (сети ГВС)</t>
  </si>
  <si>
    <t>Ремонт сетей тепло водоснабжения в пгт. Андра (сети ХВС)</t>
  </si>
  <si>
    <t>Ремонт муниципального жилищного фонда (выборочный капитальный ремонт жилого помещения, расположенного по адресу: пгт. Андра, мкр. Восточный, д. 27, кв. 8)</t>
  </si>
  <si>
    <t>Маршрутная карта МК 6-1 г.п.Андра. Распределительный газопровод низкого давления ул.Северная,Таежная, Газовиков, район Спортивный ,Центральный ,Западный протяженностью 4555 м.</t>
  </si>
  <si>
    <t>3.4.8.</t>
  </si>
  <si>
    <t>30.09.2019</t>
  </si>
  <si>
    <t>1.3.2.5.</t>
  </si>
  <si>
    <t>Промывка сетей тепловодоснабжения. Испытание трубопроводов сетей тепловодоснабжения на прочность и плотность</t>
  </si>
  <si>
    <t>3.5.2.</t>
  </si>
  <si>
    <t>3.5.3.</t>
  </si>
  <si>
    <t xml:space="preserve"> ГРП № 4 пгт. Андра район котельной 11А. Распределительные газопроводы мкрн. Центральный. L-796,5 м.</t>
  </si>
  <si>
    <t>ГРП № 5 пгт. Андра район дома № 50. Распределительные газопроводы мкрн. Спортивный, ул. Северная, ул.Газовиков, мкрн. Западный. L- 2212 м.</t>
  </si>
  <si>
    <t xml:space="preserve"> ГРП №5А пгт. Андра район дома № 50. Распределительные газопроводы ул.Газовиков, ул.Северная, улТаежная. L- 1546 м.</t>
  </si>
  <si>
    <r>
      <t>м</t>
    </r>
    <r>
      <rPr>
        <vertAlign val="superscript"/>
        <sz val="12"/>
        <rFont val="Times New Roman"/>
        <family val="1"/>
      </rPr>
      <t>2</t>
    </r>
  </si>
  <si>
    <t>Начальник Октябрьского ГУ Северного треста филиала в ХМАО-Югре АО "Газпром газораспределение Север"                                                                  Яркова Анжела Ринатовна</t>
  </si>
  <si>
    <t>Мастер Октябрьского энергоучастка ОАО "ЮТЭК-Кода" Ряндин Александр Викторович</t>
  </si>
  <si>
    <t>Мастер Октябрьского ГУ Северного треста филиала в ХМАО-Югре АО "Газпром газораспределение Север"                        Калачев Виктор Андреевич</t>
  </si>
  <si>
    <t>Фактическое исполнение</t>
  </si>
  <si>
    <t>Исполнительный документ</t>
  </si>
  <si>
    <t>Примечание</t>
  </si>
  <si>
    <t>Исполнено</t>
  </si>
  <si>
    <t>Акт о приемке выполненных работ № 1 от 05.08.2019</t>
  </si>
  <si>
    <t>Акт окончательной приемки выполненных работ по ремонту сетей тепловодоснабжения и водоотведения от 02.09.2019</t>
  </si>
  <si>
    <t>Муниципальный контракт от 25.07.2019 № 0187300003219000425 "Ремонт муниципального жилого фонда"                                                Цена МК - 180,000</t>
  </si>
  <si>
    <t>Отчет об исполнении плана мероприятий от 03.09.2019</t>
  </si>
  <si>
    <t>Отчет об исполнении плана мероприятий от 03.09.2020</t>
  </si>
  <si>
    <t>Отчет об исполнении плана мероприятий от 03.09.2021</t>
  </si>
  <si>
    <t>Муниципальный контракт от 02.08.2019 № 50/19 "Приобритение и поставка материалов аварийно-технического запаса" Цена МК - 54,000; Муниципальный контракт от 13.08.2019 № 51/19 "Поставка товара согласно специфиувции" Цена МК - 18,920</t>
  </si>
  <si>
    <t>Платежное поручение от 21.08.19 № 423; платежное поручение от 14.08.2019 № 407</t>
  </si>
  <si>
    <t>Муниципальный контракт от 16.07.2019 № 0187300003219000395 "Ремонт сетей тепловодоснабжения и водоотведения"                                    Цена МК - 2674,65</t>
  </si>
  <si>
    <t>Приложение 1                                                                                          к постановлению администрации                                   городского поселения Андра                                                 от 16.10.2019 № 347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</si>
</sst>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#,##0.00000"/>
    <numFmt numFmtId="191" formatCode="0.000000"/>
    <numFmt numFmtId="192" formatCode="0.0000000"/>
    <numFmt numFmtId="193" formatCode="[$-FC19]d\ mmmm\ yyyy\ &quot;г.&quot;"/>
    <numFmt numFmtId="194" formatCode="#,##0.000"/>
    <numFmt numFmtId="195" formatCode="#,##0.0"/>
  </numFmts>
  <fonts count="47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82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2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vertical="center" wrapText="1"/>
    </xf>
    <xf numFmtId="14" fontId="2" fillId="34" borderId="11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183" fontId="2" fillId="34" borderId="11" xfId="0" applyNumberFormat="1" applyFont="1" applyFill="1" applyBorder="1" applyAlignment="1">
      <alignment horizontal="center" vertical="center" wrapText="1"/>
    </xf>
    <xf numFmtId="182" fontId="3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4" fillId="34" borderId="11" xfId="54" applyFill="1" applyBorder="1" applyAlignment="1">
      <alignment horizontal="center" vertical="center" wrapText="1"/>
      <protection/>
    </xf>
    <xf numFmtId="4" fontId="2" fillId="34" borderId="11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14" fontId="2" fillId="33" borderId="11" xfId="0" applyNumberFormat="1" applyFont="1" applyFill="1" applyBorder="1" applyAlignment="1">
      <alignment horizontal="center" vertical="center" wrapText="1" shrinkToFi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2" fontId="3" fillId="34" borderId="11" xfId="0" applyNumberFormat="1" applyFont="1" applyFill="1" applyBorder="1" applyAlignment="1">
      <alignment horizontal="left" vertical="center" wrapText="1" shrinkToFit="1"/>
    </xf>
    <xf numFmtId="2" fontId="3" fillId="34" borderId="11" xfId="0" applyNumberFormat="1" applyFont="1" applyFill="1" applyBorder="1" applyAlignment="1">
      <alignment horizontal="center" vertical="center" wrapText="1" shrinkToFit="1"/>
    </xf>
    <xf numFmtId="14" fontId="3" fillId="34" borderId="11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82" fontId="2" fillId="0" borderId="11" xfId="0" applyNumberFormat="1" applyFont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wrapText="1"/>
    </xf>
    <xf numFmtId="182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82" fontId="3" fillId="34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1" fontId="3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82" fontId="2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35" borderId="11" xfId="0" applyNumberFormat="1" applyFont="1" applyFill="1" applyBorder="1" applyAlignment="1">
      <alignment horizontal="center" vertical="center" wrapText="1"/>
    </xf>
    <xf numFmtId="1" fontId="2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left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189" fontId="3" fillId="36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left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95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/>
    </xf>
    <xf numFmtId="4" fontId="5" fillId="34" borderId="11" xfId="54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 wrapText="1"/>
    </xf>
    <xf numFmtId="2" fontId="3" fillId="36" borderId="15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182" fontId="3" fillId="35" borderId="11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 shrinkToFit="1"/>
    </xf>
    <xf numFmtId="0" fontId="3" fillId="35" borderId="0" xfId="0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tabSelected="1" zoomScale="70" zoomScaleNormal="70" zoomScalePageLayoutView="0" workbookViewId="0" topLeftCell="A1">
      <selection activeCell="P8" sqref="P8"/>
    </sheetView>
  </sheetViews>
  <sheetFormatPr defaultColWidth="9.140625" defaultRowHeight="12.75"/>
  <cols>
    <col min="1" max="1" width="8.7109375" style="0" customWidth="1"/>
    <col min="2" max="2" width="77.8515625" style="0" customWidth="1"/>
    <col min="3" max="3" width="12.421875" style="0" customWidth="1"/>
    <col min="4" max="4" width="13.57421875" style="0" customWidth="1"/>
    <col min="5" max="7" width="14.421875" style="0" customWidth="1"/>
    <col min="8" max="8" width="17.00390625" style="0" customWidth="1"/>
    <col min="9" max="9" width="17.8515625" style="0" customWidth="1"/>
    <col min="10" max="10" width="37.00390625" style="0" customWidth="1"/>
    <col min="11" max="11" width="18.57421875" style="121" hidden="1" customWidth="1"/>
    <col min="12" max="12" width="31.57421875" style="121" hidden="1" customWidth="1"/>
    <col min="13" max="13" width="39.7109375" style="121" hidden="1" customWidth="1"/>
    <col min="14" max="14" width="15.7109375" style="0" bestFit="1" customWidth="1"/>
    <col min="15" max="15" width="16.7109375" style="0" customWidth="1"/>
    <col min="16" max="16" width="17.7109375" style="0" customWidth="1"/>
    <col min="17" max="17" width="13.57421875" style="0" customWidth="1"/>
    <col min="18" max="18" width="14.8515625" style="0" customWidth="1"/>
  </cols>
  <sheetData>
    <row r="1" spans="1:10" ht="69" customHeight="1">
      <c r="A1" s="61"/>
      <c r="B1" s="61"/>
      <c r="C1" s="61"/>
      <c r="D1" s="61"/>
      <c r="E1" s="61"/>
      <c r="F1" s="61"/>
      <c r="G1" s="61"/>
      <c r="H1" s="61"/>
      <c r="I1" s="135" t="s">
        <v>205</v>
      </c>
      <c r="J1" s="135"/>
    </row>
    <row r="2" spans="1:10" ht="15.75" customHeight="1">
      <c r="A2" s="61"/>
      <c r="B2" s="61"/>
      <c r="C2" s="61"/>
      <c r="D2" s="61"/>
      <c r="E2" s="61"/>
      <c r="F2" s="61"/>
      <c r="G2" s="61"/>
      <c r="H2" s="61"/>
      <c r="I2" s="81"/>
      <c r="J2" s="81"/>
    </row>
    <row r="3" spans="1:10" ht="25.5" customHeight="1">
      <c r="A3" s="63"/>
      <c r="B3" s="64" t="s">
        <v>151</v>
      </c>
      <c r="C3" s="63"/>
      <c r="D3" s="63"/>
      <c r="E3" s="63"/>
      <c r="F3" s="63"/>
      <c r="G3" s="63"/>
      <c r="H3" s="65"/>
      <c r="I3" s="66" t="s">
        <v>152</v>
      </c>
      <c r="J3" s="63"/>
    </row>
    <row r="4" spans="1:10" ht="63.75" customHeight="1">
      <c r="A4" s="63"/>
      <c r="B4" s="95" t="s">
        <v>150</v>
      </c>
      <c r="C4" s="63"/>
      <c r="D4" s="63"/>
      <c r="E4" s="63"/>
      <c r="F4" s="63"/>
      <c r="G4" s="63"/>
      <c r="H4" s="63"/>
      <c r="I4" s="136" t="s">
        <v>170</v>
      </c>
      <c r="J4" s="137"/>
    </row>
    <row r="5" spans="1:10" ht="30.75" customHeight="1">
      <c r="A5" s="61"/>
      <c r="B5" s="64" t="s">
        <v>147</v>
      </c>
      <c r="C5" s="61"/>
      <c r="D5" s="61"/>
      <c r="E5" s="61"/>
      <c r="F5" s="61"/>
      <c r="G5" s="61"/>
      <c r="H5" s="61"/>
      <c r="I5" s="64" t="s">
        <v>171</v>
      </c>
      <c r="J5" s="61"/>
    </row>
    <row r="6" spans="1:10" ht="15.75">
      <c r="A6" s="138" t="s">
        <v>92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5.75">
      <c r="A7" s="138"/>
      <c r="B7" s="138"/>
      <c r="C7" s="138"/>
      <c r="D7" s="138"/>
      <c r="E7" s="138"/>
      <c r="F7" s="138"/>
      <c r="G7" s="138"/>
      <c r="H7" s="138"/>
      <c r="I7" s="138"/>
      <c r="J7" s="138"/>
    </row>
    <row r="8" spans="1:10" ht="28.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</row>
    <row r="9" spans="1:13" ht="15.75">
      <c r="A9" s="140" t="s">
        <v>0</v>
      </c>
      <c r="B9" s="142" t="s">
        <v>1</v>
      </c>
      <c r="C9" s="140" t="s">
        <v>2</v>
      </c>
      <c r="D9" s="140" t="s">
        <v>3</v>
      </c>
      <c r="E9" s="143" t="s">
        <v>4</v>
      </c>
      <c r="F9" s="143"/>
      <c r="G9" s="143"/>
      <c r="H9" s="143"/>
      <c r="I9" s="140" t="s">
        <v>5</v>
      </c>
      <c r="J9" s="140" t="s">
        <v>6</v>
      </c>
      <c r="K9" s="140" t="s">
        <v>192</v>
      </c>
      <c r="L9" s="142" t="s">
        <v>193</v>
      </c>
      <c r="M9" s="142" t="s">
        <v>194</v>
      </c>
    </row>
    <row r="10" spans="1:13" ht="47.25">
      <c r="A10" s="141"/>
      <c r="B10" s="141"/>
      <c r="C10" s="141"/>
      <c r="D10" s="141"/>
      <c r="E10" s="2" t="s">
        <v>7</v>
      </c>
      <c r="F10" s="2" t="s">
        <v>8</v>
      </c>
      <c r="G10" s="2" t="s">
        <v>9</v>
      </c>
      <c r="H10" s="2" t="s">
        <v>10</v>
      </c>
      <c r="I10" s="141"/>
      <c r="J10" s="141"/>
      <c r="K10" s="156"/>
      <c r="L10" s="141"/>
      <c r="M10" s="141"/>
    </row>
    <row r="11" spans="1:13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66">
        <v>10</v>
      </c>
      <c r="K11" s="114">
        <v>11</v>
      </c>
      <c r="L11" s="114">
        <v>12</v>
      </c>
      <c r="M11" s="114">
        <v>13</v>
      </c>
    </row>
    <row r="12" spans="1:13" ht="15.75">
      <c r="A12" s="3"/>
      <c r="B12" s="146" t="s">
        <v>11</v>
      </c>
      <c r="C12" s="147"/>
      <c r="D12" s="147"/>
      <c r="E12" s="147"/>
      <c r="F12" s="147"/>
      <c r="G12" s="147"/>
      <c r="H12" s="147"/>
      <c r="I12" s="147"/>
      <c r="J12" s="167"/>
      <c r="K12" s="114"/>
      <c r="L12" s="114"/>
      <c r="M12" s="114"/>
    </row>
    <row r="13" spans="1:13" ht="15.75">
      <c r="A13" s="4"/>
      <c r="B13" s="5" t="s">
        <v>12</v>
      </c>
      <c r="C13" s="6" t="s">
        <v>88</v>
      </c>
      <c r="D13" s="132">
        <f>D17+D20+D24+D28+D38+D45</f>
        <v>186</v>
      </c>
      <c r="E13" s="132">
        <f>E17+E20+E24+E28+E38+E45</f>
        <v>2407.185</v>
      </c>
      <c r="F13" s="132">
        <f>F17+F20+F24+F28+F38+F45</f>
        <v>267.46500000000003</v>
      </c>
      <c r="G13" s="132">
        <f>G17+G20+G24+G28+G38+G45</f>
        <v>0</v>
      </c>
      <c r="H13" s="132">
        <f>H17+H20+H24+H28+H38+H45</f>
        <v>2674.65</v>
      </c>
      <c r="I13" s="7"/>
      <c r="J13" s="7"/>
      <c r="K13" s="114"/>
      <c r="L13" s="114"/>
      <c r="M13" s="114"/>
    </row>
    <row r="14" spans="1:13" ht="15.75">
      <c r="A14" s="8"/>
      <c r="B14" s="148" t="s">
        <v>13</v>
      </c>
      <c r="C14" s="149"/>
      <c r="D14" s="149"/>
      <c r="E14" s="149"/>
      <c r="F14" s="149"/>
      <c r="G14" s="149"/>
      <c r="H14" s="149"/>
      <c r="I14" s="149"/>
      <c r="J14" s="168"/>
      <c r="K14" s="114"/>
      <c r="L14" s="114"/>
      <c r="M14" s="114"/>
    </row>
    <row r="15" spans="1:13" ht="15.75">
      <c r="A15" s="8"/>
      <c r="B15" s="148" t="s">
        <v>14</v>
      </c>
      <c r="C15" s="149"/>
      <c r="D15" s="149"/>
      <c r="E15" s="149"/>
      <c r="F15" s="149"/>
      <c r="G15" s="149"/>
      <c r="H15" s="149"/>
      <c r="I15" s="149"/>
      <c r="J15" s="168"/>
      <c r="K15" s="114"/>
      <c r="L15" s="114"/>
      <c r="M15" s="114"/>
    </row>
    <row r="16" spans="1:13" ht="15.75">
      <c r="A16" s="8" t="s">
        <v>108</v>
      </c>
      <c r="B16" s="9"/>
      <c r="C16" s="10"/>
      <c r="D16" s="11"/>
      <c r="E16" s="12"/>
      <c r="F16" s="12"/>
      <c r="G16" s="13"/>
      <c r="H16" s="14"/>
      <c r="I16" s="10"/>
      <c r="J16" s="14"/>
      <c r="K16" s="114"/>
      <c r="L16" s="114"/>
      <c r="M16" s="114"/>
    </row>
    <row r="17" spans="1:13" ht="15.75">
      <c r="A17" s="15"/>
      <c r="B17" s="16" t="s">
        <v>16</v>
      </c>
      <c r="C17" s="17" t="s">
        <v>88</v>
      </c>
      <c r="D17" s="17">
        <f>SUM(D16:D16)</f>
        <v>0</v>
      </c>
      <c r="E17" s="17">
        <f>SUM(E16:E16)</f>
        <v>0</v>
      </c>
      <c r="F17" s="17">
        <f>SUM(F16:F16)</f>
        <v>0</v>
      </c>
      <c r="G17" s="17">
        <f>SUM(G16:G16)</f>
        <v>0</v>
      </c>
      <c r="H17" s="17">
        <f>SUM(H16:H16)</f>
        <v>0</v>
      </c>
      <c r="I17" s="14"/>
      <c r="J17" s="14"/>
      <c r="K17" s="114"/>
      <c r="L17" s="114"/>
      <c r="M17" s="114"/>
    </row>
    <row r="18" spans="1:13" ht="15.75">
      <c r="A18" s="8"/>
      <c r="B18" s="144" t="s">
        <v>17</v>
      </c>
      <c r="C18" s="145"/>
      <c r="D18" s="145"/>
      <c r="E18" s="145"/>
      <c r="F18" s="145"/>
      <c r="G18" s="145"/>
      <c r="H18" s="145"/>
      <c r="I18" s="145"/>
      <c r="J18" s="169"/>
      <c r="K18" s="114"/>
      <c r="L18" s="114"/>
      <c r="M18" s="114"/>
    </row>
    <row r="19" spans="1:13" ht="15.75">
      <c r="A19" s="8" t="s">
        <v>109</v>
      </c>
      <c r="B19" s="36"/>
      <c r="C19" s="14"/>
      <c r="D19" s="67"/>
      <c r="E19" s="14"/>
      <c r="F19" s="170"/>
      <c r="G19" s="14"/>
      <c r="H19" s="14"/>
      <c r="I19" s="15"/>
      <c r="J19" s="14"/>
      <c r="K19" s="114"/>
      <c r="L19" s="114"/>
      <c r="M19" s="114"/>
    </row>
    <row r="20" spans="1:13" ht="15.75">
      <c r="A20" s="8"/>
      <c r="B20" s="19" t="s">
        <v>16</v>
      </c>
      <c r="C20" s="23"/>
      <c r="D20" s="23">
        <f>D19</f>
        <v>0</v>
      </c>
      <c r="E20" s="23">
        <f>E19</f>
        <v>0</v>
      </c>
      <c r="F20" s="23">
        <f>F19</f>
        <v>0</v>
      </c>
      <c r="G20" s="23">
        <f>G19</f>
        <v>0</v>
      </c>
      <c r="H20" s="23">
        <f>H19</f>
        <v>0</v>
      </c>
      <c r="I20" s="171"/>
      <c r="J20" s="172"/>
      <c r="K20" s="114"/>
      <c r="L20" s="114"/>
      <c r="M20" s="114"/>
    </row>
    <row r="21" spans="1:13" ht="15.75">
      <c r="A21" s="8"/>
      <c r="B21" s="144" t="s">
        <v>18</v>
      </c>
      <c r="C21" s="145"/>
      <c r="D21" s="145"/>
      <c r="E21" s="145"/>
      <c r="F21" s="145"/>
      <c r="G21" s="145"/>
      <c r="H21" s="145"/>
      <c r="I21" s="145"/>
      <c r="J21" s="169"/>
      <c r="K21" s="114"/>
      <c r="L21" s="114"/>
      <c r="M21" s="114"/>
    </row>
    <row r="22" spans="1:13" ht="15.75">
      <c r="A22" s="8"/>
      <c r="B22" s="144" t="s">
        <v>19</v>
      </c>
      <c r="C22" s="145"/>
      <c r="D22" s="145"/>
      <c r="E22" s="145"/>
      <c r="F22" s="145"/>
      <c r="G22" s="145"/>
      <c r="H22" s="145"/>
      <c r="I22" s="145"/>
      <c r="J22" s="169"/>
      <c r="K22" s="114"/>
      <c r="L22" s="114"/>
      <c r="M22" s="114"/>
    </row>
    <row r="23" spans="1:13" ht="15.75">
      <c r="A23" s="8" t="s">
        <v>110</v>
      </c>
      <c r="B23" s="19"/>
      <c r="C23" s="20"/>
      <c r="D23" s="21"/>
      <c r="E23" s="20"/>
      <c r="F23" s="20"/>
      <c r="G23" s="20"/>
      <c r="H23" s="20"/>
      <c r="I23" s="22"/>
      <c r="J23" s="14"/>
      <c r="K23" s="114"/>
      <c r="L23" s="114"/>
      <c r="M23" s="114"/>
    </row>
    <row r="24" spans="1:13" ht="15.75">
      <c r="A24" s="8"/>
      <c r="B24" s="25" t="s">
        <v>20</v>
      </c>
      <c r="C24" s="23" t="s">
        <v>88</v>
      </c>
      <c r="D24" s="23">
        <f>SUM(D23:D23)</f>
        <v>0</v>
      </c>
      <c r="E24" s="23">
        <f>SUM(E23:E23)</f>
        <v>0</v>
      </c>
      <c r="F24" s="23">
        <f>SUM(F23:F23)</f>
        <v>0</v>
      </c>
      <c r="G24" s="23">
        <f>SUM(G23:G23)</f>
        <v>0</v>
      </c>
      <c r="H24" s="23">
        <f>SUM(H23:H23)</f>
        <v>0</v>
      </c>
      <c r="I24" s="26"/>
      <c r="J24" s="27"/>
      <c r="K24" s="114"/>
      <c r="L24" s="114"/>
      <c r="M24" s="114"/>
    </row>
    <row r="25" spans="1:13" ht="15.75">
      <c r="A25" s="8"/>
      <c r="B25" s="144" t="s">
        <v>21</v>
      </c>
      <c r="C25" s="145"/>
      <c r="D25" s="145"/>
      <c r="E25" s="145"/>
      <c r="F25" s="145"/>
      <c r="G25" s="145"/>
      <c r="H25" s="145"/>
      <c r="I25" s="145"/>
      <c r="J25" s="169"/>
      <c r="K25" s="114"/>
      <c r="L25" s="114"/>
      <c r="M25" s="114"/>
    </row>
    <row r="26" spans="1:13" ht="15.75">
      <c r="A26" s="8"/>
      <c r="B26" s="144" t="s">
        <v>22</v>
      </c>
      <c r="C26" s="145"/>
      <c r="D26" s="145"/>
      <c r="E26" s="145"/>
      <c r="F26" s="145"/>
      <c r="G26" s="145"/>
      <c r="H26" s="145"/>
      <c r="I26" s="145"/>
      <c r="J26" s="169"/>
      <c r="K26" s="114"/>
      <c r="L26" s="114"/>
      <c r="M26" s="114"/>
    </row>
    <row r="27" spans="1:13" ht="15.75">
      <c r="A27" s="19" t="s">
        <v>111</v>
      </c>
      <c r="B27" s="28"/>
      <c r="C27" s="29"/>
      <c r="D27" s="20"/>
      <c r="E27" s="20"/>
      <c r="F27" s="20"/>
      <c r="G27" s="20"/>
      <c r="H27" s="20"/>
      <c r="I27" s="30"/>
      <c r="J27" s="14"/>
      <c r="K27" s="114"/>
      <c r="L27" s="114"/>
      <c r="M27" s="114"/>
    </row>
    <row r="28" spans="1:13" ht="15.75">
      <c r="A28" s="8"/>
      <c r="B28" s="19" t="s">
        <v>23</v>
      </c>
      <c r="C28" s="23" t="s">
        <v>88</v>
      </c>
      <c r="D28" s="23">
        <f>SUM(D27:D27)</f>
        <v>0</v>
      </c>
      <c r="E28" s="23">
        <f>SUM(E27:E27)</f>
        <v>0</v>
      </c>
      <c r="F28" s="23">
        <f>SUM(F27:F27)</f>
        <v>0</v>
      </c>
      <c r="G28" s="23">
        <f>SUM(G27:G27)</f>
        <v>0</v>
      </c>
      <c r="H28" s="23">
        <f>SUM(H27:H27)</f>
        <v>0</v>
      </c>
      <c r="I28" s="20"/>
      <c r="J28" s="20"/>
      <c r="K28" s="114"/>
      <c r="L28" s="114"/>
      <c r="M28" s="114"/>
    </row>
    <row r="29" spans="1:13" ht="15.75">
      <c r="A29" s="15"/>
      <c r="B29" s="150" t="s">
        <v>24</v>
      </c>
      <c r="C29" s="151"/>
      <c r="D29" s="151"/>
      <c r="E29" s="151"/>
      <c r="F29" s="151"/>
      <c r="G29" s="151"/>
      <c r="H29" s="151"/>
      <c r="I29" s="145"/>
      <c r="J29" s="169"/>
      <c r="K29" s="114"/>
      <c r="L29" s="114"/>
      <c r="M29" s="114"/>
    </row>
    <row r="30" spans="1:13" ht="86.25" customHeight="1">
      <c r="A30" s="62" t="s">
        <v>112</v>
      </c>
      <c r="B30" s="74" t="s">
        <v>86</v>
      </c>
      <c r="C30" s="2" t="s">
        <v>88</v>
      </c>
      <c r="D30" s="124">
        <v>126</v>
      </c>
      <c r="E30" s="125">
        <f aca="true" t="shared" si="0" ref="E30:E36">H30*0.9</f>
        <v>236.549412</v>
      </c>
      <c r="F30" s="125">
        <f aca="true" t="shared" si="1" ref="F30:F36">H30*0.1</f>
        <v>26.283268</v>
      </c>
      <c r="G30" s="124">
        <v>0</v>
      </c>
      <c r="H30" s="164">
        <v>262.83268</v>
      </c>
      <c r="I30" s="98" t="s">
        <v>93</v>
      </c>
      <c r="J30" s="173" t="s">
        <v>94</v>
      </c>
      <c r="K30" s="114" t="s">
        <v>195</v>
      </c>
      <c r="L30" s="2" t="s">
        <v>197</v>
      </c>
      <c r="M30" s="2" t="s">
        <v>204</v>
      </c>
    </row>
    <row r="31" spans="1:13" ht="84.75" customHeight="1">
      <c r="A31" s="62" t="s">
        <v>113</v>
      </c>
      <c r="B31" s="74" t="s">
        <v>175</v>
      </c>
      <c r="C31" s="2" t="s">
        <v>88</v>
      </c>
      <c r="D31" s="126">
        <v>126</v>
      </c>
      <c r="E31" s="125">
        <f t="shared" si="0"/>
        <v>236.54939399999998</v>
      </c>
      <c r="F31" s="125">
        <f t="shared" si="1"/>
        <v>26.283265999999998</v>
      </c>
      <c r="G31" s="124">
        <v>0</v>
      </c>
      <c r="H31" s="164">
        <v>262.83266</v>
      </c>
      <c r="I31" s="98" t="s">
        <v>93</v>
      </c>
      <c r="J31" s="174"/>
      <c r="K31" s="114" t="s">
        <v>195</v>
      </c>
      <c r="L31" s="2" t="s">
        <v>197</v>
      </c>
      <c r="M31" s="2" t="s">
        <v>204</v>
      </c>
    </row>
    <row r="32" spans="1:13" ht="52.5" customHeight="1">
      <c r="A32" s="112" t="s">
        <v>173</v>
      </c>
      <c r="B32" s="102" t="s">
        <v>86</v>
      </c>
      <c r="C32" s="113" t="s">
        <v>88</v>
      </c>
      <c r="D32" s="127">
        <v>50</v>
      </c>
      <c r="E32" s="125">
        <f t="shared" si="0"/>
        <v>0</v>
      </c>
      <c r="F32" s="125">
        <f t="shared" si="1"/>
        <v>0</v>
      </c>
      <c r="G32" s="128">
        <v>0</v>
      </c>
      <c r="H32" s="129">
        <v>0</v>
      </c>
      <c r="I32" s="98" t="s">
        <v>93</v>
      </c>
      <c r="J32" s="174"/>
      <c r="K32" s="114"/>
      <c r="L32" s="114"/>
      <c r="M32" s="114"/>
    </row>
    <row r="33" spans="1:13" ht="52.5" customHeight="1">
      <c r="A33" s="112" t="s">
        <v>172</v>
      </c>
      <c r="B33" s="102" t="s">
        <v>175</v>
      </c>
      <c r="C33" s="113" t="s">
        <v>88</v>
      </c>
      <c r="D33" s="127">
        <v>50</v>
      </c>
      <c r="E33" s="125">
        <f t="shared" si="0"/>
        <v>0</v>
      </c>
      <c r="F33" s="125">
        <f t="shared" si="1"/>
        <v>0</v>
      </c>
      <c r="G33" s="128">
        <v>0</v>
      </c>
      <c r="H33" s="129">
        <v>0</v>
      </c>
      <c r="I33" s="98" t="s">
        <v>93</v>
      </c>
      <c r="J33" s="174"/>
      <c r="K33" s="114"/>
      <c r="L33" s="114"/>
      <c r="M33" s="114"/>
    </row>
    <row r="34" spans="1:13" ht="52.5" customHeight="1">
      <c r="A34" s="112" t="s">
        <v>181</v>
      </c>
      <c r="B34" s="116" t="s">
        <v>182</v>
      </c>
      <c r="C34" s="115" t="s">
        <v>15</v>
      </c>
      <c r="D34" s="130">
        <v>8.247</v>
      </c>
      <c r="E34" s="125">
        <f t="shared" si="0"/>
        <v>0</v>
      </c>
      <c r="F34" s="125">
        <f t="shared" si="1"/>
        <v>0</v>
      </c>
      <c r="G34" s="128">
        <v>0</v>
      </c>
      <c r="H34" s="129">
        <v>0</v>
      </c>
      <c r="I34" s="98" t="s">
        <v>93</v>
      </c>
      <c r="J34" s="175"/>
      <c r="K34" s="114"/>
      <c r="L34" s="114"/>
      <c r="M34" s="114"/>
    </row>
    <row r="35" spans="1:13" ht="87" customHeight="1">
      <c r="A35" s="103" t="s">
        <v>124</v>
      </c>
      <c r="B35" s="102" t="s">
        <v>176</v>
      </c>
      <c r="C35" s="123" t="s">
        <v>88</v>
      </c>
      <c r="D35" s="125">
        <v>126</v>
      </c>
      <c r="E35" s="125">
        <f t="shared" si="0"/>
        <v>236.54939399999998</v>
      </c>
      <c r="F35" s="125">
        <f t="shared" si="1"/>
        <v>26.283265999999998</v>
      </c>
      <c r="G35" s="128">
        <v>0</v>
      </c>
      <c r="H35" s="164">
        <v>262.83266</v>
      </c>
      <c r="I35" s="98" t="s">
        <v>93</v>
      </c>
      <c r="J35" s="173" t="s">
        <v>94</v>
      </c>
      <c r="K35" s="114" t="s">
        <v>195</v>
      </c>
      <c r="L35" s="2" t="s">
        <v>197</v>
      </c>
      <c r="M35" s="2" t="s">
        <v>204</v>
      </c>
    </row>
    <row r="36" spans="1:13" ht="78" customHeight="1">
      <c r="A36" s="103" t="s">
        <v>174</v>
      </c>
      <c r="B36" s="102" t="s">
        <v>176</v>
      </c>
      <c r="C36" s="123" t="s">
        <v>88</v>
      </c>
      <c r="D36" s="125">
        <v>50</v>
      </c>
      <c r="E36" s="125">
        <f t="shared" si="0"/>
        <v>0</v>
      </c>
      <c r="F36" s="125">
        <f t="shared" si="1"/>
        <v>0</v>
      </c>
      <c r="G36" s="128">
        <v>0</v>
      </c>
      <c r="H36" s="125">
        <v>0</v>
      </c>
      <c r="I36" s="98" t="s">
        <v>93</v>
      </c>
      <c r="J36" s="175"/>
      <c r="K36" s="114"/>
      <c r="L36" s="2"/>
      <c r="M36" s="2"/>
    </row>
    <row r="37" spans="1:13" ht="84" customHeight="1">
      <c r="A37" s="89" t="s">
        <v>127</v>
      </c>
      <c r="B37" s="102" t="s">
        <v>87</v>
      </c>
      <c r="C37" s="123" t="s">
        <v>88</v>
      </c>
      <c r="D37" s="125">
        <v>103</v>
      </c>
      <c r="E37" s="125">
        <f>H37*0.9</f>
        <v>1697.5368</v>
      </c>
      <c r="F37" s="125">
        <f>H37*0.1</f>
        <v>188.61520000000002</v>
      </c>
      <c r="G37" s="125">
        <v>0</v>
      </c>
      <c r="H37" s="165">
        <v>1886.152</v>
      </c>
      <c r="I37" s="98" t="s">
        <v>93</v>
      </c>
      <c r="J37" s="99" t="s">
        <v>94</v>
      </c>
      <c r="K37" s="122" t="s">
        <v>195</v>
      </c>
      <c r="L37" s="2" t="s">
        <v>197</v>
      </c>
      <c r="M37" s="2" t="s">
        <v>204</v>
      </c>
    </row>
    <row r="38" spans="1:13" ht="15.75">
      <c r="A38" s="8"/>
      <c r="B38" s="25" t="s">
        <v>20</v>
      </c>
      <c r="C38" s="23" t="s">
        <v>88</v>
      </c>
      <c r="D38" s="83">
        <f>D35+D36</f>
        <v>176</v>
      </c>
      <c r="E38" s="131">
        <f>SUM(E30:E37)</f>
        <v>2407.185</v>
      </c>
      <c r="F38" s="131">
        <f>SUM(F30:F37)</f>
        <v>267.46500000000003</v>
      </c>
      <c r="G38" s="131">
        <f>SUM(G30:G37)</f>
        <v>0</v>
      </c>
      <c r="H38" s="131">
        <f>E38+F38</f>
        <v>2674.65</v>
      </c>
      <c r="I38" s="27"/>
      <c r="J38" s="27"/>
      <c r="K38" s="114"/>
      <c r="L38" s="114"/>
      <c r="M38" s="114"/>
    </row>
    <row r="39" spans="1:13" ht="15.75">
      <c r="A39" s="15"/>
      <c r="B39" s="148" t="s">
        <v>25</v>
      </c>
      <c r="C39" s="149"/>
      <c r="D39" s="149"/>
      <c r="E39" s="149"/>
      <c r="F39" s="149"/>
      <c r="G39" s="149"/>
      <c r="H39" s="149"/>
      <c r="I39" s="149"/>
      <c r="J39" s="168"/>
      <c r="K39" s="114"/>
      <c r="L39" s="114"/>
      <c r="M39" s="114"/>
    </row>
    <row r="40" spans="1:13" ht="63" customHeight="1">
      <c r="A40" s="89" t="s">
        <v>114</v>
      </c>
      <c r="B40" s="100" t="s">
        <v>102</v>
      </c>
      <c r="C40" s="123" t="s">
        <v>101</v>
      </c>
      <c r="D40" s="89">
        <v>6</v>
      </c>
      <c r="E40" s="99">
        <v>0</v>
      </c>
      <c r="F40" s="99">
        <v>0</v>
      </c>
      <c r="G40" s="99">
        <v>0</v>
      </c>
      <c r="H40" s="99">
        <f>E40+F40+G40</f>
        <v>0</v>
      </c>
      <c r="I40" s="101" t="s">
        <v>103</v>
      </c>
      <c r="J40" s="173" t="s">
        <v>149</v>
      </c>
      <c r="K40" s="114" t="s">
        <v>195</v>
      </c>
      <c r="L40" s="2" t="s">
        <v>199</v>
      </c>
      <c r="M40" s="114"/>
    </row>
    <row r="41" spans="1:13" ht="63" customHeight="1">
      <c r="A41" s="89" t="s">
        <v>115</v>
      </c>
      <c r="B41" s="100" t="s">
        <v>104</v>
      </c>
      <c r="C41" s="123" t="s">
        <v>101</v>
      </c>
      <c r="D41" s="89">
        <v>4</v>
      </c>
      <c r="E41" s="99">
        <v>0</v>
      </c>
      <c r="F41" s="99">
        <v>0</v>
      </c>
      <c r="G41" s="99">
        <v>0</v>
      </c>
      <c r="H41" s="99">
        <f>E41+F41+G41</f>
        <v>0</v>
      </c>
      <c r="I41" s="101" t="s">
        <v>103</v>
      </c>
      <c r="J41" s="174"/>
      <c r="K41" s="114" t="s">
        <v>195</v>
      </c>
      <c r="L41" s="2" t="s">
        <v>199</v>
      </c>
      <c r="M41" s="114"/>
    </row>
    <row r="42" spans="1:13" ht="63" customHeight="1">
      <c r="A42" s="89" t="s">
        <v>116</v>
      </c>
      <c r="B42" s="100" t="s">
        <v>105</v>
      </c>
      <c r="C42" s="123" t="s">
        <v>101</v>
      </c>
      <c r="D42" s="89">
        <v>4</v>
      </c>
      <c r="E42" s="99">
        <v>0</v>
      </c>
      <c r="F42" s="99">
        <v>0</v>
      </c>
      <c r="G42" s="99">
        <v>0</v>
      </c>
      <c r="H42" s="99">
        <f>E42+F42+G42</f>
        <v>0</v>
      </c>
      <c r="I42" s="101" t="s">
        <v>90</v>
      </c>
      <c r="J42" s="174"/>
      <c r="K42" s="114" t="s">
        <v>195</v>
      </c>
      <c r="L42" s="2" t="s">
        <v>199</v>
      </c>
      <c r="M42" s="114"/>
    </row>
    <row r="43" spans="1:13" ht="63" customHeight="1">
      <c r="A43" s="89" t="s">
        <v>117</v>
      </c>
      <c r="B43" s="100" t="s">
        <v>106</v>
      </c>
      <c r="C43" s="123" t="s">
        <v>101</v>
      </c>
      <c r="D43" s="89">
        <v>3</v>
      </c>
      <c r="E43" s="99">
        <v>0</v>
      </c>
      <c r="F43" s="99">
        <v>0</v>
      </c>
      <c r="G43" s="99">
        <v>0</v>
      </c>
      <c r="H43" s="99">
        <f>E43+F43+G43</f>
        <v>0</v>
      </c>
      <c r="I43" s="101" t="s">
        <v>84</v>
      </c>
      <c r="J43" s="174"/>
      <c r="K43" s="114" t="s">
        <v>195</v>
      </c>
      <c r="L43" s="2" t="s">
        <v>199</v>
      </c>
      <c r="M43" s="114"/>
    </row>
    <row r="44" spans="1:13" ht="63" customHeight="1">
      <c r="A44" s="89" t="s">
        <v>118</v>
      </c>
      <c r="B44" s="100" t="s">
        <v>107</v>
      </c>
      <c r="C44" s="123" t="s">
        <v>88</v>
      </c>
      <c r="D44" s="89">
        <v>43</v>
      </c>
      <c r="E44" s="99">
        <v>0</v>
      </c>
      <c r="F44" s="99">
        <v>0</v>
      </c>
      <c r="G44" s="99">
        <v>0</v>
      </c>
      <c r="H44" s="99">
        <f>E44+F44+G44</f>
        <v>0</v>
      </c>
      <c r="I44" s="101" t="s">
        <v>84</v>
      </c>
      <c r="J44" s="175"/>
      <c r="K44" s="114" t="s">
        <v>195</v>
      </c>
      <c r="L44" s="2" t="s">
        <v>199</v>
      </c>
      <c r="M44" s="114"/>
    </row>
    <row r="45" spans="1:13" ht="15.75">
      <c r="A45" s="15"/>
      <c r="B45" s="78" t="s">
        <v>23</v>
      </c>
      <c r="C45" s="17"/>
      <c r="D45" s="84">
        <f>D40+D41</f>
        <v>10</v>
      </c>
      <c r="E45" s="17">
        <f>E40+E41+E42+E43+E44</f>
        <v>0</v>
      </c>
      <c r="F45" s="17">
        <f>F40+F41+F42+F43+F44</f>
        <v>0</v>
      </c>
      <c r="G45" s="17">
        <f>G40+G41+G42+G43+G44</f>
        <v>0</v>
      </c>
      <c r="H45" s="17">
        <f>H40+H41+H42+H43+H44</f>
        <v>0</v>
      </c>
      <c r="I45" s="17"/>
      <c r="J45" s="17"/>
      <c r="K45" s="114"/>
      <c r="L45" s="114"/>
      <c r="M45" s="114"/>
    </row>
    <row r="46" spans="1:13" ht="15.75">
      <c r="A46" s="90"/>
      <c r="B46" s="152" t="s">
        <v>26</v>
      </c>
      <c r="C46" s="153"/>
      <c r="D46" s="153"/>
      <c r="E46" s="153"/>
      <c r="F46" s="153"/>
      <c r="G46" s="153"/>
      <c r="H46" s="153"/>
      <c r="I46" s="153"/>
      <c r="J46" s="176"/>
      <c r="K46" s="114"/>
      <c r="L46" s="114"/>
      <c r="M46" s="114"/>
    </row>
    <row r="47" spans="1:13" ht="15.75">
      <c r="A47" s="90"/>
      <c r="B47" s="91" t="s">
        <v>27</v>
      </c>
      <c r="C47" s="92" t="s">
        <v>88</v>
      </c>
      <c r="D47" s="93">
        <f>D50+D53+D56+D59+D62+D38+D65+D68+D73+D76+D79</f>
        <v>284</v>
      </c>
      <c r="E47" s="96">
        <f>E50+E53+E56+E59+E62+E65+E68+E73+E76+E79</f>
        <v>0</v>
      </c>
      <c r="F47" s="96">
        <f>F50+F53+F56+F59+F62+F65+F68+F73+F76+F79</f>
        <v>0</v>
      </c>
      <c r="G47" s="96">
        <f>G50+G53+G56+G59+G62+G38+G65+G68+G73+G76+G79</f>
        <v>0</v>
      </c>
      <c r="H47" s="96">
        <f>E47+F47+G47</f>
        <v>0</v>
      </c>
      <c r="I47" s="92"/>
      <c r="J47" s="92"/>
      <c r="K47" s="114"/>
      <c r="L47" s="114"/>
      <c r="M47" s="114"/>
    </row>
    <row r="48" spans="1:13" ht="15.75">
      <c r="A48" s="15"/>
      <c r="B48" s="148" t="s">
        <v>28</v>
      </c>
      <c r="C48" s="149"/>
      <c r="D48" s="149"/>
      <c r="E48" s="149"/>
      <c r="F48" s="149"/>
      <c r="G48" s="149"/>
      <c r="H48" s="149"/>
      <c r="I48" s="149"/>
      <c r="J48" s="168"/>
      <c r="K48" s="114"/>
      <c r="L48" s="114"/>
      <c r="M48" s="114"/>
    </row>
    <row r="49" spans="1:13" ht="15.75">
      <c r="A49" s="89" t="s">
        <v>119</v>
      </c>
      <c r="B49" s="102"/>
      <c r="C49" s="99"/>
      <c r="D49" s="89"/>
      <c r="E49" s="99"/>
      <c r="F49" s="99"/>
      <c r="G49" s="99"/>
      <c r="H49" s="99"/>
      <c r="I49" s="101"/>
      <c r="J49" s="99"/>
      <c r="K49" s="114"/>
      <c r="L49" s="114"/>
      <c r="M49" s="114"/>
    </row>
    <row r="50" spans="1:13" ht="15.75">
      <c r="A50" s="15"/>
      <c r="B50" s="16" t="s">
        <v>16</v>
      </c>
      <c r="C50" s="17" t="s">
        <v>88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6"/>
      <c r="J50" s="177"/>
      <c r="K50" s="114"/>
      <c r="L50" s="114"/>
      <c r="M50" s="114"/>
    </row>
    <row r="51" spans="1:13" ht="15.75">
      <c r="A51" s="15"/>
      <c r="B51" s="148" t="s">
        <v>29</v>
      </c>
      <c r="C51" s="149"/>
      <c r="D51" s="149"/>
      <c r="E51" s="149"/>
      <c r="F51" s="149"/>
      <c r="G51" s="149"/>
      <c r="H51" s="149"/>
      <c r="I51" s="149"/>
      <c r="J51" s="168"/>
      <c r="K51" s="114"/>
      <c r="L51" s="114"/>
      <c r="M51" s="114"/>
    </row>
    <row r="52" spans="1:13" ht="15.75">
      <c r="A52" s="15" t="s">
        <v>120</v>
      </c>
      <c r="B52" s="79"/>
      <c r="C52" s="14"/>
      <c r="D52" s="67"/>
      <c r="E52" s="14"/>
      <c r="F52" s="14"/>
      <c r="G52" s="14"/>
      <c r="H52" s="14"/>
      <c r="I52" s="14"/>
      <c r="J52" s="14"/>
      <c r="K52" s="114"/>
      <c r="L52" s="114"/>
      <c r="M52" s="114"/>
    </row>
    <row r="53" spans="1:13" ht="15.75">
      <c r="A53" s="15"/>
      <c r="B53" s="16" t="s">
        <v>16</v>
      </c>
      <c r="C53" s="17" t="s">
        <v>88</v>
      </c>
      <c r="D53" s="17">
        <f>SUM(D52:D52)</f>
        <v>0</v>
      </c>
      <c r="E53" s="17">
        <f>SUM(E52:E52)</f>
        <v>0</v>
      </c>
      <c r="F53" s="17">
        <f>SUM(F52:F52)</f>
        <v>0</v>
      </c>
      <c r="G53" s="17">
        <f>SUM(G52:G52)</f>
        <v>0</v>
      </c>
      <c r="H53" s="17">
        <f>SUM(H52:H52)</f>
        <v>0</v>
      </c>
      <c r="I53" s="16"/>
      <c r="J53" s="177"/>
      <c r="K53" s="114"/>
      <c r="L53" s="114"/>
      <c r="M53" s="114"/>
    </row>
    <row r="54" spans="1:13" ht="15.75">
      <c r="A54" s="89"/>
      <c r="B54" s="148" t="s">
        <v>30</v>
      </c>
      <c r="C54" s="149"/>
      <c r="D54" s="149"/>
      <c r="E54" s="149"/>
      <c r="F54" s="149"/>
      <c r="G54" s="149"/>
      <c r="H54" s="149"/>
      <c r="I54" s="149"/>
      <c r="J54" s="168"/>
      <c r="K54" s="114"/>
      <c r="L54" s="114"/>
      <c r="M54" s="114"/>
    </row>
    <row r="55" spans="1:13" ht="15.75">
      <c r="A55" s="89" t="s">
        <v>121</v>
      </c>
      <c r="B55" s="79"/>
      <c r="C55" s="14"/>
      <c r="D55" s="67"/>
      <c r="E55" s="14"/>
      <c r="F55" s="14"/>
      <c r="G55" s="14"/>
      <c r="H55" s="14"/>
      <c r="I55" s="10"/>
      <c r="J55" s="14"/>
      <c r="K55" s="114"/>
      <c r="L55" s="114"/>
      <c r="M55" s="114"/>
    </row>
    <row r="56" spans="1:13" ht="15.75">
      <c r="A56" s="15"/>
      <c r="B56" s="16" t="s">
        <v>16</v>
      </c>
      <c r="C56" s="17"/>
      <c r="D56" s="17">
        <f>SUM(D55)</f>
        <v>0</v>
      </c>
      <c r="E56" s="17">
        <f>SUM(E55)</f>
        <v>0</v>
      </c>
      <c r="F56" s="17">
        <f>SUM(F55)</f>
        <v>0</v>
      </c>
      <c r="G56" s="17">
        <f>SUM(G55)</f>
        <v>0</v>
      </c>
      <c r="H56" s="17">
        <f>SUM(H55)</f>
        <v>0</v>
      </c>
      <c r="I56" s="77"/>
      <c r="J56" s="17"/>
      <c r="K56" s="114"/>
      <c r="L56" s="114"/>
      <c r="M56" s="114"/>
    </row>
    <row r="57" spans="1:13" ht="15.75">
      <c r="A57" s="15"/>
      <c r="B57" s="148" t="s">
        <v>31</v>
      </c>
      <c r="C57" s="149"/>
      <c r="D57" s="149"/>
      <c r="E57" s="149"/>
      <c r="F57" s="149"/>
      <c r="G57" s="149"/>
      <c r="H57" s="149"/>
      <c r="I57" s="149"/>
      <c r="J57" s="168"/>
      <c r="K57" s="114"/>
      <c r="L57" s="114"/>
      <c r="M57" s="114"/>
    </row>
    <row r="58" spans="1:13" ht="15.75">
      <c r="A58" s="15" t="s">
        <v>122</v>
      </c>
      <c r="B58" s="72"/>
      <c r="C58" s="14"/>
      <c r="D58" s="14"/>
      <c r="E58" s="67"/>
      <c r="F58" s="70"/>
      <c r="G58" s="70"/>
      <c r="H58" s="67"/>
      <c r="I58" s="73"/>
      <c r="J58" s="14"/>
      <c r="K58" s="114"/>
      <c r="L58" s="114"/>
      <c r="M58" s="114"/>
    </row>
    <row r="59" spans="1:13" ht="15.75">
      <c r="A59" s="15"/>
      <c r="B59" s="36" t="s">
        <v>16</v>
      </c>
      <c r="C59" s="17" t="s">
        <v>88</v>
      </c>
      <c r="D59" s="17">
        <f>SUM(D58)</f>
        <v>0</v>
      </c>
      <c r="E59" s="17">
        <f>SUM(E58)</f>
        <v>0</v>
      </c>
      <c r="F59" s="17">
        <f>SUM(F58)</f>
        <v>0</v>
      </c>
      <c r="G59" s="17">
        <f>SUM(G58)</f>
        <v>0</v>
      </c>
      <c r="H59" s="17">
        <f>SUM(H58)</f>
        <v>0</v>
      </c>
      <c r="I59" s="18"/>
      <c r="J59" s="14"/>
      <c r="K59" s="114"/>
      <c r="L59" s="114"/>
      <c r="M59" s="114"/>
    </row>
    <row r="60" spans="1:13" ht="15.75">
      <c r="A60" s="8"/>
      <c r="B60" s="148" t="s">
        <v>32</v>
      </c>
      <c r="C60" s="149"/>
      <c r="D60" s="149"/>
      <c r="E60" s="149"/>
      <c r="F60" s="149"/>
      <c r="G60" s="149"/>
      <c r="H60" s="149"/>
      <c r="I60" s="149"/>
      <c r="J60" s="168"/>
      <c r="K60" s="114"/>
      <c r="L60" s="114"/>
      <c r="M60" s="114"/>
    </row>
    <row r="61" spans="1:13" ht="15.75">
      <c r="A61" s="8" t="s">
        <v>123</v>
      </c>
      <c r="B61" s="79"/>
      <c r="C61" s="14"/>
      <c r="D61" s="14"/>
      <c r="E61" s="14"/>
      <c r="F61" s="14"/>
      <c r="G61" s="14"/>
      <c r="H61" s="14"/>
      <c r="I61" s="10"/>
      <c r="J61" s="14"/>
      <c r="K61" s="114"/>
      <c r="L61" s="114"/>
      <c r="M61" s="114"/>
    </row>
    <row r="62" spans="1:17" ht="15.75">
      <c r="A62" s="8"/>
      <c r="B62" s="36" t="s">
        <v>16</v>
      </c>
      <c r="C62" s="17" t="s">
        <v>88</v>
      </c>
      <c r="D62" s="17">
        <f>SUM(D61)</f>
        <v>0</v>
      </c>
      <c r="E62" s="17">
        <f>SUM(E61)</f>
        <v>0</v>
      </c>
      <c r="F62" s="17">
        <f>SUM(F61)</f>
        <v>0</v>
      </c>
      <c r="G62" s="17">
        <f>SUM(G61)</f>
        <v>0</v>
      </c>
      <c r="H62" s="17">
        <f>SUM(H61)</f>
        <v>0</v>
      </c>
      <c r="I62" s="17"/>
      <c r="J62" s="17"/>
      <c r="K62" s="114"/>
      <c r="L62" s="114"/>
      <c r="M62" s="114"/>
      <c r="Q62" s="88"/>
    </row>
    <row r="63" spans="1:13" ht="15.75">
      <c r="A63" s="8"/>
      <c r="B63" s="144" t="s">
        <v>91</v>
      </c>
      <c r="C63" s="145"/>
      <c r="D63" s="145"/>
      <c r="E63" s="145"/>
      <c r="F63" s="145"/>
      <c r="G63" s="145"/>
      <c r="H63" s="145"/>
      <c r="I63" s="145"/>
      <c r="J63" s="169"/>
      <c r="K63" s="114"/>
      <c r="L63" s="114"/>
      <c r="M63" s="114"/>
    </row>
    <row r="64" spans="1:13" ht="15.75">
      <c r="A64" s="8" t="s">
        <v>125</v>
      </c>
      <c r="B64" s="19"/>
      <c r="C64" s="23"/>
      <c r="D64" s="82"/>
      <c r="E64" s="21"/>
      <c r="F64" s="21"/>
      <c r="G64" s="21"/>
      <c r="H64" s="21"/>
      <c r="I64" s="71"/>
      <c r="J64" s="20"/>
      <c r="K64" s="114"/>
      <c r="L64" s="114"/>
      <c r="M64" s="114"/>
    </row>
    <row r="65" spans="1:13" ht="15.75">
      <c r="A65" s="8"/>
      <c r="B65" s="25" t="s">
        <v>16</v>
      </c>
      <c r="C65" s="23"/>
      <c r="D65" s="83">
        <f>D64</f>
        <v>0</v>
      </c>
      <c r="E65" s="23">
        <f>E64</f>
        <v>0</v>
      </c>
      <c r="F65" s="23">
        <f>F64</f>
        <v>0</v>
      </c>
      <c r="G65" s="23">
        <f>G64</f>
        <v>0</v>
      </c>
      <c r="H65" s="23">
        <f>H64</f>
        <v>0</v>
      </c>
      <c r="I65" s="23"/>
      <c r="J65" s="23"/>
      <c r="K65" s="114"/>
      <c r="L65" s="114"/>
      <c r="M65" s="114"/>
    </row>
    <row r="66" spans="1:13" ht="15.75">
      <c r="A66" s="8"/>
      <c r="B66" s="144" t="s">
        <v>33</v>
      </c>
      <c r="C66" s="145"/>
      <c r="D66" s="145"/>
      <c r="E66" s="145"/>
      <c r="F66" s="145"/>
      <c r="G66" s="145"/>
      <c r="H66" s="145"/>
      <c r="I66" s="145"/>
      <c r="J66" s="169"/>
      <c r="K66" s="114"/>
      <c r="L66" s="114"/>
      <c r="M66" s="114"/>
    </row>
    <row r="67" spans="1:13" ht="15.75">
      <c r="A67" s="8" t="s">
        <v>126</v>
      </c>
      <c r="B67" s="31"/>
      <c r="C67" s="20"/>
      <c r="D67" s="20"/>
      <c r="E67" s="20"/>
      <c r="F67" s="20"/>
      <c r="G67" s="20"/>
      <c r="H67" s="20"/>
      <c r="I67" s="30"/>
      <c r="J67" s="20"/>
      <c r="K67" s="114"/>
      <c r="L67" s="114"/>
      <c r="M67" s="114"/>
    </row>
    <row r="68" spans="1:13" ht="15.75">
      <c r="A68" s="8"/>
      <c r="B68" s="19" t="s">
        <v>16</v>
      </c>
      <c r="C68" s="23"/>
      <c r="D68" s="23">
        <v>0</v>
      </c>
      <c r="E68" s="23">
        <f>E67</f>
        <v>0</v>
      </c>
      <c r="F68" s="23">
        <f>F67</f>
        <v>0</v>
      </c>
      <c r="G68" s="23">
        <f>G67</f>
        <v>0</v>
      </c>
      <c r="H68" s="23">
        <f>H67</f>
        <v>0</v>
      </c>
      <c r="I68" s="33"/>
      <c r="J68" s="20"/>
      <c r="K68" s="114"/>
      <c r="L68" s="114"/>
      <c r="M68" s="114"/>
    </row>
    <row r="69" spans="1:13" ht="15.75">
      <c r="A69" s="8"/>
      <c r="B69" s="144" t="s">
        <v>34</v>
      </c>
      <c r="C69" s="145"/>
      <c r="D69" s="145"/>
      <c r="E69" s="145"/>
      <c r="F69" s="145"/>
      <c r="G69" s="145"/>
      <c r="H69" s="145"/>
      <c r="I69" s="145"/>
      <c r="J69" s="169"/>
      <c r="K69" s="114"/>
      <c r="L69" s="114"/>
      <c r="M69" s="114"/>
    </row>
    <row r="70" spans="1:13" ht="63" customHeight="1">
      <c r="A70" s="89" t="s">
        <v>130</v>
      </c>
      <c r="B70" s="102" t="s">
        <v>131</v>
      </c>
      <c r="C70" s="123" t="s">
        <v>101</v>
      </c>
      <c r="D70" s="89">
        <v>3</v>
      </c>
      <c r="E70" s="99">
        <v>0</v>
      </c>
      <c r="F70" s="99">
        <v>0</v>
      </c>
      <c r="G70" s="99">
        <v>0</v>
      </c>
      <c r="H70" s="123">
        <f>E70+F70+G70</f>
        <v>0</v>
      </c>
      <c r="I70" s="98" t="s">
        <v>90</v>
      </c>
      <c r="J70" s="173" t="s">
        <v>148</v>
      </c>
      <c r="K70" s="122" t="s">
        <v>195</v>
      </c>
      <c r="L70" s="2" t="s">
        <v>199</v>
      </c>
      <c r="M70" s="114"/>
    </row>
    <row r="71" spans="1:13" ht="63" customHeight="1">
      <c r="A71" s="89" t="s">
        <v>133</v>
      </c>
      <c r="B71" s="102" t="s">
        <v>134</v>
      </c>
      <c r="C71" s="123" t="s">
        <v>101</v>
      </c>
      <c r="D71" s="89">
        <v>1</v>
      </c>
      <c r="E71" s="99">
        <v>0</v>
      </c>
      <c r="F71" s="99">
        <v>0</v>
      </c>
      <c r="G71" s="99">
        <v>0</v>
      </c>
      <c r="H71" s="123">
        <f>E71+F71+G71</f>
        <v>0</v>
      </c>
      <c r="I71" s="98" t="s">
        <v>90</v>
      </c>
      <c r="J71" s="174"/>
      <c r="K71" s="122" t="s">
        <v>195</v>
      </c>
      <c r="L71" s="2" t="s">
        <v>200</v>
      </c>
      <c r="M71" s="114"/>
    </row>
    <row r="72" spans="1:13" ht="63" customHeight="1">
      <c r="A72" s="89" t="s">
        <v>132</v>
      </c>
      <c r="B72" s="102" t="s">
        <v>135</v>
      </c>
      <c r="C72" s="123" t="s">
        <v>101</v>
      </c>
      <c r="D72" s="89">
        <v>1</v>
      </c>
      <c r="E72" s="99">
        <v>0</v>
      </c>
      <c r="F72" s="99">
        <v>0</v>
      </c>
      <c r="G72" s="99">
        <v>0</v>
      </c>
      <c r="H72" s="123">
        <f>E72+F72+G72</f>
        <v>0</v>
      </c>
      <c r="I72" s="98" t="s">
        <v>90</v>
      </c>
      <c r="J72" s="175"/>
      <c r="K72" s="122" t="s">
        <v>195</v>
      </c>
      <c r="L72" s="2" t="s">
        <v>201</v>
      </c>
      <c r="M72" s="114"/>
    </row>
    <row r="73" spans="1:13" ht="15.75">
      <c r="A73" s="15"/>
      <c r="B73" s="19" t="s">
        <v>16</v>
      </c>
      <c r="C73" s="23"/>
      <c r="D73" s="83">
        <f>D37+D70+D71+D72</f>
        <v>108</v>
      </c>
      <c r="E73" s="97">
        <f>E70+E71+E72</f>
        <v>0</v>
      </c>
      <c r="F73" s="97">
        <f>F70+F71+F72</f>
        <v>0</v>
      </c>
      <c r="G73" s="97">
        <f>G70+G71+G72</f>
        <v>0</v>
      </c>
      <c r="H73" s="97">
        <f>H70+H71+H72</f>
        <v>0</v>
      </c>
      <c r="I73" s="23"/>
      <c r="J73" s="23"/>
      <c r="K73" s="114"/>
      <c r="L73" s="114"/>
      <c r="M73" s="114"/>
    </row>
    <row r="74" spans="1:17" ht="15.75">
      <c r="A74" s="15"/>
      <c r="B74" s="144" t="s">
        <v>35</v>
      </c>
      <c r="C74" s="145"/>
      <c r="D74" s="145"/>
      <c r="E74" s="145"/>
      <c r="F74" s="145"/>
      <c r="G74" s="145"/>
      <c r="H74" s="145"/>
      <c r="I74" s="145"/>
      <c r="J74" s="169"/>
      <c r="K74" s="114"/>
      <c r="L74" s="114"/>
      <c r="M74" s="114"/>
      <c r="O74" s="87"/>
      <c r="P74" s="87"/>
      <c r="Q74" s="87"/>
    </row>
    <row r="75" spans="1:13" ht="15.75">
      <c r="A75" s="15" t="s">
        <v>128</v>
      </c>
      <c r="B75" s="31"/>
      <c r="C75" s="20"/>
      <c r="D75" s="20"/>
      <c r="E75" s="20"/>
      <c r="F75" s="20"/>
      <c r="G75" s="20"/>
      <c r="H75" s="20"/>
      <c r="I75" s="30"/>
      <c r="J75" s="20"/>
      <c r="K75" s="114"/>
      <c r="L75" s="114"/>
      <c r="M75" s="114"/>
    </row>
    <row r="76" spans="1:14" ht="15.75">
      <c r="A76" s="15"/>
      <c r="B76" s="25" t="s">
        <v>20</v>
      </c>
      <c r="C76" s="23"/>
      <c r="D76" s="23">
        <f>SUM(D75)</f>
        <v>0</v>
      </c>
      <c r="E76" s="23">
        <f>SUM(E75)</f>
        <v>0</v>
      </c>
      <c r="F76" s="23">
        <f>SUM(F75)</f>
        <v>0</v>
      </c>
      <c r="G76" s="23">
        <f>SUM(G75)</f>
        <v>0</v>
      </c>
      <c r="H76" s="23">
        <f>SUM(H75)</f>
        <v>0</v>
      </c>
      <c r="I76" s="33"/>
      <c r="J76" s="23"/>
      <c r="K76" s="114"/>
      <c r="L76" s="114"/>
      <c r="M76" s="114"/>
      <c r="N76" s="64"/>
    </row>
    <row r="77" spans="1:13" ht="15.75">
      <c r="A77" s="15"/>
      <c r="B77" s="144" t="s">
        <v>36</v>
      </c>
      <c r="C77" s="145"/>
      <c r="D77" s="145"/>
      <c r="E77" s="145"/>
      <c r="F77" s="145"/>
      <c r="G77" s="145"/>
      <c r="H77" s="145"/>
      <c r="I77" s="145"/>
      <c r="J77" s="169"/>
      <c r="K77" s="114"/>
      <c r="L77" s="114"/>
      <c r="M77" s="114"/>
    </row>
    <row r="78" spans="1:17" ht="15.75">
      <c r="A78" s="15" t="s">
        <v>129</v>
      </c>
      <c r="B78" s="25"/>
      <c r="C78" s="23"/>
      <c r="D78" s="24"/>
      <c r="E78" s="23"/>
      <c r="F78" s="23"/>
      <c r="G78" s="23"/>
      <c r="H78" s="23"/>
      <c r="I78" s="33"/>
      <c r="J78" s="23"/>
      <c r="K78" s="114"/>
      <c r="L78" s="114"/>
      <c r="M78" s="114"/>
      <c r="O78" s="87"/>
      <c r="P78" s="87"/>
      <c r="Q78" s="87"/>
    </row>
    <row r="79" spans="1:17" ht="15.75">
      <c r="A79" s="15"/>
      <c r="B79" s="25" t="s">
        <v>20</v>
      </c>
      <c r="C79" s="23"/>
      <c r="D79" s="23">
        <f>SUM(D78)</f>
        <v>0</v>
      </c>
      <c r="E79" s="23">
        <f>SUM(E78)</f>
        <v>0</v>
      </c>
      <c r="F79" s="23">
        <f>SUM(F78)</f>
        <v>0</v>
      </c>
      <c r="G79" s="23">
        <f>SUM(G78)</f>
        <v>0</v>
      </c>
      <c r="H79" s="23">
        <f>SUM(H78)</f>
        <v>0</v>
      </c>
      <c r="I79" s="33"/>
      <c r="J79" s="20"/>
      <c r="K79" s="114"/>
      <c r="L79" s="114"/>
      <c r="M79" s="114"/>
      <c r="O79" s="88"/>
      <c r="P79" s="88"/>
      <c r="Q79" s="88"/>
    </row>
    <row r="80" spans="1:13" ht="15.75">
      <c r="A80" s="90"/>
      <c r="B80" s="146" t="s">
        <v>66</v>
      </c>
      <c r="C80" s="147"/>
      <c r="D80" s="147"/>
      <c r="E80" s="147"/>
      <c r="F80" s="147"/>
      <c r="G80" s="147"/>
      <c r="H80" s="147"/>
      <c r="I80" s="147"/>
      <c r="J80" s="167"/>
      <c r="K80" s="114"/>
      <c r="L80" s="114"/>
      <c r="M80" s="114"/>
    </row>
    <row r="81" spans="1:17" ht="15.75">
      <c r="A81" s="90"/>
      <c r="B81" s="5" t="s">
        <v>37</v>
      </c>
      <c r="C81" s="7" t="s">
        <v>15</v>
      </c>
      <c r="D81" s="7">
        <f>D100</f>
        <v>608.837</v>
      </c>
      <c r="E81" s="7">
        <v>0</v>
      </c>
      <c r="F81" s="7">
        <v>0</v>
      </c>
      <c r="G81" s="7">
        <v>0</v>
      </c>
      <c r="H81" s="7">
        <f>E81+F81+G81</f>
        <v>0</v>
      </c>
      <c r="I81" s="7"/>
      <c r="J81" s="7"/>
      <c r="K81" s="114"/>
      <c r="L81" s="114"/>
      <c r="M81" s="114"/>
      <c r="O81" s="88"/>
      <c r="P81" s="88"/>
      <c r="Q81" s="88"/>
    </row>
    <row r="82" spans="1:17" ht="15.75">
      <c r="A82" s="144" t="s">
        <v>38</v>
      </c>
      <c r="B82" s="145"/>
      <c r="C82" s="145"/>
      <c r="D82" s="145"/>
      <c r="E82" s="145"/>
      <c r="F82" s="145"/>
      <c r="G82" s="145"/>
      <c r="H82" s="145"/>
      <c r="I82" s="145"/>
      <c r="J82" s="169"/>
      <c r="K82" s="114"/>
      <c r="L82" s="114"/>
      <c r="M82" s="114"/>
      <c r="O82" s="88"/>
      <c r="P82" s="88"/>
      <c r="Q82" s="88"/>
    </row>
    <row r="83" spans="1:17" ht="15.75">
      <c r="A83" s="15" t="s">
        <v>137</v>
      </c>
      <c r="B83" s="23"/>
      <c r="C83" s="23"/>
      <c r="D83" s="23"/>
      <c r="E83" s="23"/>
      <c r="F83" s="23"/>
      <c r="G83" s="23"/>
      <c r="H83" s="23"/>
      <c r="I83" s="23"/>
      <c r="J83" s="178"/>
      <c r="K83" s="114"/>
      <c r="L83" s="114"/>
      <c r="M83" s="114"/>
      <c r="O83" s="88"/>
      <c r="P83" s="88"/>
      <c r="Q83" s="88"/>
    </row>
    <row r="84" spans="1:18" ht="15.75">
      <c r="A84" s="89"/>
      <c r="B84" s="19" t="s">
        <v>16</v>
      </c>
      <c r="C84" s="23"/>
      <c r="D84" s="23">
        <f>D83</f>
        <v>0</v>
      </c>
      <c r="E84" s="23">
        <f>E83</f>
        <v>0</v>
      </c>
      <c r="F84" s="23">
        <f>F83</f>
        <v>0</v>
      </c>
      <c r="G84" s="23">
        <f>G83</f>
        <v>0</v>
      </c>
      <c r="H84" s="23">
        <f>E84+F84+G84</f>
        <v>0</v>
      </c>
      <c r="I84" s="23"/>
      <c r="J84" s="23"/>
      <c r="K84" s="114"/>
      <c r="L84" s="114"/>
      <c r="M84" s="114"/>
      <c r="O84" s="88"/>
      <c r="P84" s="88"/>
      <c r="Q84" s="88"/>
      <c r="R84" s="88"/>
    </row>
    <row r="85" spans="1:18" ht="15.75">
      <c r="A85" s="144" t="s">
        <v>39</v>
      </c>
      <c r="B85" s="145"/>
      <c r="C85" s="145"/>
      <c r="D85" s="145"/>
      <c r="E85" s="145"/>
      <c r="F85" s="145"/>
      <c r="G85" s="145"/>
      <c r="H85" s="145"/>
      <c r="I85" s="145"/>
      <c r="J85" s="169"/>
      <c r="K85" s="114"/>
      <c r="L85" s="114"/>
      <c r="M85" s="114"/>
      <c r="P85" s="88"/>
      <c r="Q85" s="88"/>
      <c r="R85" s="88"/>
    </row>
    <row r="86" spans="1:18" ht="15.75">
      <c r="A86" s="15" t="s">
        <v>138</v>
      </c>
      <c r="B86" s="31"/>
      <c r="C86" s="20"/>
      <c r="D86" s="21"/>
      <c r="E86" s="34"/>
      <c r="F86" s="34"/>
      <c r="G86" s="34"/>
      <c r="H86" s="20"/>
      <c r="I86" s="22"/>
      <c r="J86" s="20"/>
      <c r="K86" s="114"/>
      <c r="L86" s="114"/>
      <c r="M86" s="114"/>
      <c r="P86" s="88"/>
      <c r="Q86" s="88"/>
      <c r="R86" s="88"/>
    </row>
    <row r="87" spans="1:13" ht="15.75">
      <c r="A87" s="15"/>
      <c r="B87" s="19" t="s">
        <v>16</v>
      </c>
      <c r="C87" s="23"/>
      <c r="D87" s="23">
        <f>SUM(D86)</f>
        <v>0</v>
      </c>
      <c r="E87" s="23">
        <f>E86</f>
        <v>0</v>
      </c>
      <c r="F87" s="23">
        <f>F86</f>
        <v>0</v>
      </c>
      <c r="G87" s="23">
        <f>G86</f>
        <v>0</v>
      </c>
      <c r="H87" s="23">
        <f>E87+F87+G87</f>
        <v>0</v>
      </c>
      <c r="I87" s="23"/>
      <c r="J87" s="23"/>
      <c r="K87" s="114"/>
      <c r="L87" s="114"/>
      <c r="M87" s="114"/>
    </row>
    <row r="88" spans="1:13" ht="15.75">
      <c r="A88" s="144" t="s">
        <v>40</v>
      </c>
      <c r="B88" s="145"/>
      <c r="C88" s="145"/>
      <c r="D88" s="145"/>
      <c r="E88" s="145"/>
      <c r="F88" s="145"/>
      <c r="G88" s="145"/>
      <c r="H88" s="145"/>
      <c r="I88" s="145"/>
      <c r="J88" s="169"/>
      <c r="K88" s="114"/>
      <c r="L88" s="114"/>
      <c r="M88" s="114"/>
    </row>
    <row r="89" spans="1:13" ht="15.75">
      <c r="A89" s="15" t="s">
        <v>139</v>
      </c>
      <c r="B89" s="31"/>
      <c r="C89" s="20"/>
      <c r="D89" s="21"/>
      <c r="E89" s="34"/>
      <c r="F89" s="34"/>
      <c r="G89" s="34"/>
      <c r="H89" s="20"/>
      <c r="I89" s="22"/>
      <c r="J89" s="20"/>
      <c r="K89" s="114"/>
      <c r="L89" s="114"/>
      <c r="M89" s="114"/>
    </row>
    <row r="90" spans="1:13" ht="15.75">
      <c r="A90" s="15"/>
      <c r="B90" s="19" t="s">
        <v>16</v>
      </c>
      <c r="C90" s="23"/>
      <c r="D90" s="23">
        <f>SUM(D89)</f>
        <v>0</v>
      </c>
      <c r="E90" s="23">
        <f>E89</f>
        <v>0</v>
      </c>
      <c r="F90" s="23">
        <f>F89</f>
        <v>0</v>
      </c>
      <c r="G90" s="23">
        <f>G89</f>
        <v>0</v>
      </c>
      <c r="H90" s="23">
        <f>E90+F90+G90</f>
        <v>0</v>
      </c>
      <c r="I90" s="23"/>
      <c r="J90" s="23"/>
      <c r="K90" s="114"/>
      <c r="L90" s="114"/>
      <c r="M90" s="114"/>
    </row>
    <row r="91" spans="1:13" ht="15.75">
      <c r="A91" s="15"/>
      <c r="B91" s="144" t="s">
        <v>41</v>
      </c>
      <c r="C91" s="145"/>
      <c r="D91" s="145"/>
      <c r="E91" s="145"/>
      <c r="F91" s="145"/>
      <c r="G91" s="145"/>
      <c r="H91" s="145"/>
      <c r="I91" s="145"/>
      <c r="J91" s="169"/>
      <c r="K91" s="114"/>
      <c r="L91" s="114"/>
      <c r="M91" s="114"/>
    </row>
    <row r="92" spans="1:13" ht="51.75" customHeight="1">
      <c r="A92" s="15" t="s">
        <v>140</v>
      </c>
      <c r="B92" s="36" t="s">
        <v>75</v>
      </c>
      <c r="C92" s="14" t="s">
        <v>69</v>
      </c>
      <c r="D92" s="15">
        <v>3</v>
      </c>
      <c r="E92" s="14">
        <v>0</v>
      </c>
      <c r="F92" s="14">
        <v>0</v>
      </c>
      <c r="G92" s="14">
        <v>0</v>
      </c>
      <c r="H92" s="14">
        <f>E92+F92+G92</f>
        <v>0</v>
      </c>
      <c r="I92" s="10" t="s">
        <v>82</v>
      </c>
      <c r="J92" s="179" t="s">
        <v>191</v>
      </c>
      <c r="K92" s="114"/>
      <c r="L92" s="114"/>
      <c r="M92" s="114"/>
    </row>
    <row r="93" spans="1:13" ht="30.75" customHeight="1">
      <c r="A93" s="15" t="s">
        <v>141</v>
      </c>
      <c r="B93" s="36" t="s">
        <v>76</v>
      </c>
      <c r="C93" s="14" t="s">
        <v>15</v>
      </c>
      <c r="D93" s="67">
        <v>0.5</v>
      </c>
      <c r="E93" s="14">
        <v>0</v>
      </c>
      <c r="F93" s="14">
        <v>0</v>
      </c>
      <c r="G93" s="14">
        <v>0</v>
      </c>
      <c r="H93" s="14">
        <f aca="true" t="shared" si="2" ref="H93:H100">E93+F93+G93</f>
        <v>0</v>
      </c>
      <c r="I93" s="10" t="s">
        <v>83</v>
      </c>
      <c r="J93" s="180"/>
      <c r="K93" s="114"/>
      <c r="L93" s="114"/>
      <c r="M93" s="114"/>
    </row>
    <row r="94" spans="1:13" ht="31.5" customHeight="1">
      <c r="A94" s="15" t="s">
        <v>142</v>
      </c>
      <c r="B94" s="36" t="s">
        <v>77</v>
      </c>
      <c r="C94" s="14" t="s">
        <v>15</v>
      </c>
      <c r="D94" s="67">
        <v>1.337</v>
      </c>
      <c r="E94" s="14">
        <v>0</v>
      </c>
      <c r="F94" s="14">
        <v>0</v>
      </c>
      <c r="G94" s="14">
        <v>0</v>
      </c>
      <c r="H94" s="14">
        <f t="shared" si="2"/>
        <v>0</v>
      </c>
      <c r="I94" s="10" t="s">
        <v>83</v>
      </c>
      <c r="J94" s="180"/>
      <c r="K94" s="114"/>
      <c r="L94" s="114"/>
      <c r="M94" s="114"/>
    </row>
    <row r="95" spans="1:13" ht="31.5">
      <c r="A95" s="15" t="s">
        <v>143</v>
      </c>
      <c r="B95" s="36" t="s">
        <v>78</v>
      </c>
      <c r="C95" s="14" t="s">
        <v>81</v>
      </c>
      <c r="D95" s="15">
        <v>3</v>
      </c>
      <c r="E95" s="14">
        <v>0</v>
      </c>
      <c r="F95" s="14">
        <v>0</v>
      </c>
      <c r="G95" s="14">
        <v>0</v>
      </c>
      <c r="H95" s="14">
        <f t="shared" si="2"/>
        <v>0</v>
      </c>
      <c r="I95" s="10" t="s">
        <v>84</v>
      </c>
      <c r="J95" s="180"/>
      <c r="K95" s="114"/>
      <c r="L95" s="114"/>
      <c r="M95" s="114"/>
    </row>
    <row r="96" spans="1:13" ht="31.5">
      <c r="A96" s="15" t="s">
        <v>144</v>
      </c>
      <c r="B96" s="36" t="s">
        <v>89</v>
      </c>
      <c r="C96" s="14" t="s">
        <v>69</v>
      </c>
      <c r="D96" s="15">
        <v>4</v>
      </c>
      <c r="E96" s="14">
        <v>0</v>
      </c>
      <c r="F96" s="14">
        <v>0</v>
      </c>
      <c r="G96" s="14">
        <v>0</v>
      </c>
      <c r="H96" s="14">
        <f t="shared" si="2"/>
        <v>0</v>
      </c>
      <c r="I96" s="10" t="s">
        <v>85</v>
      </c>
      <c r="J96" s="180"/>
      <c r="K96" s="114"/>
      <c r="L96" s="114"/>
      <c r="M96" s="114"/>
    </row>
    <row r="97" spans="1:13" ht="31.5" customHeight="1">
      <c r="A97" s="15" t="s">
        <v>145</v>
      </c>
      <c r="B97" s="36" t="s">
        <v>79</v>
      </c>
      <c r="C97" s="14" t="s">
        <v>80</v>
      </c>
      <c r="D97" s="15">
        <v>500</v>
      </c>
      <c r="E97" s="14">
        <v>0</v>
      </c>
      <c r="F97" s="14">
        <v>0</v>
      </c>
      <c r="G97" s="14">
        <v>0</v>
      </c>
      <c r="H97" s="14">
        <f t="shared" si="2"/>
        <v>0</v>
      </c>
      <c r="I97" s="10" t="s">
        <v>83</v>
      </c>
      <c r="J97" s="181"/>
      <c r="K97" s="114"/>
      <c r="L97" s="114"/>
      <c r="M97" s="114"/>
    </row>
    <row r="98" spans="1:13" ht="63">
      <c r="A98" s="89" t="s">
        <v>146</v>
      </c>
      <c r="B98" s="104" t="s">
        <v>169</v>
      </c>
      <c r="C98" s="99" t="s">
        <v>80</v>
      </c>
      <c r="D98" s="89">
        <v>97</v>
      </c>
      <c r="E98" s="99">
        <v>0</v>
      </c>
      <c r="F98" s="99">
        <v>0</v>
      </c>
      <c r="G98" s="99">
        <v>0</v>
      </c>
      <c r="H98" s="99">
        <f t="shared" si="2"/>
        <v>0</v>
      </c>
      <c r="I98" s="105" t="s">
        <v>90</v>
      </c>
      <c r="J98" s="99" t="s">
        <v>149</v>
      </c>
      <c r="K98" s="114" t="s">
        <v>195</v>
      </c>
      <c r="L98" s="2" t="s">
        <v>199</v>
      </c>
      <c r="M98" s="114"/>
    </row>
    <row r="99" spans="1:13" ht="78.75">
      <c r="A99" s="89" t="s">
        <v>179</v>
      </c>
      <c r="B99" s="104" t="s">
        <v>178</v>
      </c>
      <c r="C99" s="14" t="s">
        <v>69</v>
      </c>
      <c r="D99" s="89">
        <v>30</v>
      </c>
      <c r="E99" s="99">
        <v>0</v>
      </c>
      <c r="F99" s="99">
        <v>0</v>
      </c>
      <c r="G99" s="99">
        <v>0</v>
      </c>
      <c r="H99" s="99">
        <v>0</v>
      </c>
      <c r="I99" s="105" t="s">
        <v>180</v>
      </c>
      <c r="J99" s="99" t="s">
        <v>189</v>
      </c>
      <c r="K99" s="114"/>
      <c r="L99" s="114"/>
      <c r="M99" s="114"/>
    </row>
    <row r="100" spans="1:13" ht="15.75" customHeight="1">
      <c r="A100" s="15"/>
      <c r="B100" s="19" t="s">
        <v>16</v>
      </c>
      <c r="C100" s="23"/>
      <c r="D100" s="24">
        <f>D92+D93+D94+D95+D96+D97+D98</f>
        <v>608.837</v>
      </c>
      <c r="E100" s="23">
        <f>E92+E93+E94+E95+E96+E97+E98</f>
        <v>0</v>
      </c>
      <c r="F100" s="23">
        <f>F92+F93+F94+F95+F96+F97+F98</f>
        <v>0</v>
      </c>
      <c r="G100" s="23">
        <f>G92+G93+G94+G95+G96+G97+G98</f>
        <v>0</v>
      </c>
      <c r="H100" s="20">
        <f t="shared" si="2"/>
        <v>0</v>
      </c>
      <c r="I100" s="23"/>
      <c r="J100" s="23"/>
      <c r="K100" s="114"/>
      <c r="L100" s="114"/>
      <c r="M100" s="114"/>
    </row>
    <row r="101" spans="1:13" ht="15.75">
      <c r="A101" s="15"/>
      <c r="B101" s="144" t="s">
        <v>42</v>
      </c>
      <c r="C101" s="145"/>
      <c r="D101" s="145"/>
      <c r="E101" s="145"/>
      <c r="F101" s="145"/>
      <c r="G101" s="145"/>
      <c r="H101" s="145"/>
      <c r="I101" s="145"/>
      <c r="J101" s="169"/>
      <c r="K101" s="114"/>
      <c r="L101" s="114"/>
      <c r="M101" s="114"/>
    </row>
    <row r="102" spans="1:13" ht="31.5">
      <c r="A102" s="15" t="s">
        <v>153</v>
      </c>
      <c r="B102" s="116" t="s">
        <v>185</v>
      </c>
      <c r="C102" s="115" t="s">
        <v>69</v>
      </c>
      <c r="D102" s="117">
        <v>1</v>
      </c>
      <c r="E102" s="20">
        <v>0</v>
      </c>
      <c r="F102" s="20">
        <v>0</v>
      </c>
      <c r="G102" s="20">
        <v>0</v>
      </c>
      <c r="H102" s="20">
        <v>0</v>
      </c>
      <c r="I102" s="118">
        <v>43738</v>
      </c>
      <c r="J102" s="182" t="s">
        <v>189</v>
      </c>
      <c r="K102" s="114"/>
      <c r="L102" s="114"/>
      <c r="M102" s="114"/>
    </row>
    <row r="103" spans="1:13" ht="47.25">
      <c r="A103" s="15" t="s">
        <v>183</v>
      </c>
      <c r="B103" s="120" t="s">
        <v>186</v>
      </c>
      <c r="C103" s="115" t="s">
        <v>69</v>
      </c>
      <c r="D103" s="117">
        <v>1</v>
      </c>
      <c r="E103" s="20">
        <v>0</v>
      </c>
      <c r="F103" s="20">
        <v>0</v>
      </c>
      <c r="G103" s="20">
        <v>0</v>
      </c>
      <c r="H103" s="20">
        <v>0</v>
      </c>
      <c r="I103" s="118">
        <v>43738</v>
      </c>
      <c r="J103" s="183"/>
      <c r="K103" s="114"/>
      <c r="L103" s="114"/>
      <c r="M103" s="114"/>
    </row>
    <row r="104" spans="1:13" ht="31.5">
      <c r="A104" s="15" t="s">
        <v>184</v>
      </c>
      <c r="B104" s="120" t="s">
        <v>187</v>
      </c>
      <c r="C104" s="115" t="s">
        <v>69</v>
      </c>
      <c r="D104" s="117">
        <v>1</v>
      </c>
      <c r="E104" s="20">
        <v>0</v>
      </c>
      <c r="F104" s="20">
        <v>0</v>
      </c>
      <c r="G104" s="20">
        <v>0</v>
      </c>
      <c r="H104" s="20">
        <v>0</v>
      </c>
      <c r="I104" s="118">
        <v>43738</v>
      </c>
      <c r="J104" s="183"/>
      <c r="K104" s="114"/>
      <c r="L104" s="114"/>
      <c r="M104" s="114"/>
    </row>
    <row r="105" spans="1:13" ht="15.75">
      <c r="A105" s="15"/>
      <c r="B105" s="19" t="s">
        <v>20</v>
      </c>
      <c r="C105" s="23"/>
      <c r="D105" s="23"/>
      <c r="E105" s="23">
        <v>0</v>
      </c>
      <c r="F105" s="23">
        <v>0</v>
      </c>
      <c r="G105" s="23">
        <v>0</v>
      </c>
      <c r="H105" s="23">
        <f>E105+F105+G105</f>
        <v>0</v>
      </c>
      <c r="I105" s="23"/>
      <c r="J105" s="23"/>
      <c r="K105" s="114"/>
      <c r="L105" s="114"/>
      <c r="M105" s="114"/>
    </row>
    <row r="106" spans="1:13" ht="15.75">
      <c r="A106" s="111"/>
      <c r="B106" s="146" t="s">
        <v>43</v>
      </c>
      <c r="C106" s="147"/>
      <c r="D106" s="147"/>
      <c r="E106" s="147"/>
      <c r="F106" s="147"/>
      <c r="G106" s="147"/>
      <c r="H106" s="147"/>
      <c r="I106" s="147"/>
      <c r="J106" s="167"/>
      <c r="K106" s="114"/>
      <c r="L106" s="114"/>
      <c r="M106" s="114"/>
    </row>
    <row r="107" spans="1:13" ht="15.75">
      <c r="A107" s="111"/>
      <c r="B107" s="5" t="s">
        <v>44</v>
      </c>
      <c r="C107" s="7" t="s">
        <v>101</v>
      </c>
      <c r="D107" s="85">
        <f>D118</f>
        <v>0</v>
      </c>
      <c r="E107" s="35">
        <f>E118</f>
        <v>0</v>
      </c>
      <c r="F107" s="35">
        <f>F110+F118</f>
        <v>180</v>
      </c>
      <c r="G107" s="35">
        <f>G110+G118</f>
        <v>500</v>
      </c>
      <c r="H107" s="35">
        <f>H110+H118</f>
        <v>680</v>
      </c>
      <c r="I107" s="7"/>
      <c r="J107" s="7"/>
      <c r="K107" s="114"/>
      <c r="L107" s="114"/>
      <c r="M107" s="114"/>
    </row>
    <row r="108" spans="1:13" ht="15.75">
      <c r="A108" s="15"/>
      <c r="B108" s="144" t="s">
        <v>45</v>
      </c>
      <c r="C108" s="145"/>
      <c r="D108" s="145"/>
      <c r="E108" s="145"/>
      <c r="F108" s="145"/>
      <c r="G108" s="145"/>
      <c r="H108" s="145"/>
      <c r="I108" s="145"/>
      <c r="J108" s="169"/>
      <c r="K108" s="114"/>
      <c r="L108" s="114"/>
      <c r="M108" s="114"/>
    </row>
    <row r="109" spans="1:13" ht="84" customHeight="1">
      <c r="A109" s="89" t="s">
        <v>154</v>
      </c>
      <c r="B109" s="104" t="s">
        <v>177</v>
      </c>
      <c r="C109" s="115" t="s">
        <v>188</v>
      </c>
      <c r="D109" s="119">
        <v>54.2</v>
      </c>
      <c r="E109" s="99">
        <v>0</v>
      </c>
      <c r="F109" s="107">
        <v>180</v>
      </c>
      <c r="G109" s="86">
        <v>0</v>
      </c>
      <c r="H109" s="86">
        <f>E109+F109+G109</f>
        <v>180</v>
      </c>
      <c r="I109" s="101" t="s">
        <v>93</v>
      </c>
      <c r="J109" s="99" t="s">
        <v>94</v>
      </c>
      <c r="K109" s="114" t="s">
        <v>195</v>
      </c>
      <c r="L109" s="2" t="s">
        <v>196</v>
      </c>
      <c r="M109" s="2" t="s">
        <v>198</v>
      </c>
    </row>
    <row r="110" spans="1:13" ht="15.75">
      <c r="A110" s="15"/>
      <c r="B110" s="19" t="s">
        <v>20</v>
      </c>
      <c r="C110" s="23"/>
      <c r="D110" s="23">
        <f>SUM(D109:D109)</f>
        <v>54.2</v>
      </c>
      <c r="E110" s="23">
        <f>SUM(E109:E109)</f>
        <v>0</v>
      </c>
      <c r="F110" s="23">
        <f>SUM(F109:F109)</f>
        <v>180</v>
      </c>
      <c r="G110" s="23">
        <f>SUM(G109:G109)</f>
        <v>0</v>
      </c>
      <c r="H110" s="23">
        <f>SUM(H109:H109)</f>
        <v>180</v>
      </c>
      <c r="I110" s="23"/>
      <c r="J110" s="23"/>
      <c r="K110" s="114"/>
      <c r="L110" s="114"/>
      <c r="M110" s="114"/>
    </row>
    <row r="111" spans="1:13" ht="33.75" customHeight="1">
      <c r="A111" s="15"/>
      <c r="B111" s="144" t="s">
        <v>46</v>
      </c>
      <c r="C111" s="145"/>
      <c r="D111" s="145"/>
      <c r="E111" s="145"/>
      <c r="F111" s="145"/>
      <c r="G111" s="145"/>
      <c r="H111" s="145"/>
      <c r="I111" s="145"/>
      <c r="J111" s="169"/>
      <c r="K111" s="114"/>
      <c r="L111" s="114"/>
      <c r="M111" s="114"/>
    </row>
    <row r="112" spans="1:13" ht="69" customHeight="1">
      <c r="A112" s="89" t="s">
        <v>155</v>
      </c>
      <c r="B112" s="104" t="s">
        <v>96</v>
      </c>
      <c r="C112" s="123" t="s">
        <v>69</v>
      </c>
      <c r="D112" s="106">
        <v>2</v>
      </c>
      <c r="E112" s="125">
        <v>0</v>
      </c>
      <c r="F112" s="128">
        <v>0</v>
      </c>
      <c r="G112" s="125">
        <v>50</v>
      </c>
      <c r="H112" s="125">
        <f>E112+F112+G112</f>
        <v>50</v>
      </c>
      <c r="I112" s="101" t="s">
        <v>93</v>
      </c>
      <c r="J112" s="173" t="s">
        <v>70</v>
      </c>
      <c r="K112" s="114" t="s">
        <v>195</v>
      </c>
      <c r="L112" s="2" t="s">
        <v>199</v>
      </c>
      <c r="M112" s="114"/>
    </row>
    <row r="113" spans="1:13" ht="33.75" customHeight="1">
      <c r="A113" s="89" t="s">
        <v>156</v>
      </c>
      <c r="B113" s="104" t="s">
        <v>97</v>
      </c>
      <c r="C113" s="123" t="s">
        <v>69</v>
      </c>
      <c r="D113" s="106">
        <v>1</v>
      </c>
      <c r="E113" s="125">
        <v>0</v>
      </c>
      <c r="F113" s="128">
        <v>0</v>
      </c>
      <c r="G113" s="125">
        <v>50</v>
      </c>
      <c r="H113" s="125">
        <f>E113+F113+G113</f>
        <v>50</v>
      </c>
      <c r="I113" s="101" t="s">
        <v>98</v>
      </c>
      <c r="J113" s="174"/>
      <c r="K113" s="114" t="s">
        <v>195</v>
      </c>
      <c r="L113" s="2" t="s">
        <v>199</v>
      </c>
      <c r="M113" s="114"/>
    </row>
    <row r="114" spans="1:13" ht="68.25" customHeight="1">
      <c r="A114" s="110" t="s">
        <v>157</v>
      </c>
      <c r="B114" s="104" t="s">
        <v>99</v>
      </c>
      <c r="C114" s="123" t="s">
        <v>69</v>
      </c>
      <c r="D114" s="106">
        <v>1</v>
      </c>
      <c r="E114" s="125">
        <v>0</v>
      </c>
      <c r="F114" s="128">
        <v>0</v>
      </c>
      <c r="G114" s="125">
        <v>50</v>
      </c>
      <c r="H114" s="125">
        <f>E114+F114+G114</f>
        <v>50</v>
      </c>
      <c r="I114" s="101" t="s">
        <v>98</v>
      </c>
      <c r="J114" s="174"/>
      <c r="K114" s="114" t="s">
        <v>195</v>
      </c>
      <c r="L114" s="2" t="s">
        <v>199</v>
      </c>
      <c r="M114" s="114"/>
    </row>
    <row r="115" spans="1:13" ht="66" customHeight="1">
      <c r="A115" s="89" t="s">
        <v>158</v>
      </c>
      <c r="B115" s="104" t="s">
        <v>100</v>
      </c>
      <c r="C115" s="123" t="s">
        <v>69</v>
      </c>
      <c r="D115" s="106">
        <v>9</v>
      </c>
      <c r="E115" s="125">
        <v>0</v>
      </c>
      <c r="F115" s="128">
        <v>0</v>
      </c>
      <c r="G115" s="125">
        <v>150</v>
      </c>
      <c r="H115" s="125">
        <f>E115+F115+G115</f>
        <v>150</v>
      </c>
      <c r="I115" s="101" t="s">
        <v>93</v>
      </c>
      <c r="J115" s="174"/>
      <c r="K115" s="114" t="s">
        <v>195</v>
      </c>
      <c r="L115" s="2" t="s">
        <v>199</v>
      </c>
      <c r="M115" s="114"/>
    </row>
    <row r="116" spans="1:13" ht="47.25">
      <c r="A116" s="89" t="s">
        <v>159</v>
      </c>
      <c r="B116" s="104" t="s">
        <v>95</v>
      </c>
      <c r="C116" s="123" t="s">
        <v>69</v>
      </c>
      <c r="D116" s="106">
        <v>10</v>
      </c>
      <c r="E116" s="125">
        <v>0</v>
      </c>
      <c r="F116" s="128">
        <v>0</v>
      </c>
      <c r="G116" s="125">
        <v>200</v>
      </c>
      <c r="H116" s="125">
        <f>E116+F116+G116</f>
        <v>200</v>
      </c>
      <c r="I116" s="101" t="s">
        <v>93</v>
      </c>
      <c r="J116" s="175"/>
      <c r="K116" s="114" t="s">
        <v>195</v>
      </c>
      <c r="L116" s="2" t="s">
        <v>199</v>
      </c>
      <c r="M116" s="114"/>
    </row>
    <row r="117" spans="1:13" ht="15.75">
      <c r="A117" s="89"/>
      <c r="B117" s="36"/>
      <c r="C117" s="123"/>
      <c r="D117" s="106"/>
      <c r="E117" s="99"/>
      <c r="F117" s="107"/>
      <c r="G117" s="86"/>
      <c r="H117" s="86"/>
      <c r="I117" s="101"/>
      <c r="J117" s="99"/>
      <c r="K117" s="114"/>
      <c r="L117" s="114"/>
      <c r="M117" s="114"/>
    </row>
    <row r="118" spans="1:13" ht="15.75">
      <c r="A118" s="89"/>
      <c r="B118" s="19" t="s">
        <v>20</v>
      </c>
      <c r="C118" s="17"/>
      <c r="D118" s="80"/>
      <c r="E118" s="75">
        <v>0</v>
      </c>
      <c r="F118" s="75">
        <f>F112</f>
        <v>0</v>
      </c>
      <c r="G118" s="75">
        <f>G112+G113+G114+G115+G116+G117</f>
        <v>500</v>
      </c>
      <c r="H118" s="67">
        <f>E118+F118+G118</f>
        <v>500</v>
      </c>
      <c r="I118" s="69"/>
      <c r="J118" s="69"/>
      <c r="K118" s="114"/>
      <c r="L118" s="114"/>
      <c r="M118" s="114"/>
    </row>
    <row r="119" spans="1:13" ht="15.75">
      <c r="A119" s="111"/>
      <c r="B119" s="154" t="s">
        <v>47</v>
      </c>
      <c r="C119" s="154"/>
      <c r="D119" s="155"/>
      <c r="E119" s="155"/>
      <c r="F119" s="155"/>
      <c r="G119" s="155"/>
      <c r="H119" s="155"/>
      <c r="I119" s="155"/>
      <c r="J119" s="155"/>
      <c r="K119" s="114"/>
      <c r="L119" s="114"/>
      <c r="M119" s="114"/>
    </row>
    <row r="120" spans="1:13" ht="15.75">
      <c r="A120" s="111"/>
      <c r="B120" s="5" t="s">
        <v>48</v>
      </c>
      <c r="C120" s="7" t="s">
        <v>15</v>
      </c>
      <c r="D120" s="35">
        <f>D123+D128+D131</f>
        <v>8.48</v>
      </c>
      <c r="E120" s="35">
        <f>E123+E128+E131</f>
        <v>0</v>
      </c>
      <c r="F120" s="35">
        <f>F123+F128+F131</f>
        <v>0</v>
      </c>
      <c r="G120" s="35">
        <f>G123+G128+G131</f>
        <v>435.75</v>
      </c>
      <c r="H120" s="35">
        <f>E120+F120+G120</f>
        <v>435.75</v>
      </c>
      <c r="I120" s="7"/>
      <c r="J120" s="7"/>
      <c r="K120" s="114"/>
      <c r="L120" s="114"/>
      <c r="M120" s="114"/>
    </row>
    <row r="121" spans="1:13" ht="15.75">
      <c r="A121" s="15"/>
      <c r="B121" s="158" t="s">
        <v>49</v>
      </c>
      <c r="C121" s="158"/>
      <c r="D121" s="158"/>
      <c r="E121" s="158"/>
      <c r="F121" s="158"/>
      <c r="G121" s="158"/>
      <c r="H121" s="158"/>
      <c r="I121" s="158"/>
      <c r="J121" s="158"/>
      <c r="K121" s="114"/>
      <c r="L121" s="114"/>
      <c r="M121" s="114"/>
    </row>
    <row r="122" spans="1:13" ht="15.75">
      <c r="A122" s="15" t="s">
        <v>160</v>
      </c>
      <c r="B122" s="31"/>
      <c r="C122" s="20"/>
      <c r="D122" s="20"/>
      <c r="E122" s="20"/>
      <c r="F122" s="20"/>
      <c r="G122" s="20"/>
      <c r="H122" s="20"/>
      <c r="I122" s="20"/>
      <c r="J122" s="20"/>
      <c r="K122" s="114"/>
      <c r="L122" s="114"/>
      <c r="M122" s="114"/>
    </row>
    <row r="123" spans="1:13" ht="15.75">
      <c r="A123" s="15"/>
      <c r="B123" s="19" t="s">
        <v>20</v>
      </c>
      <c r="C123" s="23" t="s">
        <v>15</v>
      </c>
      <c r="D123" s="23">
        <f>SUM(D122:D122)</f>
        <v>0</v>
      </c>
      <c r="E123" s="23">
        <f>SUM(E122:E122)</f>
        <v>0</v>
      </c>
      <c r="F123" s="23">
        <f>SUM(F122:F122)</f>
        <v>0</v>
      </c>
      <c r="G123" s="23">
        <f>SUM(G122:G122)</f>
        <v>0</v>
      </c>
      <c r="H123" s="23">
        <f>E123+F123+G123</f>
        <v>0</v>
      </c>
      <c r="I123" s="23"/>
      <c r="J123" s="23"/>
      <c r="K123" s="114"/>
      <c r="L123" s="114"/>
      <c r="M123" s="114"/>
    </row>
    <row r="124" spans="1:13" ht="15.75">
      <c r="A124" s="15"/>
      <c r="B124" s="158" t="s">
        <v>50</v>
      </c>
      <c r="C124" s="158"/>
      <c r="D124" s="158"/>
      <c r="E124" s="158"/>
      <c r="F124" s="158"/>
      <c r="G124" s="158"/>
      <c r="H124" s="158"/>
      <c r="I124" s="158"/>
      <c r="J124" s="158"/>
      <c r="K124" s="114"/>
      <c r="L124" s="114"/>
      <c r="M124" s="114"/>
    </row>
    <row r="125" spans="1:13" ht="31.5" customHeight="1">
      <c r="A125" s="89" t="s">
        <v>161</v>
      </c>
      <c r="B125" s="104" t="s">
        <v>71</v>
      </c>
      <c r="C125" s="123" t="s">
        <v>69</v>
      </c>
      <c r="D125" s="125">
        <v>3</v>
      </c>
      <c r="E125" s="125">
        <v>0</v>
      </c>
      <c r="F125" s="128">
        <v>0</v>
      </c>
      <c r="G125" s="125">
        <v>120</v>
      </c>
      <c r="H125" s="125">
        <f>E125+F125+G125</f>
        <v>120</v>
      </c>
      <c r="I125" s="109" t="s">
        <v>74</v>
      </c>
      <c r="J125" s="184" t="s">
        <v>190</v>
      </c>
      <c r="K125" s="114"/>
      <c r="L125" s="114"/>
      <c r="M125" s="114"/>
    </row>
    <row r="126" spans="1:13" ht="31.5">
      <c r="A126" s="89" t="s">
        <v>162</v>
      </c>
      <c r="B126" s="104" t="s">
        <v>72</v>
      </c>
      <c r="C126" s="123" t="s">
        <v>15</v>
      </c>
      <c r="D126" s="125">
        <v>2.165</v>
      </c>
      <c r="E126" s="125">
        <v>0</v>
      </c>
      <c r="F126" s="128">
        <v>0</v>
      </c>
      <c r="G126" s="125">
        <v>64.95</v>
      </c>
      <c r="H126" s="125">
        <f>E126+F126+G126</f>
        <v>64.95</v>
      </c>
      <c r="I126" s="109" t="s">
        <v>74</v>
      </c>
      <c r="J126" s="185"/>
      <c r="K126" s="114"/>
      <c r="L126" s="114"/>
      <c r="M126" s="114"/>
    </row>
    <row r="127" spans="1:13" ht="31.5">
      <c r="A127" s="89" t="s">
        <v>164</v>
      </c>
      <c r="B127" s="104" t="s">
        <v>73</v>
      </c>
      <c r="C127" s="108" t="s">
        <v>15</v>
      </c>
      <c r="D127" s="133">
        <v>3.315</v>
      </c>
      <c r="E127" s="125">
        <v>0</v>
      </c>
      <c r="F127" s="128">
        <v>0</v>
      </c>
      <c r="G127" s="133">
        <v>250.8</v>
      </c>
      <c r="H127" s="133">
        <f>E127+F127+G127</f>
        <v>250.8</v>
      </c>
      <c r="I127" s="109" t="s">
        <v>74</v>
      </c>
      <c r="J127" s="186"/>
      <c r="K127" s="114"/>
      <c r="L127" s="114"/>
      <c r="M127" s="114"/>
    </row>
    <row r="128" spans="1:13" ht="15.75">
      <c r="A128" s="15" t="s">
        <v>163</v>
      </c>
      <c r="B128" s="19" t="s">
        <v>20</v>
      </c>
      <c r="C128" s="37"/>
      <c r="D128" s="134">
        <f>D125+D126+D127</f>
        <v>8.48</v>
      </c>
      <c r="E128" s="134">
        <f>SUM(E127)</f>
        <v>0</v>
      </c>
      <c r="F128" s="134">
        <f>SUM(F127)</f>
        <v>0</v>
      </c>
      <c r="G128" s="134">
        <f>G125+G126+G127</f>
        <v>435.75</v>
      </c>
      <c r="H128" s="134">
        <f>E128+F128+G128</f>
        <v>435.75</v>
      </c>
      <c r="I128" s="37"/>
      <c r="J128" s="22"/>
      <c r="K128" s="114"/>
      <c r="L128" s="114"/>
      <c r="M128" s="114"/>
    </row>
    <row r="129" spans="1:13" ht="15.75">
      <c r="A129" s="89"/>
      <c r="B129" s="159" t="s">
        <v>51</v>
      </c>
      <c r="C129" s="160"/>
      <c r="D129" s="160"/>
      <c r="E129" s="160"/>
      <c r="F129" s="160"/>
      <c r="G129" s="160"/>
      <c r="H129" s="160"/>
      <c r="I129" s="160"/>
      <c r="J129" s="187"/>
      <c r="K129" s="114"/>
      <c r="L129" s="114"/>
      <c r="M129" s="114"/>
    </row>
    <row r="130" spans="1:13" ht="15.75">
      <c r="A130" s="89" t="s">
        <v>165</v>
      </c>
      <c r="B130" s="38"/>
      <c r="C130" s="32"/>
      <c r="D130" s="32"/>
      <c r="E130" s="39"/>
      <c r="F130" s="39"/>
      <c r="G130" s="32"/>
      <c r="H130" s="32"/>
      <c r="I130" s="40"/>
      <c r="J130" s="32"/>
      <c r="K130" s="114"/>
      <c r="L130" s="114"/>
      <c r="M130" s="114"/>
    </row>
    <row r="131" spans="1:13" ht="15.75">
      <c r="A131" s="15"/>
      <c r="B131" s="19" t="s">
        <v>20</v>
      </c>
      <c r="C131" s="41"/>
      <c r="D131" s="41" t="s">
        <v>136</v>
      </c>
      <c r="E131" s="42">
        <v>0</v>
      </c>
      <c r="F131" s="42">
        <v>0</v>
      </c>
      <c r="G131" s="42">
        <v>0</v>
      </c>
      <c r="H131" s="42">
        <v>0</v>
      </c>
      <c r="I131" s="41"/>
      <c r="J131" s="41"/>
      <c r="K131" s="114"/>
      <c r="L131" s="114"/>
      <c r="M131" s="114"/>
    </row>
    <row r="132" spans="1:13" ht="15.75">
      <c r="A132" s="111"/>
      <c r="B132" s="161" t="s">
        <v>52</v>
      </c>
      <c r="C132" s="162"/>
      <c r="D132" s="162"/>
      <c r="E132" s="162"/>
      <c r="F132" s="162"/>
      <c r="G132" s="162"/>
      <c r="H132" s="162"/>
      <c r="I132" s="162"/>
      <c r="J132" s="188"/>
      <c r="K132" s="114"/>
      <c r="L132" s="114"/>
      <c r="M132" s="114"/>
    </row>
    <row r="133" spans="1:23" ht="15.75">
      <c r="A133" s="111"/>
      <c r="B133" s="5" t="s">
        <v>53</v>
      </c>
      <c r="C133" s="43"/>
      <c r="D133" s="94">
        <f>SUM(D131:D131)</f>
        <v>0</v>
      </c>
      <c r="E133" s="94">
        <f>SUM(E131:E131)</f>
        <v>0</v>
      </c>
      <c r="F133" s="94">
        <f>SUM(F131:F131)</f>
        <v>0</v>
      </c>
      <c r="G133" s="94">
        <f>SUM(G131:G131)</f>
        <v>0</v>
      </c>
      <c r="H133" s="94">
        <f>SUM(H131:H131)</f>
        <v>0</v>
      </c>
      <c r="I133" s="44"/>
      <c r="J133" s="189"/>
      <c r="K133" s="114"/>
      <c r="L133" s="2"/>
      <c r="M133" s="2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1:13" ht="15.75">
      <c r="A134" s="15" t="s">
        <v>166</v>
      </c>
      <c r="B134" s="45"/>
      <c r="C134" s="46"/>
      <c r="D134" s="46"/>
      <c r="E134" s="46"/>
      <c r="F134" s="46"/>
      <c r="G134" s="46"/>
      <c r="H134" s="46"/>
      <c r="I134" s="47"/>
      <c r="J134" s="124"/>
      <c r="K134" s="114"/>
      <c r="L134" s="114"/>
      <c r="M134" s="114"/>
    </row>
    <row r="135" spans="1:13" ht="15.75">
      <c r="A135" s="15"/>
      <c r="B135" s="48" t="s">
        <v>20</v>
      </c>
      <c r="C135" s="49"/>
      <c r="D135" s="49">
        <f>SUM(D133:D133)</f>
        <v>0</v>
      </c>
      <c r="E135" s="49">
        <f>SUM(E133:E133)</f>
        <v>0</v>
      </c>
      <c r="F135" s="49">
        <f>SUM(F133:F133)</f>
        <v>0</v>
      </c>
      <c r="G135" s="49">
        <f>SUM(G133:G133)</f>
        <v>0</v>
      </c>
      <c r="H135" s="49">
        <f>SUM(H133:H133)</f>
        <v>0</v>
      </c>
      <c r="I135" s="50"/>
      <c r="J135" s="190"/>
      <c r="K135" s="114"/>
      <c r="L135" s="114"/>
      <c r="M135" s="114"/>
    </row>
    <row r="136" spans="1:13" ht="15.75">
      <c r="A136" s="111"/>
      <c r="B136" s="146" t="s">
        <v>54</v>
      </c>
      <c r="C136" s="147"/>
      <c r="D136" s="147"/>
      <c r="E136" s="147"/>
      <c r="F136" s="147"/>
      <c r="G136" s="147"/>
      <c r="H136" s="147"/>
      <c r="I136" s="147"/>
      <c r="J136" s="167"/>
      <c r="K136" s="114"/>
      <c r="L136" s="114"/>
      <c r="M136" s="114"/>
    </row>
    <row r="137" spans="1:13" ht="15.75">
      <c r="A137" s="111"/>
      <c r="B137" s="5" t="s">
        <v>53</v>
      </c>
      <c r="C137" s="51"/>
      <c r="D137" s="51"/>
      <c r="E137" s="68">
        <f>E139</f>
        <v>0</v>
      </c>
      <c r="F137" s="68">
        <f>F139</f>
        <v>74.84</v>
      </c>
      <c r="G137" s="68">
        <v>0</v>
      </c>
      <c r="H137" s="68">
        <f>H138</f>
        <v>74.84</v>
      </c>
      <c r="I137" s="52"/>
      <c r="J137" s="51"/>
      <c r="K137" s="114"/>
      <c r="L137" s="114"/>
      <c r="M137" s="114"/>
    </row>
    <row r="138" spans="1:13" ht="126">
      <c r="A138" s="89" t="s">
        <v>167</v>
      </c>
      <c r="B138" s="191" t="s">
        <v>68</v>
      </c>
      <c r="C138" s="99"/>
      <c r="D138" s="99"/>
      <c r="E138" s="125">
        <v>0</v>
      </c>
      <c r="F138" s="125">
        <v>74.84</v>
      </c>
      <c r="G138" s="125">
        <v>0</v>
      </c>
      <c r="H138" s="125">
        <v>74.84</v>
      </c>
      <c r="I138" s="101" t="s">
        <v>93</v>
      </c>
      <c r="J138" s="99" t="s">
        <v>94</v>
      </c>
      <c r="K138" s="114" t="s">
        <v>195</v>
      </c>
      <c r="L138" s="2" t="s">
        <v>203</v>
      </c>
      <c r="M138" s="2" t="s">
        <v>202</v>
      </c>
    </row>
    <row r="139" spans="1:13" ht="15.75">
      <c r="A139" s="15"/>
      <c r="B139" s="25" t="s">
        <v>20</v>
      </c>
      <c r="C139" s="23"/>
      <c r="D139" s="23"/>
      <c r="E139" s="131">
        <f>E138</f>
        <v>0</v>
      </c>
      <c r="F139" s="131">
        <v>74.84</v>
      </c>
      <c r="G139" s="131">
        <f>SUM(G137:G137)</f>
        <v>0</v>
      </c>
      <c r="H139" s="131">
        <f>H138</f>
        <v>74.84</v>
      </c>
      <c r="I139" s="33"/>
      <c r="J139" s="23"/>
      <c r="K139" s="114"/>
      <c r="L139" s="114"/>
      <c r="M139" s="114"/>
    </row>
    <row r="140" spans="1:13" ht="15.75">
      <c r="A140" s="111"/>
      <c r="B140" s="146" t="s">
        <v>55</v>
      </c>
      <c r="C140" s="147"/>
      <c r="D140" s="147"/>
      <c r="E140" s="147"/>
      <c r="F140" s="147"/>
      <c r="G140" s="147"/>
      <c r="H140" s="147"/>
      <c r="I140" s="147"/>
      <c r="J140" s="167"/>
      <c r="K140" s="114"/>
      <c r="L140" s="114"/>
      <c r="M140" s="114"/>
    </row>
    <row r="141" spans="1:13" ht="15.75">
      <c r="A141" s="111"/>
      <c r="B141" s="5" t="s">
        <v>53</v>
      </c>
      <c r="C141" s="43"/>
      <c r="D141" s="43">
        <f>D142</f>
        <v>0</v>
      </c>
      <c r="E141" s="43">
        <f>E142</f>
        <v>0</v>
      </c>
      <c r="F141" s="43">
        <f>F142</f>
        <v>0</v>
      </c>
      <c r="G141" s="43">
        <f>G142</f>
        <v>0</v>
      </c>
      <c r="H141" s="43">
        <f>H142</f>
        <v>0</v>
      </c>
      <c r="I141" s="44"/>
      <c r="J141" s="192"/>
      <c r="K141" s="114"/>
      <c r="L141" s="114"/>
      <c r="M141" s="114"/>
    </row>
    <row r="142" spans="1:13" ht="15.75">
      <c r="A142" s="89" t="s">
        <v>168</v>
      </c>
      <c r="B142" s="53"/>
      <c r="C142" s="53"/>
      <c r="D142" s="53"/>
      <c r="E142" s="53"/>
      <c r="F142" s="53"/>
      <c r="G142" s="53"/>
      <c r="H142" s="53"/>
      <c r="I142" s="53"/>
      <c r="J142" s="31"/>
      <c r="K142" s="114"/>
      <c r="L142" s="114"/>
      <c r="M142" s="114"/>
    </row>
    <row r="143" spans="1:13" ht="15.75">
      <c r="A143" s="53"/>
      <c r="B143" s="16" t="s">
        <v>20</v>
      </c>
      <c r="C143" s="14"/>
      <c r="D143" s="17">
        <f>SUM(D141)</f>
        <v>0</v>
      </c>
      <c r="E143" s="17">
        <f>SUM(E141)</f>
        <v>0</v>
      </c>
      <c r="F143" s="17">
        <f>SUM(F141)</f>
        <v>0</v>
      </c>
      <c r="G143" s="17">
        <f>SUM(G141)</f>
        <v>0</v>
      </c>
      <c r="H143" s="17">
        <f>SUM(H141)</f>
        <v>0</v>
      </c>
      <c r="I143" s="54"/>
      <c r="J143" s="177"/>
      <c r="K143" s="114"/>
      <c r="L143" s="114"/>
      <c r="M143" s="114"/>
    </row>
    <row r="144" spans="1:13" ht="15.75">
      <c r="A144" s="15"/>
      <c r="B144" s="148" t="s">
        <v>56</v>
      </c>
      <c r="C144" s="149"/>
      <c r="D144" s="149"/>
      <c r="E144" s="149"/>
      <c r="F144" s="149"/>
      <c r="G144" s="149"/>
      <c r="H144" s="149"/>
      <c r="I144" s="149"/>
      <c r="J144" s="168"/>
      <c r="K144" s="114"/>
      <c r="L144" s="114"/>
      <c r="M144" s="114"/>
    </row>
    <row r="145" spans="1:13" ht="15.75">
      <c r="A145" s="89"/>
      <c r="B145" s="36" t="s">
        <v>57</v>
      </c>
      <c r="C145" s="17" t="s">
        <v>88</v>
      </c>
      <c r="D145" s="84">
        <f>D13</f>
        <v>186</v>
      </c>
      <c r="E145" s="163">
        <f>E30</f>
        <v>236.549412</v>
      </c>
      <c r="F145" s="163">
        <f>F30</f>
        <v>26.283268</v>
      </c>
      <c r="G145" s="163">
        <f>G30</f>
        <v>0</v>
      </c>
      <c r="H145" s="163">
        <f>H30</f>
        <v>262.83268</v>
      </c>
      <c r="I145" s="17"/>
      <c r="J145" s="17"/>
      <c r="K145" s="114"/>
      <c r="L145" s="114"/>
      <c r="M145" s="114"/>
    </row>
    <row r="146" spans="1:13" ht="15.75">
      <c r="A146" s="89"/>
      <c r="B146" s="36" t="s">
        <v>27</v>
      </c>
      <c r="C146" s="17" t="s">
        <v>88</v>
      </c>
      <c r="D146" s="84">
        <f>D47</f>
        <v>284</v>
      </c>
      <c r="E146" s="163">
        <f>E31+E35+E37</f>
        <v>2170.635588</v>
      </c>
      <c r="F146" s="163">
        <f>F31+F35+F37</f>
        <v>241.181732</v>
      </c>
      <c r="G146" s="163">
        <f>G31+G35+G37</f>
        <v>0</v>
      </c>
      <c r="H146" s="163">
        <f>H31+H35+H37</f>
        <v>2411.81732</v>
      </c>
      <c r="I146" s="17"/>
      <c r="J146" s="17"/>
      <c r="K146" s="114"/>
      <c r="L146" s="114"/>
      <c r="M146" s="114"/>
    </row>
    <row r="147" spans="1:13" ht="15.75">
      <c r="A147" s="89"/>
      <c r="B147" s="36" t="s">
        <v>37</v>
      </c>
      <c r="C147" s="17" t="s">
        <v>58</v>
      </c>
      <c r="D147" s="18">
        <f>D81</f>
        <v>608.837</v>
      </c>
      <c r="E147" s="123">
        <f>E81</f>
        <v>0</v>
      </c>
      <c r="F147" s="123">
        <f>F81</f>
        <v>0</v>
      </c>
      <c r="G147" s="123">
        <f>G81</f>
        <v>0</v>
      </c>
      <c r="H147" s="123">
        <f>H81</f>
        <v>0</v>
      </c>
      <c r="I147" s="17"/>
      <c r="J147" s="17"/>
      <c r="K147" s="114"/>
      <c r="L147" s="114"/>
      <c r="M147" s="114"/>
    </row>
    <row r="148" spans="1:13" ht="15.75">
      <c r="A148" s="89"/>
      <c r="B148" s="36" t="s">
        <v>59</v>
      </c>
      <c r="C148" s="17" t="s">
        <v>60</v>
      </c>
      <c r="D148" s="17">
        <f>D107</f>
        <v>0</v>
      </c>
      <c r="E148" s="123">
        <f>E107</f>
        <v>0</v>
      </c>
      <c r="F148" s="123">
        <f>F107</f>
        <v>180</v>
      </c>
      <c r="G148" s="123">
        <f>G107</f>
        <v>500</v>
      </c>
      <c r="H148" s="163">
        <f>H107</f>
        <v>680</v>
      </c>
      <c r="I148" s="17"/>
      <c r="J148" s="17"/>
      <c r="K148" s="114"/>
      <c r="L148" s="114"/>
      <c r="M148" s="114"/>
    </row>
    <row r="149" spans="1:13" ht="15.75">
      <c r="A149" s="89"/>
      <c r="B149" s="36" t="s">
        <v>61</v>
      </c>
      <c r="C149" s="17" t="s">
        <v>15</v>
      </c>
      <c r="D149" s="18">
        <f>D120</f>
        <v>8.48</v>
      </c>
      <c r="E149" s="123">
        <f>E120</f>
        <v>0</v>
      </c>
      <c r="F149" s="123">
        <f>F120</f>
        <v>0</v>
      </c>
      <c r="G149" s="163">
        <f>G120</f>
        <v>435.75</v>
      </c>
      <c r="H149" s="163">
        <f>H120</f>
        <v>435.75</v>
      </c>
      <c r="I149" s="17"/>
      <c r="J149" s="17"/>
      <c r="K149" s="114"/>
      <c r="L149" s="114"/>
      <c r="M149" s="114"/>
    </row>
    <row r="150" spans="1:13" ht="15.75">
      <c r="A150" s="89"/>
      <c r="B150" s="36" t="s">
        <v>62</v>
      </c>
      <c r="C150" s="17" t="s">
        <v>63</v>
      </c>
      <c r="D150" s="17">
        <f>D133</f>
        <v>0</v>
      </c>
      <c r="E150" s="123">
        <f>E133</f>
        <v>0</v>
      </c>
      <c r="F150" s="123">
        <f>F133</f>
        <v>0</v>
      </c>
      <c r="G150" s="123">
        <f>G133</f>
        <v>0</v>
      </c>
      <c r="H150" s="123">
        <f>H133</f>
        <v>0</v>
      </c>
      <c r="I150" s="17"/>
      <c r="J150" s="17"/>
      <c r="K150" s="114"/>
      <c r="L150" s="114"/>
      <c r="M150" s="114"/>
    </row>
    <row r="151" spans="1:13" ht="15.75">
      <c r="A151" s="89"/>
      <c r="B151" s="36" t="s">
        <v>64</v>
      </c>
      <c r="C151" s="17"/>
      <c r="D151" s="17">
        <f>D137</f>
        <v>0</v>
      </c>
      <c r="E151" s="123">
        <f>E137</f>
        <v>0</v>
      </c>
      <c r="F151" s="163">
        <f>F137</f>
        <v>74.84</v>
      </c>
      <c r="G151" s="123">
        <f>G137</f>
        <v>0</v>
      </c>
      <c r="H151" s="163">
        <f>H139</f>
        <v>74.84</v>
      </c>
      <c r="I151" s="17"/>
      <c r="J151" s="17"/>
      <c r="K151" s="114"/>
      <c r="L151" s="114"/>
      <c r="M151" s="114"/>
    </row>
    <row r="152" spans="1:13" ht="15.75">
      <c r="A152" s="89"/>
      <c r="B152" s="36" t="s">
        <v>65</v>
      </c>
      <c r="C152" s="17"/>
      <c r="D152" s="17">
        <f>D141</f>
        <v>0</v>
      </c>
      <c r="E152" s="123">
        <f>E141</f>
        <v>0</v>
      </c>
      <c r="F152" s="123">
        <f>F141</f>
        <v>0</v>
      </c>
      <c r="G152" s="123">
        <f>G141</f>
        <v>0</v>
      </c>
      <c r="H152" s="123">
        <f>H141</f>
        <v>0</v>
      </c>
      <c r="I152" s="17"/>
      <c r="J152" s="17"/>
      <c r="K152" s="114"/>
      <c r="L152" s="114"/>
      <c r="M152" s="114"/>
    </row>
    <row r="153" spans="1:13" ht="15.75">
      <c r="A153" s="15"/>
      <c r="B153" s="16" t="s">
        <v>67</v>
      </c>
      <c r="C153" s="17"/>
      <c r="D153" s="17"/>
      <c r="E153" s="163">
        <f>E145+E146+E147+E148+E149+E150+E151+E152</f>
        <v>2407.185</v>
      </c>
      <c r="F153" s="163">
        <f>F145+F146+F147+F148+F149+F150+F151+F152</f>
        <v>522.3050000000001</v>
      </c>
      <c r="G153" s="163">
        <f>G145+G146+G147+G148+G149+G150+G151+G152</f>
        <v>935.75</v>
      </c>
      <c r="H153" s="163">
        <f>H145+H146+H147+H148+H149+H150+H151+H152</f>
        <v>3865.2400000000002</v>
      </c>
      <c r="I153" s="17"/>
      <c r="J153" s="177"/>
      <c r="K153" s="114"/>
      <c r="L153" s="114"/>
      <c r="M153" s="114"/>
    </row>
    <row r="154" spans="1:8" ht="15.75">
      <c r="A154" s="56"/>
      <c r="B154" s="56"/>
      <c r="C154" s="57"/>
      <c r="D154" s="57"/>
      <c r="E154" s="57"/>
      <c r="F154" s="57"/>
      <c r="G154" s="57"/>
      <c r="H154" s="57"/>
    </row>
    <row r="155" spans="1:8" ht="15.75">
      <c r="A155" s="58"/>
      <c r="B155" s="58"/>
      <c r="C155" s="58"/>
      <c r="D155" s="58"/>
      <c r="E155" s="59"/>
      <c r="F155" s="57"/>
      <c r="G155" s="157"/>
      <c r="H155" s="157"/>
    </row>
    <row r="156" spans="1:8" ht="15.75">
      <c r="A156" s="61"/>
      <c r="B156" s="61"/>
      <c r="C156" s="61"/>
      <c r="D156" s="61"/>
      <c r="E156" s="61"/>
      <c r="F156" s="60"/>
      <c r="G156" s="60"/>
      <c r="H156" s="60"/>
    </row>
    <row r="164" ht="15.75">
      <c r="A164" s="55"/>
    </row>
    <row r="165" ht="15.75">
      <c r="A165" s="55"/>
    </row>
    <row r="166" ht="15.75">
      <c r="A166" s="60"/>
    </row>
  </sheetData>
  <sheetProtection/>
  <mergeCells count="60">
    <mergeCell ref="K9:K10"/>
    <mergeCell ref="L9:L10"/>
    <mergeCell ref="M9:M10"/>
    <mergeCell ref="B106:J106"/>
    <mergeCell ref="B144:J144"/>
    <mergeCell ref="G155:H155"/>
    <mergeCell ref="B121:J121"/>
    <mergeCell ref="B124:J124"/>
    <mergeCell ref="B129:J129"/>
    <mergeCell ref="B132:J132"/>
    <mergeCell ref="B136:J136"/>
    <mergeCell ref="B140:J140"/>
    <mergeCell ref="B74:J74"/>
    <mergeCell ref="B77:J77"/>
    <mergeCell ref="B80:J80"/>
    <mergeCell ref="B108:J108"/>
    <mergeCell ref="B111:J111"/>
    <mergeCell ref="A82:J82"/>
    <mergeCell ref="A85:J85"/>
    <mergeCell ref="A88:J88"/>
    <mergeCell ref="J125:J127"/>
    <mergeCell ref="J112:J116"/>
    <mergeCell ref="B57:J57"/>
    <mergeCell ref="B60:J60"/>
    <mergeCell ref="B63:J63"/>
    <mergeCell ref="B66:J66"/>
    <mergeCell ref="B69:J69"/>
    <mergeCell ref="B119:J119"/>
    <mergeCell ref="B91:J91"/>
    <mergeCell ref="B29:J29"/>
    <mergeCell ref="B39:J39"/>
    <mergeCell ref="B46:J46"/>
    <mergeCell ref="B48:J48"/>
    <mergeCell ref="B51:J51"/>
    <mergeCell ref="B54:J54"/>
    <mergeCell ref="J102:J104"/>
    <mergeCell ref="J92:J97"/>
    <mergeCell ref="J70:J72"/>
    <mergeCell ref="J35:J36"/>
    <mergeCell ref="J30:J34"/>
    <mergeCell ref="J40:J44"/>
    <mergeCell ref="B101:J101"/>
    <mergeCell ref="B26:J26"/>
    <mergeCell ref="B12:J12"/>
    <mergeCell ref="B14:J14"/>
    <mergeCell ref="B15:J15"/>
    <mergeCell ref="B18:J18"/>
    <mergeCell ref="B21:J21"/>
    <mergeCell ref="B22:J22"/>
    <mergeCell ref="B25:J25"/>
    <mergeCell ref="I1:J1"/>
    <mergeCell ref="I4:J4"/>
    <mergeCell ref="A6:J8"/>
    <mergeCell ref="A9:A10"/>
    <mergeCell ref="B9:B10"/>
    <mergeCell ref="C9:C10"/>
    <mergeCell ref="D9:D10"/>
    <mergeCell ref="E9:H9"/>
    <mergeCell ref="I9:I10"/>
    <mergeCell ref="J9:J10"/>
  </mergeCells>
  <printOptions/>
  <pageMargins left="0.3937007874015748" right="0.3937007874015748" top="0.984251968503937" bottom="0.3937007874015748" header="0.5118110236220472" footer="0.5118110236220472"/>
  <pageSetup fitToHeight="1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Глава</cp:lastModifiedBy>
  <cp:lastPrinted>2019-04-05T09:35:43Z</cp:lastPrinted>
  <dcterms:created xsi:type="dcterms:W3CDTF">1996-10-08T23:32:33Z</dcterms:created>
  <dcterms:modified xsi:type="dcterms:W3CDTF">2019-10-18T04:23:12Z</dcterms:modified>
  <cp:category/>
  <cp:version/>
  <cp:contentType/>
  <cp:contentStatus/>
</cp:coreProperties>
</file>