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АВГУСТ ПРОКУРАТУРА\"/>
    </mc:Choice>
  </mc:AlternateContent>
  <bookViews>
    <workbookView xWindow="0" yWindow="0" windowWidth="14205" windowHeight="9045"/>
  </bookViews>
  <sheets>
    <sheet name="Прил.4" sheetId="7" r:id="rId1"/>
  </sheets>
  <definedNames>
    <definedName name="_xlnm._FilterDatabase" localSheetId="0" hidden="1">Прил.4!$A$8:$L$472</definedName>
    <definedName name="_xlnm.Print_Area" localSheetId="0">Прил.4!$A$1:$L$472</definedName>
  </definedNames>
  <calcPr calcId="162913" refMode="R1C1"/>
</workbook>
</file>

<file path=xl/calcChain.xml><?xml version="1.0" encoding="utf-8"?>
<calcChain xmlns="http://schemas.openxmlformats.org/spreadsheetml/2006/main">
  <c r="L467" i="7" l="1"/>
  <c r="K466" i="7"/>
  <c r="L466" i="7" s="1"/>
  <c r="J466" i="7"/>
  <c r="J465" i="7" s="1"/>
  <c r="J464" i="7" s="1"/>
  <c r="J463" i="7" s="1"/>
  <c r="K465" i="7" l="1"/>
  <c r="L440" i="7"/>
  <c r="K464" i="7" l="1"/>
  <c r="L465" i="7"/>
  <c r="L422" i="7"/>
  <c r="L400" i="7"/>
  <c r="K399" i="7"/>
  <c r="J399" i="7"/>
  <c r="J398" i="7" s="1"/>
  <c r="J397" i="7" s="1"/>
  <c r="K393" i="7"/>
  <c r="K387" i="7"/>
  <c r="J387" i="7"/>
  <c r="L388" i="7"/>
  <c r="L374" i="7"/>
  <c r="L332" i="7"/>
  <c r="L334" i="7"/>
  <c r="K331" i="7"/>
  <c r="L331" i="7" s="1"/>
  <c r="K333" i="7"/>
  <c r="K335" i="7"/>
  <c r="J331" i="7"/>
  <c r="J333" i="7"/>
  <c r="J330" i="7" s="1"/>
  <c r="J335" i="7"/>
  <c r="J328" i="7"/>
  <c r="J327" i="7" s="1"/>
  <c r="J323" i="7"/>
  <c r="J325" i="7"/>
  <c r="J318" i="7"/>
  <c r="J320" i="7"/>
  <c r="J307" i="7"/>
  <c r="J306" i="7" s="1"/>
  <c r="J305" i="7" s="1"/>
  <c r="J309" i="7"/>
  <c r="J297" i="7"/>
  <c r="J299" i="7"/>
  <c r="J317" i="7" l="1"/>
  <c r="L399" i="7"/>
  <c r="J322" i="7"/>
  <c r="L333" i="7"/>
  <c r="L387" i="7"/>
  <c r="K398" i="7"/>
  <c r="L398" i="7" s="1"/>
  <c r="L464" i="7"/>
  <c r="K463" i="7"/>
  <c r="L463" i="7" s="1"/>
  <c r="K330" i="7"/>
  <c r="L330" i="7" s="1"/>
  <c r="J296" i="7"/>
  <c r="K397" i="7"/>
  <c r="L397" i="7" s="1"/>
  <c r="J292" i="7"/>
  <c r="J294" i="7"/>
  <c r="J291" i="7" s="1"/>
  <c r="J288" i="7"/>
  <c r="L267" i="7"/>
  <c r="J263" i="7"/>
  <c r="J254" i="7" l="1"/>
  <c r="L255" i="7"/>
  <c r="K254" i="7"/>
  <c r="L254" i="7" s="1"/>
  <c r="J247" i="7"/>
  <c r="L230" i="7"/>
  <c r="L216" i="7"/>
  <c r="L205" i="7"/>
  <c r="L199" i="7"/>
  <c r="L195" i="7"/>
  <c r="K176" i="7"/>
  <c r="L175" i="7"/>
  <c r="L156" i="7"/>
  <c r="J118" i="7"/>
  <c r="J120" i="7"/>
  <c r="L105" i="7"/>
  <c r="L81" i="7"/>
  <c r="L78" i="7"/>
  <c r="J117" i="7" l="1"/>
  <c r="L461" i="7"/>
  <c r="L462" i="7"/>
  <c r="L446" i="7"/>
  <c r="L448" i="7"/>
  <c r="L433" i="7"/>
  <c r="L435" i="7"/>
  <c r="L417" i="7" l="1"/>
  <c r="L415" i="7"/>
  <c r="I416" i="7"/>
  <c r="L413" i="7"/>
  <c r="L407" i="7"/>
  <c r="L408" i="7"/>
  <c r="L405" i="7"/>
  <c r="L404" i="7"/>
  <c r="L396" i="7"/>
  <c r="L377" i="7"/>
  <c r="L372" i="7"/>
  <c r="L371" i="7"/>
  <c r="L369" i="7"/>
  <c r="L368" i="7"/>
  <c r="L366" i="7"/>
  <c r="L365" i="7"/>
  <c r="L361" i="7"/>
  <c r="L356" i="7"/>
  <c r="L354" i="7"/>
  <c r="L352" i="7"/>
  <c r="L350" i="7" l="1"/>
  <c r="L349" i="7"/>
  <c r="L348" i="7"/>
  <c r="L346" i="7"/>
  <c r="L345" i="7"/>
  <c r="L343" i="7"/>
  <c r="L342" i="7"/>
  <c r="L341" i="7"/>
  <c r="L284" i="7"/>
  <c r="L272" i="7" l="1"/>
  <c r="L262" i="7"/>
  <c r="L260" i="7"/>
  <c r="L253" i="7"/>
  <c r="L246" i="7" l="1"/>
  <c r="K244" i="7"/>
  <c r="J244" i="7"/>
  <c r="I244" i="7"/>
  <c r="K241" i="7"/>
  <c r="J241" i="7"/>
  <c r="L243" i="7"/>
  <c r="L242" i="7"/>
  <c r="L236" i="7"/>
  <c r="L238" i="7"/>
  <c r="L239" i="7"/>
  <c r="L241" i="7" l="1"/>
  <c r="L244" i="7"/>
  <c r="L219" i="7"/>
  <c r="I207" i="7"/>
  <c r="I206" i="7" s="1"/>
  <c r="L203" i="7"/>
  <c r="L197" i="7"/>
  <c r="I188" i="7"/>
  <c r="I187" i="7" s="1"/>
  <c r="L186" i="7"/>
  <c r="L173" i="7"/>
  <c r="I138" i="7"/>
  <c r="L136" i="7"/>
  <c r="I134" i="7"/>
  <c r="I133" i="7" s="1"/>
  <c r="I132" i="7"/>
  <c r="L128" i="7"/>
  <c r="L76" i="7"/>
  <c r="L70" i="7"/>
  <c r="L71" i="7"/>
  <c r="I67" i="7"/>
  <c r="I66" i="7" s="1"/>
  <c r="I65" i="7" s="1"/>
  <c r="L61" i="7"/>
  <c r="L62" i="7"/>
  <c r="L50" i="7"/>
  <c r="L51" i="7"/>
  <c r="L45" i="7"/>
  <c r="L37" i="7"/>
  <c r="L35" i="7"/>
  <c r="L33" i="7"/>
  <c r="L18" i="7"/>
  <c r="L21" i="7"/>
  <c r="L14" i="7"/>
  <c r="K460" i="7"/>
  <c r="K453" i="7"/>
  <c r="K452" i="7" s="1"/>
  <c r="K451" i="7" s="1"/>
  <c r="K450" i="7" s="1"/>
  <c r="K449" i="7" s="1"/>
  <c r="K447" i="7"/>
  <c r="K445" i="7"/>
  <c r="K439" i="7"/>
  <c r="K438" i="7" s="1"/>
  <c r="K437" i="7" s="1"/>
  <c r="K436" i="7" s="1"/>
  <c r="K434" i="7"/>
  <c r="K432" i="7"/>
  <c r="K426" i="7"/>
  <c r="K425" i="7" s="1"/>
  <c r="K424" i="7" s="1"/>
  <c r="K423" i="7" s="1"/>
  <c r="K421" i="7"/>
  <c r="K420" i="7" s="1"/>
  <c r="K419" i="7" s="1"/>
  <c r="K418" i="7" s="1"/>
  <c r="K414" i="7"/>
  <c r="K412" i="7"/>
  <c r="K406" i="7"/>
  <c r="K403" i="7"/>
  <c r="K395" i="7"/>
  <c r="K392" i="7" s="1"/>
  <c r="K390" i="7"/>
  <c r="K389" i="7" s="1"/>
  <c r="K385" i="7"/>
  <c r="K381" i="7"/>
  <c r="K380" i="7" s="1"/>
  <c r="K378" i="7"/>
  <c r="K376" i="7"/>
  <c r="K373" i="7"/>
  <c r="K370" i="7"/>
  <c r="K367" i="7"/>
  <c r="K364" i="7"/>
  <c r="K360" i="7"/>
  <c r="K359" i="7" s="1"/>
  <c r="K358" i="7" s="1"/>
  <c r="K355" i="7"/>
  <c r="K353" i="7"/>
  <c r="K351" i="7"/>
  <c r="K347" i="7"/>
  <c r="K344" i="7"/>
  <c r="K340" i="7"/>
  <c r="K315" i="7"/>
  <c r="K313" i="7"/>
  <c r="K312" i="7" s="1"/>
  <c r="K302" i="7"/>
  <c r="K301" i="7" s="1"/>
  <c r="K285" i="7"/>
  <c r="K283" i="7"/>
  <c r="K280" i="7"/>
  <c r="K276" i="7"/>
  <c r="K275" i="7" s="1"/>
  <c r="K274" i="7" s="1"/>
  <c r="K271" i="7"/>
  <c r="K270" i="7" s="1"/>
  <c r="K269" i="7" s="1"/>
  <c r="K268" i="7" s="1"/>
  <c r="K266" i="7"/>
  <c r="K265" i="7" s="1"/>
  <c r="K261" i="7"/>
  <c r="K259" i="7"/>
  <c r="K257" i="7"/>
  <c r="K252" i="7"/>
  <c r="K251" i="7" s="1"/>
  <c r="K240" i="7"/>
  <c r="K235" i="7"/>
  <c r="K229" i="7"/>
  <c r="K228" i="7" s="1"/>
  <c r="K227" i="7" s="1"/>
  <c r="K226" i="7" s="1"/>
  <c r="K223" i="7"/>
  <c r="K222" i="7" s="1"/>
  <c r="K220" i="7"/>
  <c r="K218" i="7"/>
  <c r="K215" i="7"/>
  <c r="K214" i="7" s="1"/>
  <c r="K211" i="7"/>
  <c r="K209" i="7"/>
  <c r="K206" i="7"/>
  <c r="K204" i="7"/>
  <c r="K202" i="7"/>
  <c r="K198" i="7"/>
  <c r="K196" i="7"/>
  <c r="K194" i="7"/>
  <c r="K190" i="7"/>
  <c r="K189" i="7" s="1"/>
  <c r="K187" i="7"/>
  <c r="K185" i="7"/>
  <c r="K180" i="7"/>
  <c r="K179" i="7" s="1"/>
  <c r="K178" i="7" s="1"/>
  <c r="K174" i="7"/>
  <c r="K172" i="7"/>
  <c r="K169" i="7"/>
  <c r="K168" i="7" s="1"/>
  <c r="K166" i="7"/>
  <c r="K165" i="7" s="1"/>
  <c r="K164" i="7" s="1"/>
  <c r="K162" i="7"/>
  <c r="K160" i="7"/>
  <c r="K158" i="7"/>
  <c r="K155" i="7"/>
  <c r="K153" i="7"/>
  <c r="K151" i="7"/>
  <c r="K149" i="7"/>
  <c r="K147" i="7"/>
  <c r="K143" i="7"/>
  <c r="K141" i="7"/>
  <c r="K137" i="7"/>
  <c r="K135" i="7"/>
  <c r="K133" i="7"/>
  <c r="K131" i="7"/>
  <c r="K127" i="7"/>
  <c r="K126" i="7" s="1"/>
  <c r="K125" i="7" s="1"/>
  <c r="K123" i="7"/>
  <c r="K122" i="7" s="1"/>
  <c r="K116" i="7" s="1"/>
  <c r="K113" i="7"/>
  <c r="K111" i="7"/>
  <c r="K109" i="7"/>
  <c r="K106" i="7"/>
  <c r="K104" i="7"/>
  <c r="K101" i="7"/>
  <c r="K99" i="7"/>
  <c r="K96" i="7"/>
  <c r="K94" i="7"/>
  <c r="K91" i="7"/>
  <c r="K89" i="7"/>
  <c r="K84" i="7"/>
  <c r="K82" i="7"/>
  <c r="K80" i="7"/>
  <c r="K77" i="7"/>
  <c r="K75" i="7"/>
  <c r="K69" i="7"/>
  <c r="K68" i="7" s="1"/>
  <c r="K66" i="7"/>
  <c r="K65" i="7" s="1"/>
  <c r="K60" i="7"/>
  <c r="K59" i="7" s="1"/>
  <c r="K58" i="7" s="1"/>
  <c r="K57" i="7" s="1"/>
  <c r="K55" i="7"/>
  <c r="K53" i="7"/>
  <c r="K49" i="7"/>
  <c r="K48" i="7" s="1"/>
  <c r="K46" i="7"/>
  <c r="K43" i="7"/>
  <c r="K41" i="7"/>
  <c r="K38" i="7"/>
  <c r="K36" i="7"/>
  <c r="K32" i="7"/>
  <c r="K28" i="7"/>
  <c r="K27" i="7" s="1"/>
  <c r="K26" i="7" s="1"/>
  <c r="K24" i="7"/>
  <c r="K23" i="7" s="1"/>
  <c r="K22" i="7" s="1"/>
  <c r="K20" i="7"/>
  <c r="K19" i="7" s="1"/>
  <c r="K17" i="7"/>
  <c r="K13" i="7"/>
  <c r="K12" i="7" s="1"/>
  <c r="K11" i="7" s="1"/>
  <c r="J460" i="7"/>
  <c r="J459" i="7" s="1"/>
  <c r="J458" i="7" s="1"/>
  <c r="J457" i="7" s="1"/>
  <c r="J453" i="7"/>
  <c r="J452" i="7" s="1"/>
  <c r="J451" i="7" s="1"/>
  <c r="J450" i="7" s="1"/>
  <c r="J449" i="7" s="1"/>
  <c r="J447" i="7"/>
  <c r="J445" i="7"/>
  <c r="J439" i="7"/>
  <c r="J438" i="7" s="1"/>
  <c r="J437" i="7" s="1"/>
  <c r="J436" i="7" s="1"/>
  <c r="J434" i="7"/>
  <c r="J432" i="7"/>
  <c r="J426" i="7"/>
  <c r="J425" i="7" s="1"/>
  <c r="J424" i="7" s="1"/>
  <c r="J423" i="7" s="1"/>
  <c r="J421" i="7"/>
  <c r="J420" i="7" s="1"/>
  <c r="J419" i="7" s="1"/>
  <c r="J418" i="7" s="1"/>
  <c r="J416" i="7"/>
  <c r="L416" i="7" s="1"/>
  <c r="J412" i="7"/>
  <c r="J406" i="7"/>
  <c r="J403" i="7"/>
  <c r="J395" i="7"/>
  <c r="J392" i="7" s="1"/>
  <c r="J390" i="7"/>
  <c r="J389" i="7" s="1"/>
  <c r="J385" i="7"/>
  <c r="J381" i="7"/>
  <c r="J380" i="7" s="1"/>
  <c r="J378" i="7"/>
  <c r="J376" i="7"/>
  <c r="J373" i="7"/>
  <c r="J370" i="7"/>
  <c r="J367" i="7"/>
  <c r="J364" i="7"/>
  <c r="J360" i="7"/>
  <c r="J359" i="7" s="1"/>
  <c r="J358" i="7" s="1"/>
  <c r="J355" i="7"/>
  <c r="J353" i="7"/>
  <c r="J351" i="7"/>
  <c r="J347" i="7"/>
  <c r="J344" i="7"/>
  <c r="J340" i="7"/>
  <c r="J315" i="7"/>
  <c r="J313" i="7"/>
  <c r="J312" i="7" s="1"/>
  <c r="J311" i="7" s="1"/>
  <c r="J304" i="7" s="1"/>
  <c r="J302" i="7"/>
  <c r="J301" i="7" s="1"/>
  <c r="J285" i="7"/>
  <c r="J283" i="7"/>
  <c r="J280" i="7"/>
  <c r="J279" i="7" s="1"/>
  <c r="J278" i="7" s="1"/>
  <c r="J276" i="7"/>
  <c r="J275" i="7" s="1"/>
  <c r="J274" i="7" s="1"/>
  <c r="J271" i="7"/>
  <c r="J270" i="7" s="1"/>
  <c r="J269" i="7" s="1"/>
  <c r="J268" i="7" s="1"/>
  <c r="J266" i="7"/>
  <c r="J265" i="7" s="1"/>
  <c r="J261" i="7"/>
  <c r="J259" i="7"/>
  <c r="J252" i="7"/>
  <c r="J251" i="7" s="1"/>
  <c r="J240" i="7"/>
  <c r="J235" i="7"/>
  <c r="J234" i="7" s="1"/>
  <c r="J233" i="7" s="1"/>
  <c r="J229" i="7"/>
  <c r="J228" i="7" s="1"/>
  <c r="J227" i="7" s="1"/>
  <c r="J226" i="7" s="1"/>
  <c r="J223" i="7"/>
  <c r="J222" i="7" s="1"/>
  <c r="J220" i="7"/>
  <c r="J218" i="7"/>
  <c r="J215" i="7"/>
  <c r="J214" i="7" s="1"/>
  <c r="J211" i="7"/>
  <c r="J209" i="7"/>
  <c r="L207" i="7"/>
  <c r="J204" i="7"/>
  <c r="J202" i="7"/>
  <c r="J198" i="7"/>
  <c r="J196" i="7"/>
  <c r="J194" i="7"/>
  <c r="J190" i="7"/>
  <c r="J189" i="7" s="1"/>
  <c r="J188" i="7"/>
  <c r="J185" i="7"/>
  <c r="J180" i="7"/>
  <c r="J179" i="7" s="1"/>
  <c r="J178" i="7" s="1"/>
  <c r="J174" i="7"/>
  <c r="J172" i="7"/>
  <c r="J169" i="7"/>
  <c r="J168" i="7" s="1"/>
  <c r="J166" i="7"/>
  <c r="J165" i="7" s="1"/>
  <c r="J164" i="7" s="1"/>
  <c r="J162" i="7"/>
  <c r="J160" i="7"/>
  <c r="J158" i="7"/>
  <c r="J155" i="7"/>
  <c r="J153" i="7"/>
  <c r="J151" i="7"/>
  <c r="J149" i="7"/>
  <c r="J147" i="7"/>
  <c r="J143" i="7"/>
  <c r="J141" i="7"/>
  <c r="J138" i="7"/>
  <c r="J137" i="7" s="1"/>
  <c r="J135" i="7"/>
  <c r="J134" i="7"/>
  <c r="J133" i="7" s="1"/>
  <c r="J132" i="7"/>
  <c r="J131" i="7" s="1"/>
  <c r="J127" i="7"/>
  <c r="J126" i="7" s="1"/>
  <c r="J125" i="7" s="1"/>
  <c r="J123" i="7"/>
  <c r="J122" i="7" s="1"/>
  <c r="J116" i="7" s="1"/>
  <c r="J113" i="7"/>
  <c r="J111" i="7"/>
  <c r="J109" i="7"/>
  <c r="J106" i="7"/>
  <c r="J104" i="7"/>
  <c r="J101" i="7"/>
  <c r="J99" i="7"/>
  <c r="J96" i="7"/>
  <c r="J94" i="7"/>
  <c r="J91" i="7"/>
  <c r="J89" i="7"/>
  <c r="J84" i="7"/>
  <c r="J82" i="7"/>
  <c r="J80" i="7"/>
  <c r="J77" i="7"/>
  <c r="J75" i="7"/>
  <c r="J69" i="7"/>
  <c r="J68" i="7" s="1"/>
  <c r="J66" i="7"/>
  <c r="J65" i="7" s="1"/>
  <c r="J60" i="7"/>
  <c r="J59" i="7" s="1"/>
  <c r="J58" i="7" s="1"/>
  <c r="J57" i="7" s="1"/>
  <c r="J55" i="7"/>
  <c r="J53" i="7"/>
  <c r="J49" i="7"/>
  <c r="J48" i="7" s="1"/>
  <c r="J46" i="7"/>
  <c r="J43" i="7"/>
  <c r="J41" i="7"/>
  <c r="J38" i="7"/>
  <c r="J36" i="7"/>
  <c r="J32" i="7"/>
  <c r="J28" i="7"/>
  <c r="J27" i="7" s="1"/>
  <c r="J26" i="7" s="1"/>
  <c r="J24" i="7"/>
  <c r="J23" i="7" s="1"/>
  <c r="J22" i="7" s="1"/>
  <c r="J20" i="7"/>
  <c r="J19" i="7" s="1"/>
  <c r="J17" i="7"/>
  <c r="J13" i="7"/>
  <c r="J12" i="7" s="1"/>
  <c r="J11" i="7" s="1"/>
  <c r="I460" i="7"/>
  <c r="I459" i="7" s="1"/>
  <c r="I458" i="7" s="1"/>
  <c r="I457" i="7" s="1"/>
  <c r="I456" i="7" s="1"/>
  <c r="I455" i="7" s="1"/>
  <c r="I453" i="7"/>
  <c r="I452" i="7" s="1"/>
  <c r="I451" i="7" s="1"/>
  <c r="I450" i="7" s="1"/>
  <c r="I449" i="7" s="1"/>
  <c r="I447" i="7"/>
  <c r="I445" i="7"/>
  <c r="I439" i="7"/>
  <c r="I438" i="7" s="1"/>
  <c r="I437" i="7" s="1"/>
  <c r="I436" i="7" s="1"/>
  <c r="I434" i="7"/>
  <c r="I432" i="7"/>
  <c r="I426" i="7"/>
  <c r="I425" i="7" s="1"/>
  <c r="I424" i="7" s="1"/>
  <c r="I423" i="7" s="1"/>
  <c r="I421" i="7"/>
  <c r="I420" i="7" s="1"/>
  <c r="I419" i="7" s="1"/>
  <c r="I418" i="7" s="1"/>
  <c r="I414" i="7"/>
  <c r="I412" i="7"/>
  <c r="I406" i="7"/>
  <c r="I403" i="7"/>
  <c r="I395" i="7"/>
  <c r="I392" i="7" s="1"/>
  <c r="I390" i="7"/>
  <c r="I389" i="7" s="1"/>
  <c r="I385" i="7"/>
  <c r="I384" i="7" s="1"/>
  <c r="I383" i="7" s="1"/>
  <c r="I381" i="7"/>
  <c r="I380" i="7" s="1"/>
  <c r="I378" i="7"/>
  <c r="I376" i="7"/>
  <c r="I373" i="7"/>
  <c r="I370" i="7"/>
  <c r="I367" i="7"/>
  <c r="I364" i="7"/>
  <c r="I360" i="7"/>
  <c r="I359" i="7" s="1"/>
  <c r="I358" i="7" s="1"/>
  <c r="I355" i="7"/>
  <c r="I353" i="7"/>
  <c r="I351" i="7"/>
  <c r="I347" i="7"/>
  <c r="I344" i="7"/>
  <c r="I340" i="7"/>
  <c r="I315" i="7"/>
  <c r="I313" i="7"/>
  <c r="I312" i="7" s="1"/>
  <c r="I302" i="7"/>
  <c r="I301" i="7" s="1"/>
  <c r="I285" i="7"/>
  <c r="I283" i="7"/>
  <c r="I280" i="7"/>
  <c r="I276" i="7"/>
  <c r="I275" i="7" s="1"/>
  <c r="I274" i="7" s="1"/>
  <c r="I271" i="7"/>
  <c r="I270" i="7" s="1"/>
  <c r="I269" i="7" s="1"/>
  <c r="I268" i="7" s="1"/>
  <c r="I266" i="7"/>
  <c r="I265" i="7" s="1"/>
  <c r="I261" i="7"/>
  <c r="I259" i="7"/>
  <c r="I258" i="7"/>
  <c r="I257" i="7" s="1"/>
  <c r="I252" i="7"/>
  <c r="I251" i="7" s="1"/>
  <c r="I242" i="7"/>
  <c r="I241" i="7" s="1"/>
  <c r="I240" i="7" s="1"/>
  <c r="I235" i="7"/>
  <c r="I234" i="7" s="1"/>
  <c r="I229" i="7"/>
  <c r="I228" i="7" s="1"/>
  <c r="I227" i="7" s="1"/>
  <c r="I226" i="7" s="1"/>
  <c r="I223" i="7"/>
  <c r="I222" i="7" s="1"/>
  <c r="I220" i="7"/>
  <c r="I218" i="7"/>
  <c r="I215" i="7"/>
  <c r="I214" i="7" s="1"/>
  <c r="I211" i="7"/>
  <c r="I209" i="7"/>
  <c r="I204" i="7"/>
  <c r="I202" i="7"/>
  <c r="I198" i="7"/>
  <c r="I196" i="7"/>
  <c r="I194" i="7"/>
  <c r="I190" i="7"/>
  <c r="I189" i="7" s="1"/>
  <c r="I185" i="7"/>
  <c r="I180" i="7"/>
  <c r="I179" i="7" s="1"/>
  <c r="I178" i="7" s="1"/>
  <c r="I174" i="7"/>
  <c r="I172" i="7"/>
  <c r="I169" i="7"/>
  <c r="I168" i="7" s="1"/>
  <c r="I166" i="7"/>
  <c r="I165" i="7" s="1"/>
  <c r="I164" i="7" s="1"/>
  <c r="I162" i="7"/>
  <c r="I160" i="7"/>
  <c r="I158" i="7"/>
  <c r="I155" i="7"/>
  <c r="I153" i="7"/>
  <c r="I151" i="7"/>
  <c r="I149" i="7"/>
  <c r="I147" i="7"/>
  <c r="I143" i="7"/>
  <c r="I141" i="7"/>
  <c r="I137" i="7"/>
  <c r="I135" i="7"/>
  <c r="I131" i="7"/>
  <c r="I127" i="7"/>
  <c r="I126" i="7" s="1"/>
  <c r="I125" i="7" s="1"/>
  <c r="I123" i="7"/>
  <c r="I122" i="7" s="1"/>
  <c r="I116" i="7" s="1"/>
  <c r="I113" i="7"/>
  <c r="I111" i="7"/>
  <c r="I109" i="7"/>
  <c r="I106" i="7"/>
  <c r="I104" i="7"/>
  <c r="I101" i="7"/>
  <c r="I99" i="7"/>
  <c r="I96" i="7"/>
  <c r="I94" i="7"/>
  <c r="I91" i="7"/>
  <c r="I89" i="7"/>
  <c r="I84" i="7"/>
  <c r="I82" i="7"/>
  <c r="I80" i="7"/>
  <c r="I77" i="7"/>
  <c r="I75" i="7"/>
  <c r="I69" i="7"/>
  <c r="I68" i="7" s="1"/>
  <c r="I60" i="7"/>
  <c r="I59" i="7" s="1"/>
  <c r="I58" i="7" s="1"/>
  <c r="I57" i="7" s="1"/>
  <c r="I55" i="7"/>
  <c r="I53" i="7"/>
  <c r="I49" i="7"/>
  <c r="I48" i="7" s="1"/>
  <c r="I46" i="7"/>
  <c r="I43" i="7"/>
  <c r="I41" i="7"/>
  <c r="I38" i="7"/>
  <c r="I36" i="7"/>
  <c r="I32" i="7"/>
  <c r="I28" i="7"/>
  <c r="I27" i="7" s="1"/>
  <c r="I26" i="7" s="1"/>
  <c r="I24" i="7"/>
  <c r="I23" i="7" s="1"/>
  <c r="I22" i="7" s="1"/>
  <c r="I20" i="7"/>
  <c r="I19" i="7" s="1"/>
  <c r="I17" i="7"/>
  <c r="I13" i="7"/>
  <c r="I12" i="7" s="1"/>
  <c r="I11" i="7" s="1"/>
  <c r="L373" i="7"/>
  <c r="J456" i="7" l="1"/>
  <c r="J455" i="7" s="1"/>
  <c r="K140" i="7"/>
  <c r="K139" i="7" s="1"/>
  <c r="K208" i="7"/>
  <c r="K279" i="7"/>
  <c r="K278" i="7" s="1"/>
  <c r="K217" i="7"/>
  <c r="J384" i="7"/>
  <c r="J383" i="7" s="1"/>
  <c r="K384" i="7"/>
  <c r="L77" i="7"/>
  <c r="L104" i="7"/>
  <c r="K171" i="7"/>
  <c r="J187" i="7"/>
  <c r="J184" i="7" s="1"/>
  <c r="J183" i="7" s="1"/>
  <c r="L188" i="7"/>
  <c r="J273" i="7"/>
  <c r="L80" i="7"/>
  <c r="L155" i="7"/>
  <c r="K273" i="7"/>
  <c r="J208" i="7"/>
  <c r="J93" i="7"/>
  <c r="J157" i="7"/>
  <c r="J206" i="7"/>
  <c r="J414" i="7"/>
  <c r="L414" i="7" s="1"/>
  <c r="K375" i="7"/>
  <c r="K411" i="7"/>
  <c r="K410" i="7" s="1"/>
  <c r="K431" i="7"/>
  <c r="J257" i="7"/>
  <c r="J256" i="7" s="1"/>
  <c r="J250" i="7" s="1"/>
  <c r="L258" i="7"/>
  <c r="L67" i="7"/>
  <c r="L132" i="7"/>
  <c r="L134" i="7"/>
  <c r="L34" i="7"/>
  <c r="I233" i="7"/>
  <c r="I232" i="7" s="1"/>
  <c r="J146" i="7"/>
  <c r="J193" i="7"/>
  <c r="J192" i="7" s="1"/>
  <c r="L48" i="7"/>
  <c r="I88" i="7"/>
  <c r="I87" i="7" s="1"/>
  <c r="I217" i="7"/>
  <c r="I213" i="7" s="1"/>
  <c r="I279" i="7"/>
  <c r="I278" i="7" s="1"/>
  <c r="I273" i="7" s="1"/>
  <c r="I311" i="7"/>
  <c r="I304" i="7" s="1"/>
  <c r="J88" i="7"/>
  <c r="J87" i="7" s="1"/>
  <c r="J140" i="7"/>
  <c r="J139" i="7" s="1"/>
  <c r="J171" i="7"/>
  <c r="J201" i="7"/>
  <c r="J217" i="7"/>
  <c r="J213" i="7" s="1"/>
  <c r="J375" i="7"/>
  <c r="J411" i="7"/>
  <c r="J410" i="7" s="1"/>
  <c r="J409" i="7" s="1"/>
  <c r="K40" i="7"/>
  <c r="K31" i="7" s="1"/>
  <c r="K52" i="7"/>
  <c r="K88" i="7"/>
  <c r="K87" i="7" s="1"/>
  <c r="L125" i="7"/>
  <c r="L251" i="7"/>
  <c r="J431" i="7"/>
  <c r="L431" i="7" s="1"/>
  <c r="J444" i="7"/>
  <c r="J443" i="7" s="1"/>
  <c r="J442" i="7" s="1"/>
  <c r="J441" i="7" s="1"/>
  <c r="L43" i="7"/>
  <c r="L65" i="7"/>
  <c r="K74" i="7"/>
  <c r="K73" i="7" s="1"/>
  <c r="K72" i="7" s="1"/>
  <c r="K130" i="7"/>
  <c r="K129" i="7" s="1"/>
  <c r="K157" i="7"/>
  <c r="L279" i="7"/>
  <c r="K311" i="7"/>
  <c r="K304" i="7" s="1"/>
  <c r="L304" i="7" s="1"/>
  <c r="L340" i="7"/>
  <c r="L347" i="7"/>
  <c r="L364" i="7"/>
  <c r="L370" i="7"/>
  <c r="L403" i="7"/>
  <c r="L278" i="7"/>
  <c r="K459" i="7"/>
  <c r="L460" i="7"/>
  <c r="K234" i="7"/>
  <c r="L234" i="7" s="1"/>
  <c r="L235" i="7"/>
  <c r="K193" i="7"/>
  <c r="K192" i="7" s="1"/>
  <c r="L358" i="7"/>
  <c r="L392" i="7"/>
  <c r="L49" i="7"/>
  <c r="I93" i="7"/>
  <c r="I98" i="7"/>
  <c r="I108" i="7"/>
  <c r="I146" i="7"/>
  <c r="I193" i="7"/>
  <c r="I192" i="7" s="1"/>
  <c r="I431" i="7"/>
  <c r="I444" i="7"/>
  <c r="I443" i="7" s="1"/>
  <c r="I442" i="7" s="1"/>
  <c r="I441" i="7" s="1"/>
  <c r="J16" i="7"/>
  <c r="J15" i="7" s="1"/>
  <c r="J40" i="7"/>
  <c r="J52" i="7"/>
  <c r="J64" i="7"/>
  <c r="J74" i="7"/>
  <c r="J73" i="7" s="1"/>
  <c r="J72" i="7" s="1"/>
  <c r="J98" i="7"/>
  <c r="J103" i="7"/>
  <c r="J108" i="7"/>
  <c r="J130" i="7"/>
  <c r="J129" i="7" s="1"/>
  <c r="J339" i="7"/>
  <c r="J338" i="7" s="1"/>
  <c r="J337" i="7" s="1"/>
  <c r="J363" i="7"/>
  <c r="J402" i="7"/>
  <c r="J401" i="7" s="1"/>
  <c r="J430" i="7"/>
  <c r="J429" i="7" s="1"/>
  <c r="J428" i="7" s="1"/>
  <c r="L68" i="7"/>
  <c r="K98" i="7"/>
  <c r="K103" i="7"/>
  <c r="K108" i="7"/>
  <c r="L172" i="7"/>
  <c r="K201" i="7"/>
  <c r="K256" i="7"/>
  <c r="K250" i="7" s="1"/>
  <c r="L268" i="7"/>
  <c r="L344" i="7"/>
  <c r="L367" i="7"/>
  <c r="L406" i="7"/>
  <c r="K430" i="7"/>
  <c r="K444" i="7"/>
  <c r="L60" i="7"/>
  <c r="L75" i="7"/>
  <c r="K402" i="7"/>
  <c r="K363" i="7"/>
  <c r="K339" i="7"/>
  <c r="K338" i="7" s="1"/>
  <c r="L240" i="7"/>
  <c r="J232" i="7"/>
  <c r="K146" i="7"/>
  <c r="L146" i="7" s="1"/>
  <c r="K93" i="7"/>
  <c r="L69" i="7"/>
  <c r="K64" i="7"/>
  <c r="L32" i="7"/>
  <c r="K16" i="7"/>
  <c r="K184" i="7"/>
  <c r="K213" i="7"/>
  <c r="I208" i="7"/>
  <c r="I256" i="7"/>
  <c r="I250" i="7" s="1"/>
  <c r="I249" i="7" s="1"/>
  <c r="I375" i="7"/>
  <c r="I411" i="7"/>
  <c r="I410" i="7" s="1"/>
  <c r="I409" i="7" s="1"/>
  <c r="I40" i="7"/>
  <c r="I31" i="7" s="1"/>
  <c r="I52" i="7"/>
  <c r="I74" i="7"/>
  <c r="I73" i="7" s="1"/>
  <c r="I72" i="7" s="1"/>
  <c r="I140" i="7"/>
  <c r="I139" i="7" s="1"/>
  <c r="I157" i="7"/>
  <c r="I171" i="7"/>
  <c r="I201" i="7"/>
  <c r="I339" i="7"/>
  <c r="I338" i="7" s="1"/>
  <c r="I337" i="7" s="1"/>
  <c r="I363" i="7"/>
  <c r="I402" i="7"/>
  <c r="I401" i="7" s="1"/>
  <c r="I430" i="7"/>
  <c r="I429" i="7" s="1"/>
  <c r="I428" i="7" s="1"/>
  <c r="I16" i="7"/>
  <c r="I15" i="7" s="1"/>
  <c r="I64" i="7"/>
  <c r="I103" i="7"/>
  <c r="I130" i="7"/>
  <c r="I129" i="7" s="1"/>
  <c r="I184" i="7"/>
  <c r="I183" i="7" s="1"/>
  <c r="L174" i="7"/>
  <c r="L198" i="7"/>
  <c r="L384" i="7" l="1"/>
  <c r="K383" i="7"/>
  <c r="L383" i="7" s="1"/>
  <c r="J249" i="7"/>
  <c r="J231" i="7" s="1"/>
  <c r="L217" i="7"/>
  <c r="J200" i="7"/>
  <c r="L375" i="7"/>
  <c r="K233" i="7"/>
  <c r="K232" i="7" s="1"/>
  <c r="L232" i="7" s="1"/>
  <c r="L193" i="7"/>
  <c r="L201" i="7"/>
  <c r="L72" i="7"/>
  <c r="J145" i="7"/>
  <c r="J115" i="7" s="1"/>
  <c r="I30" i="7"/>
  <c r="I10" i="7" s="1"/>
  <c r="L171" i="7"/>
  <c r="L40" i="7"/>
  <c r="I362" i="7"/>
  <c r="I357" i="7" s="1"/>
  <c r="K200" i="7"/>
  <c r="L200" i="7" s="1"/>
  <c r="L411" i="7"/>
  <c r="L256" i="7"/>
  <c r="L103" i="7"/>
  <c r="L130" i="7"/>
  <c r="L192" i="7"/>
  <c r="J182" i="7"/>
  <c r="J86" i="7"/>
  <c r="J63" i="7" s="1"/>
  <c r="I86" i="7"/>
  <c r="I63" i="7" s="1"/>
  <c r="I200" i="7"/>
  <c r="I182" i="7" s="1"/>
  <c r="I231" i="7"/>
  <c r="J31" i="7"/>
  <c r="J30" i="7" s="1"/>
  <c r="J10" i="7" s="1"/>
  <c r="L213" i="7"/>
  <c r="J362" i="7"/>
  <c r="J357" i="7" s="1"/>
  <c r="K145" i="7"/>
  <c r="L273" i="7"/>
  <c r="L73" i="7"/>
  <c r="L129" i="7"/>
  <c r="K183" i="7"/>
  <c r="L183" i="7" s="1"/>
  <c r="L184" i="7"/>
  <c r="K443" i="7"/>
  <c r="L444" i="7"/>
  <c r="K458" i="7"/>
  <c r="L459" i="7"/>
  <c r="L64" i="7"/>
  <c r="K429" i="7"/>
  <c r="L430" i="7"/>
  <c r="I145" i="7"/>
  <c r="I115" i="7" s="1"/>
  <c r="K86" i="7"/>
  <c r="K63" i="7" s="1"/>
  <c r="L63" i="7" s="1"/>
  <c r="L74" i="7"/>
  <c r="K15" i="7"/>
  <c r="L16" i="7"/>
  <c r="K409" i="7"/>
  <c r="L409" i="7" s="1"/>
  <c r="L410" i="7"/>
  <c r="K401" i="7"/>
  <c r="L401" i="7" s="1"/>
  <c r="L402" i="7"/>
  <c r="K362" i="7"/>
  <c r="K357" i="7" s="1"/>
  <c r="L363" i="7"/>
  <c r="L339" i="7"/>
  <c r="K337" i="7"/>
  <c r="L337" i="7" s="1"/>
  <c r="L338" i="7"/>
  <c r="K30" i="7"/>
  <c r="L215" i="7"/>
  <c r="L214" i="7" s="1"/>
  <c r="K115" i="7" l="1"/>
  <c r="L145" i="7"/>
  <c r="K10" i="7"/>
  <c r="L10" i="7" s="1"/>
  <c r="L233" i="7"/>
  <c r="L115" i="7"/>
  <c r="K182" i="7"/>
  <c r="L182" i="7" s="1"/>
  <c r="L30" i="7"/>
  <c r="L31" i="7"/>
  <c r="J9" i="7"/>
  <c r="J468" i="7" s="1"/>
  <c r="L250" i="7"/>
  <c r="K249" i="7"/>
  <c r="L429" i="7"/>
  <c r="K428" i="7"/>
  <c r="L428" i="7" s="1"/>
  <c r="K457" i="7"/>
  <c r="K456" i="7" s="1"/>
  <c r="L458" i="7"/>
  <c r="K442" i="7"/>
  <c r="L443" i="7"/>
  <c r="L362" i="7"/>
  <c r="L357" i="7"/>
  <c r="I9" i="7"/>
  <c r="I468" i="7" s="1"/>
  <c r="L266" i="7"/>
  <c r="L265" i="7" s="1"/>
  <c r="L218" i="7"/>
  <c r="L55" i="7"/>
  <c r="L194" i="7"/>
  <c r="L315" i="7"/>
  <c r="L302" i="7"/>
  <c r="L301" i="7" s="1"/>
  <c r="L91" i="7"/>
  <c r="L84" i="7"/>
  <c r="K441" i="7" l="1"/>
  <c r="L441" i="7" s="1"/>
  <c r="L442" i="7"/>
  <c r="L457" i="7"/>
  <c r="L249" i="7"/>
  <c r="K231" i="7"/>
  <c r="L82" i="7"/>
  <c r="K455" i="7" l="1"/>
  <c r="L455" i="7" s="1"/>
  <c r="L456" i="7"/>
  <c r="K9" i="7"/>
  <c r="L231" i="7"/>
  <c r="L378" i="7"/>
  <c r="L453" i="7"/>
  <c r="L452" i="7" s="1"/>
  <c r="L451" i="7" s="1"/>
  <c r="L450" i="7" s="1"/>
  <c r="L449" i="7" s="1"/>
  <c r="L166" i="7"/>
  <c r="L165" i="7" s="1"/>
  <c r="L313" i="7"/>
  <c r="L312" i="7" s="1"/>
  <c r="K468" i="7" l="1"/>
  <c r="L468" i="7" s="1"/>
  <c r="L9" i="7"/>
  <c r="L311" i="7"/>
  <c r="L285" i="7"/>
  <c r="L283" i="7"/>
  <c r="L280" i="7"/>
  <c r="L271" i="7"/>
  <c r="L261" i="7"/>
  <c r="L259" i="7"/>
  <c r="L252" i="7"/>
  <c r="L257" i="7"/>
  <c r="L206" i="7" l="1"/>
  <c r="L89" i="7"/>
  <c r="L88" i="7" s="1"/>
  <c r="L87" i="7" s="1"/>
  <c r="L390" i="7"/>
  <c r="L389" i="7" s="1"/>
  <c r="L376" i="7"/>
  <c r="L223" i="7"/>
  <c r="L222" i="7" s="1"/>
  <c r="L180" i="7"/>
  <c r="L179" i="7" s="1"/>
  <c r="L133" i="7"/>
  <c r="L109" i="7"/>
  <c r="L113" i="7"/>
  <c r="L432" i="7"/>
  <c r="L17" i="7"/>
  <c r="L355" i="7"/>
  <c r="L211" i="7"/>
  <c r="L439" i="7"/>
  <c r="L438" i="7" s="1"/>
  <c r="L437" i="7" s="1"/>
  <c r="L436" i="7" s="1"/>
  <c r="L447" i="7"/>
  <c r="L445" i="7"/>
  <c r="L202" i="7"/>
  <c r="L229" i="7"/>
  <c r="L228" i="7" s="1"/>
  <c r="L227" i="7" s="1"/>
  <c r="L226" i="7" s="1"/>
  <c r="L196" i="7"/>
  <c r="L185" i="7"/>
  <c r="L153" i="7"/>
  <c r="L187" i="7"/>
  <c r="L137" i="7"/>
  <c r="L131" i="7"/>
  <c r="L204" i="7"/>
  <c r="L353" i="7"/>
  <c r="L351" i="7"/>
  <c r="L220" i="7"/>
  <c r="L158" i="7"/>
  <c r="L209" i="7"/>
  <c r="L20" i="7"/>
  <c r="L19" i="7" s="1"/>
  <c r="L151" i="7"/>
  <c r="L147" i="7"/>
  <c r="L169" i="7"/>
  <c r="L168" i="7" s="1"/>
  <c r="L149" i="7"/>
  <c r="L385" i="7"/>
  <c r="L190" i="7"/>
  <c r="L189" i="7" s="1"/>
  <c r="L143" i="7"/>
  <c r="L123" i="7"/>
  <c r="L122" i="7" s="1"/>
  <c r="L116" i="7" s="1"/>
  <c r="L24" i="7"/>
  <c r="L23" i="7" s="1"/>
  <c r="L22" i="7" s="1"/>
  <c r="L141" i="7"/>
  <c r="L53" i="7"/>
  <c r="L52" i="7" s="1"/>
  <c r="L106" i="7"/>
  <c r="L36" i="7"/>
  <c r="L162" i="7"/>
  <c r="L381" i="7"/>
  <c r="L380" i="7" s="1"/>
  <c r="L421" i="7"/>
  <c r="L420" i="7" s="1"/>
  <c r="L419" i="7" s="1"/>
  <c r="L418" i="7" s="1"/>
  <c r="L101" i="7"/>
  <c r="L99" i="7"/>
  <c r="L96" i="7"/>
  <c r="L94" i="7"/>
  <c r="L46" i="7"/>
  <c r="L41" i="7"/>
  <c r="L38" i="7"/>
  <c r="L160" i="7"/>
  <c r="L135" i="7"/>
  <c r="L13" i="7"/>
  <c r="L12" i="7" s="1"/>
  <c r="L11" i="7" s="1"/>
  <c r="L426" i="7"/>
  <c r="L425" i="7" s="1"/>
  <c r="L424" i="7" s="1"/>
  <c r="L423" i="7" s="1"/>
  <c r="L412" i="7"/>
  <c r="L395" i="7"/>
  <c r="L360" i="7"/>
  <c r="L359" i="7" s="1"/>
  <c r="L127" i="7"/>
  <c r="L126" i="7" s="1"/>
  <c r="L66" i="7"/>
  <c r="L28" i="7"/>
  <c r="L27" i="7" s="1"/>
  <c r="L26" i="7" s="1"/>
  <c r="L434" i="7"/>
  <c r="L270" i="7"/>
  <c r="L269" i="7" s="1"/>
  <c r="L276" i="7"/>
  <c r="L275" i="7" s="1"/>
  <c r="L59" i="7"/>
  <c r="L58" i="7" s="1"/>
  <c r="L57" i="7" s="1"/>
  <c r="L140" i="7" l="1"/>
  <c r="L139" i="7" s="1"/>
  <c r="L208" i="7"/>
  <c r="L15" i="7"/>
  <c r="L178" i="7"/>
  <c r="L164" i="7"/>
  <c r="L274" i="7"/>
  <c r="L93" i="7"/>
  <c r="L98" i="7"/>
  <c r="L157" i="7"/>
  <c r="L86" i="7" l="1"/>
</calcChain>
</file>

<file path=xl/sharedStrings.xml><?xml version="1.0" encoding="utf-8"?>
<sst xmlns="http://schemas.openxmlformats.org/spreadsheetml/2006/main" count="1048" uniqueCount="448">
  <si>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</si>
  <si>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</si>
  <si>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</si>
  <si>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</si>
  <si>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</si>
  <si>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</si>
  <si>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</si>
  <si>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</si>
  <si>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</si>
  <si>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</si>
  <si>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</si>
  <si>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</si>
  <si>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</si>
  <si>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</si>
  <si>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</si>
  <si>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</si>
  <si>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</si>
  <si>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</si>
  <si>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</si>
  <si>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</si>
  <si>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</si>
  <si>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</si>
  <si>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</si>
  <si>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</si>
  <si>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</si>
  <si>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</si>
  <si>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</si>
  <si>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</si>
  <si>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</si>
  <si>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</si>
  <si>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</si>
  <si>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</si>
  <si>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</si>
  <si>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</si>
  <si>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</si>
  <si>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</si>
  <si>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</si>
  <si>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</si>
  <si>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</si>
  <si>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</si>
  <si>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</si>
  <si>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</si>
  <si>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</si>
  <si>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</si>
  <si>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</si>
  <si>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</si>
  <si>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</si>
  <si>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</si>
  <si>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</si>
  <si>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</si>
  <si>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</si>
  <si>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</si>
  <si>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</si>
  <si>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</si>
  <si>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</si>
  <si>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</si>
  <si>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</si>
  <si>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</si>
  <si>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</si>
  <si>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</si>
  <si>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</si>
  <si>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</si>
  <si>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</si>
  <si>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</si>
  <si>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</si>
  <si>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</si>
  <si>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</si>
  <si>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</si>
  <si>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</si>
  <si>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</si>
  <si>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</si>
  <si>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</si>
  <si>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</si>
  <si>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</si>
  <si>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</si>
  <si>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</si>
  <si>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</si>
  <si>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</si>
  <si>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</si>
  <si>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</si>
  <si>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</si>
  <si>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</si>
  <si>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</si>
  <si>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</si>
  <si>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</si>
  <si>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</si>
  <si>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</si>
  <si>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</si>
  <si>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</si>
  <si>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</si>
  <si>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</si>
  <si>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</si>
  <si>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</si>
  <si>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</si>
  <si>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</si>
  <si>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</si>
  <si>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</si>
  <si>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</si>
  <si>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</si>
  <si>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</si>
  <si>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</si>
  <si>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</si>
  <si>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</si>
  <si>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</si>
  <si>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</si>
  <si>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</si>
  <si>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</si>
  <si>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</si>
  <si>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</si>
  <si>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</si>
  <si>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</si>
  <si>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</si>
  <si>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</si>
  <si>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</si>
  <si>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</si>
  <si>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</si>
  <si>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</si>
  <si>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</si>
  <si>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</si>
  <si>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</si>
  <si>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</si>
  <si>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</si>
  <si>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</si>
  <si>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</si>
  <si>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</si>
  <si>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</si>
  <si>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</si>
  <si>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</si>
  <si>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</si>
  <si>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</si>
  <si>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</si>
  <si>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</si>
  <si>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</si>
  <si>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</si>
  <si>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</si>
  <si>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</si>
  <si>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</si>
  <si>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</si>
  <si>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</si>
  <si>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</si>
  <si>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</si>
  <si>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</si>
  <si>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</si>
  <si>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</si>
  <si>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</si>
  <si>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</si>
  <si>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</si>
  <si>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</si>
  <si>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</si>
  <si>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</si>
  <si>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</si>
  <si>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</si>
  <si>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</si>
  <si>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</si>
  <si>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</si>
  <si>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</si>
  <si>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</si>
  <si>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</si>
  <si>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</si>
  <si>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</si>
  <si>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</si>
  <si>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</si>
  <si>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</si>
  <si>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</si>
  <si>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</si>
  <si>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</si>
  <si>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</si>
  <si>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</si>
  <si>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</si>
  <si>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</si>
  <si>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</si>
  <si>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</si>
  <si>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</si>
  <si>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</si>
  <si>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</si>
  <si>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</si>
  <si>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</si>
  <si>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</si>
  <si>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</si>
  <si>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</si>
  <si>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</si>
  <si>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</si>
  <si>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</si>
  <si>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</si>
  <si>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</si>
  <si>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</si>
  <si>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</si>
  <si>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</si>
  <si>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</si>
  <si>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</si>
  <si>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</si>
  <si>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</si>
  <si>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</si>
  <si>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</si>
  <si>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</si>
  <si>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</si>
  <si>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</si>
  <si>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</si>
  <si>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</si>
  <si>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</si>
  <si>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</si>
  <si>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</si>
  <si>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</si>
  <si>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</si>
  <si>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</si>
  <si>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</si>
  <si>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</si>
  <si>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</si>
  <si>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</si>
  <si>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</si>
  <si>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</si>
  <si>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</si>
  <si>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</si>
  <si>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</si>
  <si>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</si>
  <si>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</si>
  <si>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</si>
  <si>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</si>
  <si>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</si>
  <si>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</si>
  <si>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</si>
  <si>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</si>
  <si>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</si>
  <si>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</si>
  <si>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</si>
  <si>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</si>
  <si>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</si>
  <si>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</si>
  <si>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</si>
  <si>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</si>
  <si>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</si>
  <si>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</si>
  <si>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</si>
  <si>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</si>
  <si>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</si>
  <si>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</si>
  <si>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</si>
  <si>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</si>
  <si>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</si>
  <si>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</si>
  <si>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</si>
  <si>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</si>
  <si>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</si>
  <si>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</si>
  <si>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</si>
  <si>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</si>
  <si>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</si>
  <si>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</si>
  <si>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</si>
  <si>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</si>
  <si>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</si>
  <si>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</si>
  <si>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</si>
  <si>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</si>
  <si>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</si>
  <si>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</si>
  <si>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</si>
  <si>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</si>
  <si>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</si>
  <si>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</si>
  <si>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</si>
  <si>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</si>
  <si>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</si>
  <si>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</si>
  <si>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</si>
  <si>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</si>
  <si>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</si>
  <si>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</si>
  <si>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0100120013</t>
  </si>
  <si>
    <t>0100220014</t>
  </si>
  <si>
    <t>7001021108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</si>
  <si>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</si>
  <si>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</si>
  <si>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</si>
  <si>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</si>
  <si>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</si>
  <si>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</si>
  <si>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</si>
  <si>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</si>
  <si>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</si>
  <si>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</si>
  <si>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</si>
  <si>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</si>
  <si>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</si>
  <si>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</si>
  <si>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</si>
  <si>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</si>
  <si>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</si>
  <si>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</si>
  <si>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</si>
  <si>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</si>
  <si>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</si>
  <si>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</si>
  <si>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</si>
  <si>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</si>
  <si>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</si>
  <si>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</si>
  <si>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</si>
  <si>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</si>
  <si>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</si>
  <si>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</si>
  <si>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</si>
  <si>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</si>
  <si>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</si>
  <si>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</si>
  <si>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</si>
  <si>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</si>
  <si>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</si>
  <si>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</si>
  <si>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</si>
  <si>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</si>
  <si>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</si>
  <si>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</si>
  <si>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</si>
  <si>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</si>
  <si>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</si>
  <si>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</si>
  <si>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</si>
  <si>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</si>
  <si>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</si>
  <si>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</si>
  <si>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</si>
  <si>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</si>
  <si>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</si>
  <si>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</si>
  <si>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</si>
  <si>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</si>
  <si>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</si>
  <si>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</si>
  <si>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</si>
  <si>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</si>
  <si>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</si>
  <si>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</si>
  <si>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</si>
  <si>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</si>
  <si>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</si>
  <si>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</si>
  <si>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</si>
  <si>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</si>
  <si>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t>0700100000</t>
  </si>
  <si>
    <t>1200123110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</si>
  <si>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</si>
  <si>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</si>
  <si>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</si>
  <si>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</si>
  <si>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</si>
  <si>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</si>
  <si>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</si>
  <si>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Организация захоронения бесхозных трупов</t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</si>
  <si>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</si>
  <si>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</si>
  <si>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</si>
  <si>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</si>
  <si>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</si>
  <si>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</si>
  <si>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</si>
  <si>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</si>
  <si>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</si>
  <si>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</si>
  <si>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>0600022000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</si>
  <si>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</si>
  <si>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</si>
  <si>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</si>
  <si>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</si>
  <si>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</si>
  <si>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</si>
  <si>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</si>
  <si>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</si>
  <si>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</si>
  <si>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</si>
  <si>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</si>
  <si>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</si>
  <si>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</si>
  <si>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Внесение изменений в Генеральный план  Махнёвского МО применительно к территории села Фоминское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</si>
  <si>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</si>
  <si>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</si>
  <si>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>Создание и развитие нфораструктуры на сельских территориях (строительство объекта "Газоснабжение жилых домов ГЭК "Огонёк" с. Мугай)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</si>
  <si>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</si>
  <si>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1600125100</t>
  </si>
  <si>
    <t>Осуществление мероприятий по обеспечению питанием обучающихся в муниципальных общеобразовательных организациях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</si>
  <si>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</si>
  <si>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</si>
  <si>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</si>
  <si>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</si>
  <si>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</si>
  <si>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</si>
  <si>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</si>
  <si>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</si>
  <si>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</si>
  <si>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</si>
  <si>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1900229000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</si>
  <si>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</si>
  <si>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</si>
  <si>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</si>
  <si>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2022года"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</si>
  <si>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</si>
  <si>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</si>
  <si>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</si>
  <si>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</si>
  <si>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</si>
  <si>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</si>
  <si>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</si>
  <si>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</si>
  <si>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</si>
  <si>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</si>
  <si>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</si>
  <si>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</si>
  <si>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</si>
  <si>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</si>
  <si>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</si>
  <si>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</si>
  <si>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</si>
  <si>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</si>
  <si>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</si>
  <si>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2600143800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</si>
  <si>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</si>
  <si>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</si>
  <si>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</si>
  <si>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% исполнения к году </t>
  </si>
  <si>
    <t>Сумма средств, предусмотренная на 2020 год  решением Думы о бюджете, в тыс. руб.</t>
  </si>
  <si>
    <t>Утвержденные бюджетные назначения с учетом уточнения на 2020 год, тыс. руб.</t>
  </si>
  <si>
    <t>к Постановлению Администрации</t>
  </si>
  <si>
    <t>Приложение № 3</t>
  </si>
  <si>
    <t xml:space="preserve">  от 10.08.2020 № 508                             </t>
  </si>
  <si>
    <t xml:space="preserve">Информация по ведомственной структуре расходов бюджета Махнёвского муниципального образования по главным распорядителям за I полугодие  2020 года </t>
  </si>
  <si>
    <t>Исполнено за   I полугодие  2020 года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</si>
  <si>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</si>
  <si>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</si>
  <si>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</si>
  <si>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</si>
  <si>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 xml:space="preserve">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 </t>
  </si>
  <si>
    <t>1601040900</t>
  </si>
  <si>
    <t xml:space="preserve">Приобретение планшетов для муниципальных общеобразовательных организаций  </t>
  </si>
  <si>
    <t>1600340700</t>
  </si>
  <si>
    <t>1600300000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</si>
  <si>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</si>
  <si>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</si>
  <si>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 xml:space="preserve">Мероприятия направленные на организацию военно-патриотического воспитания и допризывной подготовки молодых граждан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</si>
  <si>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</si>
  <si>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1600900000</t>
  </si>
  <si>
    <t>1600948700</t>
  </si>
  <si>
    <t>16009S8700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</si>
  <si>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</si>
  <si>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</si>
  <si>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</si>
  <si>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Охрана семьи и детства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</si>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</sst>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000"/>
    <numFmt numFmtId="166" formatCode="#,##0.0"/>
  </numFmts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right" vertical="center" wrapText="1" shrinkToFit="1"/>
    </xf>
    <xf numFmtId="0" fontId="10" fillId="4" borderId="0" xfId="0" applyFont="1" applyFill="1"/>
    <xf numFmtId="0" fontId="9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 wrapText="1"/>
    </xf>
    <xf numFmtId="166" fontId="10" fillId="4" borderId="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49" fontId="10" fillId="4" borderId="1" xfId="2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3" borderId="0" xfId="0" applyFont="1" applyFill="1" applyAlignment="1"/>
    <xf numFmtId="0" fontId="15" fillId="0" borderId="0" xfId="0" applyFont="1" applyAlignment="1"/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4" borderId="0" xfId="0" applyFont="1" applyFill="1" applyAlignment="1">
      <alignment vertical="center"/>
    </xf>
    <xf numFmtId="0" fontId="9" fillId="4" borderId="0" xfId="0" applyFont="1" applyFill="1"/>
    <xf numFmtId="0" fontId="10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 wrapText="1" shrinkToFit="1"/>
    </xf>
    <xf numFmtId="0" fontId="10" fillId="5" borderId="3" xfId="0" applyFont="1" applyFill="1" applyBorder="1" applyAlignment="1">
      <alignment horizontal="center" vertical="center" wrapText="1" shrinkToFit="1"/>
    </xf>
    <xf numFmtId="165" fontId="9" fillId="5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17" fillId="0" borderId="5" xfId="0" applyFont="1" applyFill="1" applyBorder="1" applyAlignment="1"/>
    <xf numFmtId="0" fontId="15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74"/>
  <sheetViews>
    <sheetView tabSelected="1" topLeftCell="A478" zoomScaleNormal="100" workbookViewId="0">
      <selection activeCell="A182" sqref="A182"/>
    </sheetView>
  </sheetViews>
  <sheetFormatPr defaultRowHeight="12.75" x14ac:dyDescent="0.2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5703125" customWidth="1"/>
    <col min="10" max="10" width="13.7109375" customWidth="1"/>
    <col min="11" max="11" width="14.7109375" customWidth="1"/>
    <col min="12" max="12" width="14.42578125" style="1" customWidth="1"/>
  </cols>
  <sheetData>
    <row r="1" spans="1:12" ht="12.75" customHeight="1" x14ac:dyDescent="0.2">
      <c r="A1" s="19"/>
      <c r="B1" s="20"/>
      <c r="C1" s="110" t="s">
        <v>422</v>
      </c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 customHeight="1" x14ac:dyDescent="0.2">
      <c r="A2" s="19"/>
      <c r="B2" s="20"/>
      <c r="C2" s="110" t="s">
        <v>421</v>
      </c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 customHeight="1" x14ac:dyDescent="0.2">
      <c r="A3" s="19"/>
      <c r="B3" s="20"/>
      <c r="C3" s="110" t="s">
        <v>54</v>
      </c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2.75" customHeight="1" x14ac:dyDescent="0.2">
      <c r="A4" s="19"/>
      <c r="B4" s="20"/>
      <c r="C4" s="110" t="s">
        <v>423</v>
      </c>
      <c r="D4" s="110"/>
      <c r="E4" s="110"/>
      <c r="F4" s="110"/>
      <c r="G4" s="110"/>
      <c r="H4" s="110"/>
      <c r="I4" s="110"/>
      <c r="J4" s="110"/>
      <c r="K4" s="110"/>
      <c r="L4" s="110"/>
    </row>
    <row r="5" spans="1:12" ht="0.75" customHeight="1" x14ac:dyDescent="0.2">
      <c r="A5" s="19"/>
      <c r="B5" s="21"/>
      <c r="C5" s="89"/>
      <c r="D5" s="89"/>
      <c r="E5" s="89"/>
      <c r="F5" s="89"/>
      <c r="G5" s="89"/>
      <c r="H5" s="89"/>
      <c r="I5" s="89"/>
      <c r="J5" s="89"/>
      <c r="K5" s="89"/>
      <c r="L5" s="22"/>
    </row>
    <row r="6" spans="1:12" ht="38.25" customHeight="1" x14ac:dyDescent="0.2">
      <c r="A6" s="111" t="s">
        <v>424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89.25" x14ac:dyDescent="0.2">
      <c r="A7" s="23" t="s">
        <v>0</v>
      </c>
      <c r="B7" s="15" t="s">
        <v>106</v>
      </c>
      <c r="C7" s="24" t="s">
        <v>48</v>
      </c>
      <c r="D7" s="24" t="s">
        <v>1</v>
      </c>
      <c r="E7" s="24" t="s">
        <v>2</v>
      </c>
      <c r="F7" s="24" t="s">
        <v>3</v>
      </c>
      <c r="G7" s="25" t="s">
        <v>49</v>
      </c>
      <c r="H7" s="26" t="s">
        <v>49</v>
      </c>
      <c r="I7" s="90" t="s">
        <v>419</v>
      </c>
      <c r="J7" s="91" t="s">
        <v>420</v>
      </c>
      <c r="K7" s="91" t="s">
        <v>425</v>
      </c>
      <c r="L7" s="91" t="s">
        <v>418</v>
      </c>
    </row>
    <row r="8" spans="1:12" x14ac:dyDescent="0.2">
      <c r="A8" s="27"/>
      <c r="B8" s="15"/>
      <c r="C8" s="28"/>
      <c r="D8" s="28"/>
      <c r="E8" s="28"/>
      <c r="F8" s="28"/>
      <c r="G8" s="26"/>
      <c r="H8" s="26"/>
      <c r="I8" s="26"/>
      <c r="J8" s="26"/>
      <c r="K8" s="26"/>
      <c r="L8" s="26"/>
    </row>
    <row r="9" spans="1:12" ht="26.25" customHeight="1" x14ac:dyDescent="0.2">
      <c r="A9" s="29">
        <v>1</v>
      </c>
      <c r="B9" s="30" t="s">
        <v>194</v>
      </c>
      <c r="C9" s="29">
        <v>901</v>
      </c>
      <c r="D9" s="29"/>
      <c r="E9" s="29"/>
      <c r="F9" s="31"/>
      <c r="G9" s="31"/>
      <c r="H9" s="31"/>
      <c r="I9" s="25">
        <f>SUM(I10+I57+I63+I115+I182+I226+I231+I337+I357+I409+I418+I423)</f>
        <v>324849.7</v>
      </c>
      <c r="J9" s="25">
        <f>SUM(J10+J57+J63+J115+J182+J226+J231+J337+J357+J409+J418+J423)</f>
        <v>335222.84599999996</v>
      </c>
      <c r="K9" s="25">
        <f>SUM(K10+K57+K63+K115+K182+K226+K231+K337+K357+K409+K418+K423)</f>
        <v>171040.68596</v>
      </c>
      <c r="L9" s="25">
        <f>K9/J9*100</f>
        <v>51.022980086506401</v>
      </c>
    </row>
    <row r="10" spans="1:12" x14ac:dyDescent="0.2">
      <c r="A10" s="29">
        <v>2</v>
      </c>
      <c r="B10" s="15" t="s">
        <v>4</v>
      </c>
      <c r="C10" s="29">
        <v>901</v>
      </c>
      <c r="D10" s="32">
        <v>100</v>
      </c>
      <c r="E10" s="33"/>
      <c r="F10" s="34"/>
      <c r="G10" s="35"/>
      <c r="H10" s="35"/>
      <c r="I10" s="36">
        <f>SUM(I11+I15+I22+I26+I30)</f>
        <v>30759.1</v>
      </c>
      <c r="J10" s="36">
        <f>SUM(J11+J15+J22+J26+J30)</f>
        <v>32989.600000000006</v>
      </c>
      <c r="K10" s="36">
        <f>SUM(K11+K15+K22+K26+K30)</f>
        <v>18735.659</v>
      </c>
      <c r="L10" s="36">
        <f>K10/J10*100</f>
        <v>56.79262252346193</v>
      </c>
    </row>
    <row r="11" spans="1:12" ht="25.5" x14ac:dyDescent="0.2">
      <c r="A11" s="29">
        <v>3</v>
      </c>
      <c r="B11" s="15" t="s">
        <v>117</v>
      </c>
      <c r="C11" s="29">
        <v>901</v>
      </c>
      <c r="D11" s="32">
        <v>102</v>
      </c>
      <c r="E11" s="33"/>
      <c r="F11" s="34"/>
      <c r="G11" s="35"/>
      <c r="H11" s="35"/>
      <c r="I11" s="36">
        <f t="shared" ref="I11:L13" si="0">SUM(I12)</f>
        <v>980.1</v>
      </c>
      <c r="J11" s="36">
        <f t="shared" si="0"/>
        <v>980.1</v>
      </c>
      <c r="K11" s="36">
        <f t="shared" si="0"/>
        <v>609.9</v>
      </c>
      <c r="L11" s="36">
        <f t="shared" si="0"/>
        <v>62.228344046525862</v>
      </c>
    </row>
    <row r="12" spans="1:12" ht="18.75" customHeight="1" x14ac:dyDescent="0.2">
      <c r="A12" s="29">
        <v>4</v>
      </c>
      <c r="B12" s="15" t="s">
        <v>62</v>
      </c>
      <c r="C12" s="29">
        <v>901</v>
      </c>
      <c r="D12" s="32">
        <v>102</v>
      </c>
      <c r="E12" s="33">
        <v>7000000000</v>
      </c>
      <c r="F12" s="34"/>
      <c r="G12" s="35"/>
      <c r="H12" s="35"/>
      <c r="I12" s="36">
        <f t="shared" si="0"/>
        <v>980.1</v>
      </c>
      <c r="J12" s="36">
        <f t="shared" si="0"/>
        <v>980.1</v>
      </c>
      <c r="K12" s="36">
        <f t="shared" si="0"/>
        <v>609.9</v>
      </c>
      <c r="L12" s="36">
        <f t="shared" si="0"/>
        <v>62.228344046525862</v>
      </c>
    </row>
    <row r="13" spans="1:12" ht="16.5" customHeight="1" x14ac:dyDescent="0.2">
      <c r="A13" s="29">
        <v>5</v>
      </c>
      <c r="B13" s="15" t="s">
        <v>115</v>
      </c>
      <c r="C13" s="29">
        <v>901</v>
      </c>
      <c r="D13" s="32">
        <v>102</v>
      </c>
      <c r="E13" s="33">
        <v>7000121100</v>
      </c>
      <c r="F13" s="34"/>
      <c r="G13" s="35"/>
      <c r="H13" s="35"/>
      <c r="I13" s="36">
        <f t="shared" si="0"/>
        <v>980.1</v>
      </c>
      <c r="J13" s="36">
        <f t="shared" si="0"/>
        <v>980.1</v>
      </c>
      <c r="K13" s="36">
        <f t="shared" si="0"/>
        <v>609.9</v>
      </c>
      <c r="L13" s="36">
        <f t="shared" si="0"/>
        <v>62.228344046525862</v>
      </c>
    </row>
    <row r="14" spans="1:12" ht="25.5" x14ac:dyDescent="0.2">
      <c r="A14" s="29">
        <v>6</v>
      </c>
      <c r="B14" s="14" t="s">
        <v>191</v>
      </c>
      <c r="C14" s="31">
        <v>901</v>
      </c>
      <c r="D14" s="37">
        <v>102</v>
      </c>
      <c r="E14" s="34">
        <v>7000121100</v>
      </c>
      <c r="F14" s="34">
        <v>120</v>
      </c>
      <c r="G14" s="35"/>
      <c r="H14" s="35"/>
      <c r="I14" s="38">
        <v>980.1</v>
      </c>
      <c r="J14" s="38">
        <v>980.1</v>
      </c>
      <c r="K14" s="38">
        <v>609.9</v>
      </c>
      <c r="L14" s="38">
        <f>K14/J14*100</f>
        <v>62.228344046525862</v>
      </c>
    </row>
    <row r="15" spans="1:12" ht="43.5" customHeight="1" x14ac:dyDescent="0.2">
      <c r="A15" s="29">
        <v>7</v>
      </c>
      <c r="B15" s="15" t="s">
        <v>29</v>
      </c>
      <c r="C15" s="29">
        <v>901</v>
      </c>
      <c r="D15" s="16">
        <v>104</v>
      </c>
      <c r="E15" s="13"/>
      <c r="F15" s="18"/>
      <c r="G15" s="39"/>
      <c r="H15" s="39"/>
      <c r="I15" s="40">
        <f>I16</f>
        <v>13968.1</v>
      </c>
      <c r="J15" s="40">
        <f>J16</f>
        <v>13968.1</v>
      </c>
      <c r="K15" s="40">
        <f>K16</f>
        <v>7514.7999999999993</v>
      </c>
      <c r="L15" s="40">
        <f>L16</f>
        <v>53.799729383380701</v>
      </c>
    </row>
    <row r="16" spans="1:12" x14ac:dyDescent="0.2">
      <c r="A16" s="29">
        <v>8</v>
      </c>
      <c r="B16" s="15" t="s">
        <v>62</v>
      </c>
      <c r="C16" s="29">
        <v>901</v>
      </c>
      <c r="D16" s="16">
        <v>104</v>
      </c>
      <c r="E16" s="13" t="s">
        <v>119</v>
      </c>
      <c r="F16" s="18"/>
      <c r="G16" s="39"/>
      <c r="H16" s="39"/>
      <c r="I16" s="40">
        <f>SUM(I17+I19)</f>
        <v>13968.1</v>
      </c>
      <c r="J16" s="40">
        <f>SUM(J17+J19)</f>
        <v>13968.1</v>
      </c>
      <c r="K16" s="40">
        <f>SUM(K17+K19)</f>
        <v>7514.7999999999993</v>
      </c>
      <c r="L16" s="40">
        <f>K16/J16*100</f>
        <v>53.799729383380701</v>
      </c>
    </row>
    <row r="17" spans="1:41" ht="25.5" x14ac:dyDescent="0.2">
      <c r="A17" s="29">
        <v>9</v>
      </c>
      <c r="B17" s="15" t="s">
        <v>63</v>
      </c>
      <c r="C17" s="29">
        <v>901</v>
      </c>
      <c r="D17" s="16">
        <v>104</v>
      </c>
      <c r="E17" s="13" t="s">
        <v>119</v>
      </c>
      <c r="F17" s="18"/>
      <c r="G17" s="39"/>
      <c r="H17" s="39"/>
      <c r="I17" s="40">
        <f>SUM(I18:I18)</f>
        <v>9950.2000000000007</v>
      </c>
      <c r="J17" s="40">
        <f>SUM(J18:J18)</f>
        <v>9950.2000000000007</v>
      </c>
      <c r="K17" s="40">
        <f>SUM(K18:K18)</f>
        <v>5913.9</v>
      </c>
      <c r="L17" s="40">
        <f>SUM(L18:L18)</f>
        <v>59.434986231432532</v>
      </c>
    </row>
    <row r="18" spans="1:41" ht="25.5" x14ac:dyDescent="0.2">
      <c r="A18" s="29">
        <v>10</v>
      </c>
      <c r="B18" s="14" t="s">
        <v>191</v>
      </c>
      <c r="C18" s="31">
        <v>901</v>
      </c>
      <c r="D18" s="17">
        <v>104</v>
      </c>
      <c r="E18" s="18" t="s">
        <v>119</v>
      </c>
      <c r="F18" s="18" t="s">
        <v>42</v>
      </c>
      <c r="G18" s="39"/>
      <c r="H18" s="39"/>
      <c r="I18" s="41">
        <v>9950.2000000000007</v>
      </c>
      <c r="J18" s="41">
        <v>9950.2000000000007</v>
      </c>
      <c r="K18" s="41">
        <v>5913.9</v>
      </c>
      <c r="L18" s="41">
        <f>K18/J18*100</f>
        <v>59.434986231432532</v>
      </c>
    </row>
    <row r="19" spans="1:41" ht="18" customHeight="1" x14ac:dyDescent="0.2">
      <c r="A19" s="29">
        <v>11</v>
      </c>
      <c r="B19" s="15" t="s">
        <v>62</v>
      </c>
      <c r="C19" s="29">
        <v>901</v>
      </c>
      <c r="D19" s="16">
        <v>104</v>
      </c>
      <c r="E19" s="13" t="s">
        <v>120</v>
      </c>
      <c r="F19" s="13"/>
      <c r="G19" s="39"/>
      <c r="H19" s="39"/>
      <c r="I19" s="40">
        <f t="shared" ref="I19:L20" si="1">I20</f>
        <v>4017.9</v>
      </c>
      <c r="J19" s="40">
        <f t="shared" si="1"/>
        <v>4017.9</v>
      </c>
      <c r="K19" s="40">
        <f t="shared" si="1"/>
        <v>1600.9</v>
      </c>
      <c r="L19" s="40">
        <f t="shared" si="1"/>
        <v>39.844197217451907</v>
      </c>
    </row>
    <row r="20" spans="1:41" ht="25.5" x14ac:dyDescent="0.2">
      <c r="A20" s="29">
        <v>12</v>
      </c>
      <c r="B20" s="15" t="s">
        <v>64</v>
      </c>
      <c r="C20" s="29">
        <v>901</v>
      </c>
      <c r="D20" s="16">
        <v>104</v>
      </c>
      <c r="E20" s="13" t="s">
        <v>121</v>
      </c>
      <c r="F20" s="13"/>
      <c r="G20" s="39"/>
      <c r="H20" s="39"/>
      <c r="I20" s="40">
        <f t="shared" si="1"/>
        <v>4017.9</v>
      </c>
      <c r="J20" s="40">
        <f t="shared" si="1"/>
        <v>4017.9</v>
      </c>
      <c r="K20" s="40">
        <f t="shared" si="1"/>
        <v>1600.9</v>
      </c>
      <c r="L20" s="40">
        <f t="shared" si="1"/>
        <v>39.844197217451907</v>
      </c>
    </row>
    <row r="21" spans="1:41" ht="22.5" customHeight="1" x14ac:dyDescent="0.2">
      <c r="A21" s="29">
        <v>13</v>
      </c>
      <c r="B21" s="14" t="s">
        <v>191</v>
      </c>
      <c r="C21" s="31">
        <v>901</v>
      </c>
      <c r="D21" s="17">
        <v>104</v>
      </c>
      <c r="E21" s="18" t="s">
        <v>121</v>
      </c>
      <c r="F21" s="18" t="s">
        <v>42</v>
      </c>
      <c r="G21" s="39"/>
      <c r="H21" s="39"/>
      <c r="I21" s="41">
        <v>4017.9</v>
      </c>
      <c r="J21" s="41">
        <v>4017.9</v>
      </c>
      <c r="K21" s="41">
        <v>1600.9</v>
      </c>
      <c r="L21" s="41">
        <f>K21/J21*100</f>
        <v>39.844197217451907</v>
      </c>
    </row>
    <row r="22" spans="1:41" ht="19.5" customHeight="1" x14ac:dyDescent="0.2">
      <c r="A22" s="29">
        <v>14</v>
      </c>
      <c r="B22" s="15" t="s">
        <v>250</v>
      </c>
      <c r="C22" s="29">
        <v>901</v>
      </c>
      <c r="D22" s="16">
        <v>105</v>
      </c>
      <c r="E22" s="13"/>
      <c r="F22" s="13"/>
      <c r="G22" s="42"/>
      <c r="H22" s="42"/>
      <c r="I22" s="40">
        <f t="shared" ref="I22:L24" si="2">SUM(I23)</f>
        <v>0.3</v>
      </c>
      <c r="J22" s="40">
        <f t="shared" si="2"/>
        <v>0.3</v>
      </c>
      <c r="K22" s="40">
        <f t="shared" si="2"/>
        <v>0</v>
      </c>
      <c r="L22" s="40">
        <f t="shared" si="2"/>
        <v>0</v>
      </c>
    </row>
    <row r="23" spans="1:41" ht="18.75" customHeight="1" x14ac:dyDescent="0.2">
      <c r="A23" s="29">
        <v>15</v>
      </c>
      <c r="B23" s="15" t="s">
        <v>62</v>
      </c>
      <c r="C23" s="29">
        <v>901</v>
      </c>
      <c r="D23" s="16">
        <v>105</v>
      </c>
      <c r="E23" s="13" t="s">
        <v>120</v>
      </c>
      <c r="F23" s="13"/>
      <c r="G23" s="42"/>
      <c r="H23" s="42"/>
      <c r="I23" s="40">
        <f t="shared" si="2"/>
        <v>0.3</v>
      </c>
      <c r="J23" s="40">
        <f t="shared" si="2"/>
        <v>0.3</v>
      </c>
      <c r="K23" s="40">
        <f t="shared" si="2"/>
        <v>0</v>
      </c>
      <c r="L23" s="40">
        <f t="shared" si="2"/>
        <v>0</v>
      </c>
    </row>
    <row r="24" spans="1:41" ht="74.25" customHeight="1" x14ac:dyDescent="0.2">
      <c r="A24" s="29">
        <v>16</v>
      </c>
      <c r="B24" s="43" t="s">
        <v>254</v>
      </c>
      <c r="C24" s="29">
        <v>901</v>
      </c>
      <c r="D24" s="16">
        <v>105</v>
      </c>
      <c r="E24" s="13" t="s">
        <v>223</v>
      </c>
      <c r="F24" s="13"/>
      <c r="G24" s="42"/>
      <c r="H24" s="42"/>
      <c r="I24" s="40">
        <f t="shared" si="2"/>
        <v>0.3</v>
      </c>
      <c r="J24" s="40">
        <f t="shared" si="2"/>
        <v>0.3</v>
      </c>
      <c r="K24" s="40">
        <f t="shared" si="2"/>
        <v>0</v>
      </c>
      <c r="L24" s="40">
        <f t="shared" si="2"/>
        <v>0</v>
      </c>
    </row>
    <row r="25" spans="1:41" ht="34.5" customHeight="1" x14ac:dyDescent="0.2">
      <c r="A25" s="29">
        <v>17</v>
      </c>
      <c r="B25" s="14" t="s">
        <v>190</v>
      </c>
      <c r="C25" s="31">
        <v>901</v>
      </c>
      <c r="D25" s="17">
        <v>105</v>
      </c>
      <c r="E25" s="18" t="s">
        <v>223</v>
      </c>
      <c r="F25" s="18" t="s">
        <v>66</v>
      </c>
      <c r="G25" s="39"/>
      <c r="H25" s="39"/>
      <c r="I25" s="41">
        <v>0.3</v>
      </c>
      <c r="J25" s="41">
        <v>0.3</v>
      </c>
      <c r="K25" s="41">
        <v>0</v>
      </c>
      <c r="L25" s="41">
        <v>0</v>
      </c>
    </row>
    <row r="26" spans="1:41" s="5" customFormat="1" ht="13.5" customHeight="1" x14ac:dyDescent="0.2">
      <c r="A26" s="29">
        <v>18</v>
      </c>
      <c r="B26" s="15" t="s">
        <v>6</v>
      </c>
      <c r="C26" s="29">
        <v>901</v>
      </c>
      <c r="D26" s="16">
        <v>111</v>
      </c>
      <c r="E26" s="13"/>
      <c r="F26" s="13"/>
      <c r="G26" s="42"/>
      <c r="H26" s="42"/>
      <c r="I26" s="40">
        <f t="shared" ref="I26:L28" si="3">I27</f>
        <v>300</v>
      </c>
      <c r="J26" s="40">
        <f t="shared" si="3"/>
        <v>300</v>
      </c>
      <c r="K26" s="40">
        <f t="shared" si="3"/>
        <v>0</v>
      </c>
      <c r="L26" s="40">
        <f t="shared" si="3"/>
        <v>0</v>
      </c>
    </row>
    <row r="27" spans="1:41" ht="16.5" customHeight="1" x14ac:dyDescent="0.2">
      <c r="A27" s="29">
        <v>19</v>
      </c>
      <c r="B27" s="15" t="s">
        <v>62</v>
      </c>
      <c r="C27" s="29">
        <v>901</v>
      </c>
      <c r="D27" s="16">
        <v>111</v>
      </c>
      <c r="E27" s="13" t="s">
        <v>120</v>
      </c>
      <c r="F27" s="13"/>
      <c r="G27" s="39"/>
      <c r="H27" s="39"/>
      <c r="I27" s="40">
        <f t="shared" si="3"/>
        <v>300</v>
      </c>
      <c r="J27" s="40">
        <f t="shared" si="3"/>
        <v>300</v>
      </c>
      <c r="K27" s="40">
        <f t="shared" si="3"/>
        <v>0</v>
      </c>
      <c r="L27" s="40">
        <f t="shared" si="3"/>
        <v>0</v>
      </c>
    </row>
    <row r="28" spans="1:41" ht="15.75" customHeight="1" x14ac:dyDescent="0.2">
      <c r="A28" s="29">
        <v>20</v>
      </c>
      <c r="B28" s="15" t="s">
        <v>7</v>
      </c>
      <c r="C28" s="29">
        <v>901</v>
      </c>
      <c r="D28" s="16">
        <v>111</v>
      </c>
      <c r="E28" s="13" t="s">
        <v>122</v>
      </c>
      <c r="F28" s="13"/>
      <c r="G28" s="39"/>
      <c r="H28" s="39"/>
      <c r="I28" s="40">
        <f t="shared" si="3"/>
        <v>300</v>
      </c>
      <c r="J28" s="40">
        <f t="shared" si="3"/>
        <v>300</v>
      </c>
      <c r="K28" s="40">
        <f t="shared" si="3"/>
        <v>0</v>
      </c>
      <c r="L28" s="40">
        <f t="shared" si="3"/>
        <v>0</v>
      </c>
    </row>
    <row r="29" spans="1:41" ht="15" customHeight="1" x14ac:dyDescent="0.2">
      <c r="A29" s="29">
        <v>21</v>
      </c>
      <c r="B29" s="14" t="s">
        <v>44</v>
      </c>
      <c r="C29" s="31">
        <v>901</v>
      </c>
      <c r="D29" s="17">
        <v>111</v>
      </c>
      <c r="E29" s="18" t="s">
        <v>122</v>
      </c>
      <c r="F29" s="18" t="s">
        <v>43</v>
      </c>
      <c r="G29" s="39"/>
      <c r="H29" s="39"/>
      <c r="I29" s="41">
        <v>300</v>
      </c>
      <c r="J29" s="41">
        <v>300</v>
      </c>
      <c r="K29" s="41">
        <v>0</v>
      </c>
      <c r="L29" s="41">
        <v>0</v>
      </c>
    </row>
    <row r="30" spans="1:41" s="11" customFormat="1" ht="16.5" customHeight="1" x14ac:dyDescent="0.2">
      <c r="A30" s="29">
        <v>22</v>
      </c>
      <c r="B30" s="15" t="s">
        <v>25</v>
      </c>
      <c r="C30" s="29">
        <v>901</v>
      </c>
      <c r="D30" s="16">
        <v>113</v>
      </c>
      <c r="E30" s="13"/>
      <c r="F30" s="18"/>
      <c r="G30" s="39"/>
      <c r="H30" s="39"/>
      <c r="I30" s="40">
        <f>SUM(I31+I48+I52)</f>
        <v>15510.6</v>
      </c>
      <c r="J30" s="40">
        <f>SUM(J31+J48+J52)</f>
        <v>17741.100000000002</v>
      </c>
      <c r="K30" s="40">
        <f>SUM(K31+K48+K52)</f>
        <v>10610.958999999999</v>
      </c>
      <c r="L30" s="40">
        <f t="shared" ref="L30:L35" si="4">K30/J30*100</f>
        <v>59.810039963700092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42" customHeight="1" x14ac:dyDescent="0.2">
      <c r="A31" s="29">
        <v>23</v>
      </c>
      <c r="B31" s="15" t="s">
        <v>351</v>
      </c>
      <c r="C31" s="29">
        <v>901</v>
      </c>
      <c r="D31" s="16">
        <v>113</v>
      </c>
      <c r="E31" s="13" t="s">
        <v>128</v>
      </c>
      <c r="F31" s="18"/>
      <c r="G31" s="39"/>
      <c r="H31" s="39"/>
      <c r="I31" s="40">
        <f>SUM(I32+I36+I38+I40+I46)</f>
        <v>15114.1</v>
      </c>
      <c r="J31" s="40">
        <f>SUM(J32+J36+J38+J40+J46)</f>
        <v>17344.600000000002</v>
      </c>
      <c r="K31" s="40">
        <f>SUM(K32+K36+K38+K40+K46)</f>
        <v>10457.958999999999</v>
      </c>
      <c r="L31" s="40">
        <f t="shared" si="4"/>
        <v>60.295186974620329</v>
      </c>
    </row>
    <row r="32" spans="1:41" ht="15.75" customHeight="1" x14ac:dyDescent="0.2">
      <c r="A32" s="29">
        <v>24</v>
      </c>
      <c r="B32" s="44" t="s">
        <v>68</v>
      </c>
      <c r="C32" s="29">
        <v>901</v>
      </c>
      <c r="D32" s="16">
        <v>113</v>
      </c>
      <c r="E32" s="13" t="s">
        <v>129</v>
      </c>
      <c r="F32" s="18"/>
      <c r="G32" s="39"/>
      <c r="H32" s="39"/>
      <c r="I32" s="40">
        <f>SUM(I33:I35)</f>
        <v>14520</v>
      </c>
      <c r="J32" s="40">
        <f>SUM(J33:J35)</f>
        <v>16750.5</v>
      </c>
      <c r="K32" s="40">
        <f>SUM(K33:K35)</f>
        <v>10312.601999999999</v>
      </c>
      <c r="L32" s="40">
        <f t="shared" si="4"/>
        <v>61.565935345213575</v>
      </c>
    </row>
    <row r="33" spans="1:12" ht="18.75" customHeight="1" x14ac:dyDescent="0.2">
      <c r="A33" s="29">
        <v>25</v>
      </c>
      <c r="B33" s="45" t="s">
        <v>69</v>
      </c>
      <c r="C33" s="31">
        <v>901</v>
      </c>
      <c r="D33" s="17">
        <v>113</v>
      </c>
      <c r="E33" s="18" t="s">
        <v>129</v>
      </c>
      <c r="F33" s="18" t="s">
        <v>36</v>
      </c>
      <c r="G33" s="39"/>
      <c r="H33" s="39"/>
      <c r="I33" s="41">
        <v>11937</v>
      </c>
      <c r="J33" s="41">
        <v>11937</v>
      </c>
      <c r="K33" s="41">
        <v>7569.7619999999997</v>
      </c>
      <c r="L33" s="41">
        <f t="shared" si="4"/>
        <v>63.41427494345313</v>
      </c>
    </row>
    <row r="34" spans="1:12" ht="32.25" customHeight="1" x14ac:dyDescent="0.2">
      <c r="A34" s="29">
        <v>26</v>
      </c>
      <c r="B34" s="14" t="s">
        <v>190</v>
      </c>
      <c r="C34" s="31">
        <v>901</v>
      </c>
      <c r="D34" s="17">
        <v>113</v>
      </c>
      <c r="E34" s="18" t="s">
        <v>129</v>
      </c>
      <c r="F34" s="18" t="s">
        <v>66</v>
      </c>
      <c r="G34" s="39"/>
      <c r="H34" s="39"/>
      <c r="I34" s="41">
        <v>2435</v>
      </c>
      <c r="J34" s="41">
        <v>4665.5</v>
      </c>
      <c r="K34" s="41">
        <v>2683.5</v>
      </c>
      <c r="L34" s="41">
        <f t="shared" si="4"/>
        <v>57.517950916300506</v>
      </c>
    </row>
    <row r="35" spans="1:12" ht="30" customHeight="1" x14ac:dyDescent="0.2">
      <c r="A35" s="29">
        <v>27</v>
      </c>
      <c r="B35" s="45" t="s">
        <v>186</v>
      </c>
      <c r="C35" s="31">
        <v>901</v>
      </c>
      <c r="D35" s="17">
        <v>113</v>
      </c>
      <c r="E35" s="18" t="s">
        <v>129</v>
      </c>
      <c r="F35" s="18" t="s">
        <v>187</v>
      </c>
      <c r="G35" s="39"/>
      <c r="H35" s="39"/>
      <c r="I35" s="41">
        <v>148</v>
      </c>
      <c r="J35" s="41">
        <v>148</v>
      </c>
      <c r="K35" s="41">
        <v>59.34</v>
      </c>
      <c r="L35" s="41">
        <f t="shared" si="4"/>
        <v>40.094594594594597</v>
      </c>
    </row>
    <row r="36" spans="1:12" ht="30" customHeight="1" x14ac:dyDescent="0.2">
      <c r="A36" s="29">
        <v>28</v>
      </c>
      <c r="B36" s="44" t="s">
        <v>195</v>
      </c>
      <c r="C36" s="29">
        <v>901</v>
      </c>
      <c r="D36" s="16">
        <v>113</v>
      </c>
      <c r="E36" s="13" t="s">
        <v>268</v>
      </c>
      <c r="F36" s="13"/>
      <c r="G36" s="42"/>
      <c r="H36" s="42"/>
      <c r="I36" s="40">
        <f>SUM(I37)</f>
        <v>378.7</v>
      </c>
      <c r="J36" s="40">
        <f>SUM(J37)</f>
        <v>378.7</v>
      </c>
      <c r="K36" s="40">
        <f>SUM(K37)</f>
        <v>128.5</v>
      </c>
      <c r="L36" s="40">
        <f>SUM(L37)</f>
        <v>33.93187219434909</v>
      </c>
    </row>
    <row r="37" spans="1:12" ht="27" customHeight="1" x14ac:dyDescent="0.2">
      <c r="A37" s="29">
        <v>29</v>
      </c>
      <c r="B37" s="14" t="s">
        <v>190</v>
      </c>
      <c r="C37" s="31">
        <v>901</v>
      </c>
      <c r="D37" s="17">
        <v>113</v>
      </c>
      <c r="E37" s="18" t="s">
        <v>268</v>
      </c>
      <c r="F37" s="18" t="s">
        <v>66</v>
      </c>
      <c r="G37" s="39"/>
      <c r="H37" s="39"/>
      <c r="I37" s="41">
        <v>378.7</v>
      </c>
      <c r="J37" s="41">
        <v>378.7</v>
      </c>
      <c r="K37" s="41">
        <v>128.5</v>
      </c>
      <c r="L37" s="41">
        <f>K37/J37*100</f>
        <v>33.93187219434909</v>
      </c>
    </row>
    <row r="38" spans="1:12" s="4" customFormat="1" ht="28.5" customHeight="1" x14ac:dyDescent="0.2">
      <c r="A38" s="29">
        <v>30</v>
      </c>
      <c r="B38" s="44" t="s">
        <v>70</v>
      </c>
      <c r="C38" s="29">
        <v>901</v>
      </c>
      <c r="D38" s="16">
        <v>113</v>
      </c>
      <c r="E38" s="13" t="s">
        <v>269</v>
      </c>
      <c r="F38" s="18"/>
      <c r="G38" s="39"/>
      <c r="H38" s="39"/>
      <c r="I38" s="40">
        <f>I39</f>
        <v>50</v>
      </c>
      <c r="J38" s="40">
        <f>J39</f>
        <v>50</v>
      </c>
      <c r="K38" s="40">
        <f>K39</f>
        <v>1.4570000000000001</v>
      </c>
      <c r="L38" s="40">
        <f>L39</f>
        <v>3</v>
      </c>
    </row>
    <row r="39" spans="1:12" ht="39.75" customHeight="1" x14ac:dyDescent="0.2">
      <c r="A39" s="29">
        <v>31</v>
      </c>
      <c r="B39" s="14" t="s">
        <v>190</v>
      </c>
      <c r="C39" s="31">
        <v>901</v>
      </c>
      <c r="D39" s="17">
        <v>113</v>
      </c>
      <c r="E39" s="18" t="s">
        <v>269</v>
      </c>
      <c r="F39" s="18" t="s">
        <v>66</v>
      </c>
      <c r="G39" s="39"/>
      <c r="H39" s="39"/>
      <c r="I39" s="41">
        <v>50</v>
      </c>
      <c r="J39" s="41">
        <v>50</v>
      </c>
      <c r="K39" s="41">
        <v>1.4570000000000001</v>
      </c>
      <c r="L39" s="41">
        <v>3</v>
      </c>
    </row>
    <row r="40" spans="1:12" ht="37.5" customHeight="1" x14ac:dyDescent="0.2">
      <c r="A40" s="29">
        <v>32</v>
      </c>
      <c r="B40" s="44" t="s">
        <v>71</v>
      </c>
      <c r="C40" s="29">
        <v>901</v>
      </c>
      <c r="D40" s="16">
        <v>113</v>
      </c>
      <c r="E40" s="13" t="s">
        <v>209</v>
      </c>
      <c r="F40" s="18"/>
      <c r="G40" s="39"/>
      <c r="H40" s="39"/>
      <c r="I40" s="40">
        <f>I41+I43</f>
        <v>115.4</v>
      </c>
      <c r="J40" s="40">
        <f>J41+J43</f>
        <v>115.4</v>
      </c>
      <c r="K40" s="40">
        <f>K41+K43</f>
        <v>15.4</v>
      </c>
      <c r="L40" s="40">
        <f>K40/J40*100</f>
        <v>13.344887348353552</v>
      </c>
    </row>
    <row r="41" spans="1:12" ht="48.75" customHeight="1" x14ac:dyDescent="0.2">
      <c r="A41" s="29">
        <v>33</v>
      </c>
      <c r="B41" s="44" t="s">
        <v>72</v>
      </c>
      <c r="C41" s="29">
        <v>901</v>
      </c>
      <c r="D41" s="16">
        <v>113</v>
      </c>
      <c r="E41" s="13" t="s">
        <v>130</v>
      </c>
      <c r="F41" s="18"/>
      <c r="G41" s="39"/>
      <c r="H41" s="39"/>
      <c r="I41" s="40">
        <f>I42</f>
        <v>0.2</v>
      </c>
      <c r="J41" s="40">
        <f>J42</f>
        <v>0.2</v>
      </c>
      <c r="K41" s="40">
        <f>K42</f>
        <v>0</v>
      </c>
      <c r="L41" s="40">
        <f>L42</f>
        <v>0</v>
      </c>
    </row>
    <row r="42" spans="1:12" ht="38.25" x14ac:dyDescent="0.2">
      <c r="A42" s="29">
        <v>34</v>
      </c>
      <c r="B42" s="14" t="s">
        <v>190</v>
      </c>
      <c r="C42" s="31">
        <v>901</v>
      </c>
      <c r="D42" s="17">
        <v>113</v>
      </c>
      <c r="E42" s="18" t="s">
        <v>130</v>
      </c>
      <c r="F42" s="18" t="s">
        <v>66</v>
      </c>
      <c r="G42" s="39"/>
      <c r="H42" s="39"/>
      <c r="I42" s="41">
        <v>0.2</v>
      </c>
      <c r="J42" s="41">
        <v>0.2</v>
      </c>
      <c r="K42" s="41">
        <v>0</v>
      </c>
      <c r="L42" s="41">
        <v>0</v>
      </c>
    </row>
    <row r="43" spans="1:12" ht="28.5" customHeight="1" x14ac:dyDescent="0.2">
      <c r="A43" s="29">
        <v>35</v>
      </c>
      <c r="B43" s="44" t="s">
        <v>73</v>
      </c>
      <c r="C43" s="29">
        <v>901</v>
      </c>
      <c r="D43" s="16">
        <v>113</v>
      </c>
      <c r="E43" s="13" t="s">
        <v>131</v>
      </c>
      <c r="F43" s="18"/>
      <c r="G43" s="39"/>
      <c r="H43" s="39"/>
      <c r="I43" s="40">
        <f>I44+I45</f>
        <v>115.2</v>
      </c>
      <c r="J43" s="40">
        <f>J44+J45</f>
        <v>115.2</v>
      </c>
      <c r="K43" s="40">
        <f>K44+K45</f>
        <v>15.4</v>
      </c>
      <c r="L43" s="40">
        <f>K43/J43*100</f>
        <v>13.368055555555555</v>
      </c>
    </row>
    <row r="44" spans="1:12" ht="25.5" x14ac:dyDescent="0.2">
      <c r="A44" s="29">
        <v>36</v>
      </c>
      <c r="B44" s="14" t="s">
        <v>191</v>
      </c>
      <c r="C44" s="31">
        <v>901</v>
      </c>
      <c r="D44" s="17">
        <v>113</v>
      </c>
      <c r="E44" s="18" t="s">
        <v>131</v>
      </c>
      <c r="F44" s="18" t="s">
        <v>42</v>
      </c>
      <c r="G44" s="39"/>
      <c r="H44" s="39"/>
      <c r="I44" s="41">
        <v>73.2</v>
      </c>
      <c r="J44" s="41">
        <v>73.2</v>
      </c>
      <c r="K44" s="41">
        <v>0</v>
      </c>
      <c r="L44" s="41">
        <v>0</v>
      </c>
    </row>
    <row r="45" spans="1:12" ht="36.75" customHeight="1" x14ac:dyDescent="0.2">
      <c r="A45" s="29">
        <v>37</v>
      </c>
      <c r="B45" s="14" t="s">
        <v>190</v>
      </c>
      <c r="C45" s="31">
        <v>901</v>
      </c>
      <c r="D45" s="17">
        <v>113</v>
      </c>
      <c r="E45" s="18" t="s">
        <v>131</v>
      </c>
      <c r="F45" s="18" t="s">
        <v>66</v>
      </c>
      <c r="G45" s="39"/>
      <c r="H45" s="39"/>
      <c r="I45" s="41">
        <v>42</v>
      </c>
      <c r="J45" s="41">
        <v>42</v>
      </c>
      <c r="K45" s="41">
        <v>15.4</v>
      </c>
      <c r="L45" s="41">
        <f>K45/J45*100</f>
        <v>36.666666666666671</v>
      </c>
    </row>
    <row r="46" spans="1:12" ht="15" customHeight="1" x14ac:dyDescent="0.2">
      <c r="A46" s="29">
        <v>38</v>
      </c>
      <c r="B46" s="44" t="s">
        <v>74</v>
      </c>
      <c r="C46" s="29">
        <v>901</v>
      </c>
      <c r="D46" s="16">
        <v>113</v>
      </c>
      <c r="E46" s="13" t="s">
        <v>132</v>
      </c>
      <c r="F46" s="18"/>
      <c r="G46" s="39"/>
      <c r="H46" s="39"/>
      <c r="I46" s="40">
        <f>I47</f>
        <v>50</v>
      </c>
      <c r="J46" s="40">
        <f>J47</f>
        <v>50</v>
      </c>
      <c r="K46" s="40">
        <f>K47</f>
        <v>0</v>
      </c>
      <c r="L46" s="40">
        <f>L47</f>
        <v>0</v>
      </c>
    </row>
    <row r="47" spans="1:12" ht="30.75" customHeight="1" x14ac:dyDescent="0.2">
      <c r="A47" s="29">
        <v>39</v>
      </c>
      <c r="B47" s="14" t="s">
        <v>190</v>
      </c>
      <c r="C47" s="31">
        <v>901</v>
      </c>
      <c r="D47" s="17">
        <v>113</v>
      </c>
      <c r="E47" s="18" t="s">
        <v>132</v>
      </c>
      <c r="F47" s="18" t="s">
        <v>66</v>
      </c>
      <c r="G47" s="39"/>
      <c r="H47" s="39"/>
      <c r="I47" s="41">
        <v>50</v>
      </c>
      <c r="J47" s="41">
        <v>50</v>
      </c>
      <c r="K47" s="41">
        <v>0</v>
      </c>
      <c r="L47" s="41">
        <v>0</v>
      </c>
    </row>
    <row r="48" spans="1:12" ht="37.5" customHeight="1" x14ac:dyDescent="0.2">
      <c r="A48" s="29">
        <v>40</v>
      </c>
      <c r="B48" s="44" t="s">
        <v>352</v>
      </c>
      <c r="C48" s="29">
        <v>901</v>
      </c>
      <c r="D48" s="16">
        <v>113</v>
      </c>
      <c r="E48" s="13" t="s">
        <v>133</v>
      </c>
      <c r="F48" s="13"/>
      <c r="G48" s="39"/>
      <c r="H48" s="39"/>
      <c r="I48" s="40">
        <f>SUM(I49)</f>
        <v>292.10000000000002</v>
      </c>
      <c r="J48" s="40">
        <f>SUM(J49)</f>
        <v>292.10000000000002</v>
      </c>
      <c r="K48" s="40">
        <f>SUM(K49)</f>
        <v>153</v>
      </c>
      <c r="L48" s="40">
        <f>K48/J48*100</f>
        <v>52.379322149948649</v>
      </c>
    </row>
    <row r="49" spans="1:12" ht="39.75" customHeight="1" x14ac:dyDescent="0.2">
      <c r="A49" s="29">
        <v>41</v>
      </c>
      <c r="B49" s="44" t="s">
        <v>325</v>
      </c>
      <c r="C49" s="29">
        <v>901</v>
      </c>
      <c r="D49" s="16">
        <v>113</v>
      </c>
      <c r="E49" s="13" t="s">
        <v>134</v>
      </c>
      <c r="F49" s="13"/>
      <c r="G49" s="39"/>
      <c r="H49" s="39"/>
      <c r="I49" s="40">
        <f>SUM(I50:I51)</f>
        <v>292.10000000000002</v>
      </c>
      <c r="J49" s="40">
        <f>SUM(J50:J51)</f>
        <v>292.10000000000002</v>
      </c>
      <c r="K49" s="40">
        <f>SUM(K50:K51)</f>
        <v>153</v>
      </c>
      <c r="L49" s="40">
        <f>K49/J49*100</f>
        <v>52.379322149948649</v>
      </c>
    </row>
    <row r="50" spans="1:12" ht="15.75" customHeight="1" x14ac:dyDescent="0.2">
      <c r="A50" s="29">
        <v>42</v>
      </c>
      <c r="B50" s="14" t="s">
        <v>191</v>
      </c>
      <c r="C50" s="31">
        <v>901</v>
      </c>
      <c r="D50" s="17">
        <v>113</v>
      </c>
      <c r="E50" s="18" t="s">
        <v>134</v>
      </c>
      <c r="F50" s="18" t="s">
        <v>42</v>
      </c>
      <c r="G50" s="39"/>
      <c r="H50" s="39"/>
      <c r="I50" s="41">
        <v>108.5</v>
      </c>
      <c r="J50" s="41">
        <v>108.5</v>
      </c>
      <c r="K50" s="41">
        <v>0</v>
      </c>
      <c r="L50" s="41">
        <f>K50/J50*100</f>
        <v>0</v>
      </c>
    </row>
    <row r="51" spans="1:12" ht="29.25" customHeight="1" x14ac:dyDescent="0.2">
      <c r="A51" s="29">
        <v>43</v>
      </c>
      <c r="B51" s="14" t="s">
        <v>190</v>
      </c>
      <c r="C51" s="31">
        <v>901</v>
      </c>
      <c r="D51" s="17">
        <v>113</v>
      </c>
      <c r="E51" s="18" t="s">
        <v>134</v>
      </c>
      <c r="F51" s="18" t="s">
        <v>66</v>
      </c>
      <c r="G51" s="39"/>
      <c r="H51" s="39"/>
      <c r="I51" s="41">
        <v>183.6</v>
      </c>
      <c r="J51" s="41">
        <v>183.6</v>
      </c>
      <c r="K51" s="41">
        <v>153</v>
      </c>
      <c r="L51" s="41">
        <f>K51/J51*100</f>
        <v>83.333333333333343</v>
      </c>
    </row>
    <row r="52" spans="1:12" ht="12.75" customHeight="1" x14ac:dyDescent="0.2">
      <c r="A52" s="29">
        <v>44</v>
      </c>
      <c r="B52" s="15" t="s">
        <v>62</v>
      </c>
      <c r="C52" s="29">
        <v>901</v>
      </c>
      <c r="D52" s="16">
        <v>113</v>
      </c>
      <c r="E52" s="13" t="s">
        <v>120</v>
      </c>
      <c r="F52" s="13"/>
      <c r="G52" s="42"/>
      <c r="H52" s="42"/>
      <c r="I52" s="40">
        <f>SUM(I53+I55)</f>
        <v>104.4</v>
      </c>
      <c r="J52" s="40">
        <f>SUM(J53+J55)</f>
        <v>104.4</v>
      </c>
      <c r="K52" s="40">
        <f>SUM(K53+K55)</f>
        <v>0</v>
      </c>
      <c r="L52" s="40">
        <f>SUM(L53+L55)</f>
        <v>0</v>
      </c>
    </row>
    <row r="53" spans="1:12" ht="16.5" customHeight="1" x14ac:dyDescent="0.2">
      <c r="A53" s="29">
        <v>45</v>
      </c>
      <c r="B53" s="46" t="s">
        <v>189</v>
      </c>
      <c r="C53" s="29">
        <v>901</v>
      </c>
      <c r="D53" s="16">
        <v>113</v>
      </c>
      <c r="E53" s="13" t="s">
        <v>270</v>
      </c>
      <c r="F53" s="13"/>
      <c r="G53" s="47"/>
      <c r="H53" s="22"/>
      <c r="I53" s="40">
        <f>SUM(I54)</f>
        <v>14.4</v>
      </c>
      <c r="J53" s="40">
        <f>SUM(J54)</f>
        <v>14.4</v>
      </c>
      <c r="K53" s="40">
        <f>SUM(K54)</f>
        <v>0</v>
      </c>
      <c r="L53" s="40">
        <f>SUM(L54)</f>
        <v>0</v>
      </c>
    </row>
    <row r="54" spans="1:12" ht="21" customHeight="1" x14ac:dyDescent="0.2">
      <c r="A54" s="29">
        <v>46</v>
      </c>
      <c r="B54" s="14" t="s">
        <v>191</v>
      </c>
      <c r="C54" s="31">
        <v>901</v>
      </c>
      <c r="D54" s="17">
        <v>113</v>
      </c>
      <c r="E54" s="18" t="s">
        <v>270</v>
      </c>
      <c r="F54" s="18" t="s">
        <v>42</v>
      </c>
      <c r="G54" s="47"/>
      <c r="H54" s="22"/>
      <c r="I54" s="41">
        <v>14.4</v>
      </c>
      <c r="J54" s="41">
        <v>14.4</v>
      </c>
      <c r="K54" s="41">
        <v>0</v>
      </c>
      <c r="L54" s="41">
        <v>0</v>
      </c>
    </row>
    <row r="55" spans="1:12" ht="26.25" customHeight="1" x14ac:dyDescent="0.2">
      <c r="A55" s="29">
        <v>47</v>
      </c>
      <c r="B55" s="15" t="s">
        <v>402</v>
      </c>
      <c r="C55" s="29">
        <v>901</v>
      </c>
      <c r="D55" s="16">
        <v>113</v>
      </c>
      <c r="E55" s="13" t="s">
        <v>403</v>
      </c>
      <c r="F55" s="13"/>
      <c r="G55" s="87"/>
      <c r="H55" s="88"/>
      <c r="I55" s="40">
        <f>SUM(I56)</f>
        <v>90</v>
      </c>
      <c r="J55" s="40">
        <f>SUM(J56)</f>
        <v>90</v>
      </c>
      <c r="K55" s="40">
        <f>SUM(K56)</f>
        <v>0</v>
      </c>
      <c r="L55" s="40">
        <f>SUM(L56)</f>
        <v>0</v>
      </c>
    </row>
    <row r="56" spans="1:12" ht="33.75" customHeight="1" x14ac:dyDescent="0.2">
      <c r="A56" s="29">
        <v>48</v>
      </c>
      <c r="B56" s="14" t="s">
        <v>190</v>
      </c>
      <c r="C56" s="31">
        <v>901</v>
      </c>
      <c r="D56" s="17">
        <v>113</v>
      </c>
      <c r="E56" s="18" t="s">
        <v>403</v>
      </c>
      <c r="F56" s="18" t="s">
        <v>66</v>
      </c>
      <c r="G56" s="47"/>
      <c r="H56" s="22"/>
      <c r="I56" s="41">
        <v>90</v>
      </c>
      <c r="J56" s="41">
        <v>90</v>
      </c>
      <c r="K56" s="41">
        <v>0</v>
      </c>
      <c r="L56" s="41">
        <v>0</v>
      </c>
    </row>
    <row r="57" spans="1:12" ht="14.25" customHeight="1" x14ac:dyDescent="0.2">
      <c r="A57" s="29">
        <v>49</v>
      </c>
      <c r="B57" s="15" t="s">
        <v>8</v>
      </c>
      <c r="C57" s="29">
        <v>901</v>
      </c>
      <c r="D57" s="16">
        <v>200</v>
      </c>
      <c r="E57" s="13"/>
      <c r="F57" s="18"/>
      <c r="G57" s="39"/>
      <c r="H57" s="39"/>
      <c r="I57" s="40">
        <f t="shared" ref="I57:L59" si="5">I58</f>
        <v>237.3</v>
      </c>
      <c r="J57" s="40">
        <f t="shared" si="5"/>
        <v>237.3</v>
      </c>
      <c r="K57" s="40">
        <f t="shared" si="5"/>
        <v>97.3</v>
      </c>
      <c r="L57" s="40">
        <f t="shared" si="5"/>
        <v>41.002949852507371</v>
      </c>
    </row>
    <row r="58" spans="1:12" ht="12" customHeight="1" x14ac:dyDescent="0.2">
      <c r="A58" s="29">
        <v>50</v>
      </c>
      <c r="B58" s="15" t="s">
        <v>9</v>
      </c>
      <c r="C58" s="29">
        <v>901</v>
      </c>
      <c r="D58" s="16">
        <v>203</v>
      </c>
      <c r="E58" s="13"/>
      <c r="F58" s="18"/>
      <c r="G58" s="39"/>
      <c r="H58" s="39"/>
      <c r="I58" s="40">
        <f t="shared" si="5"/>
        <v>237.3</v>
      </c>
      <c r="J58" s="40">
        <f t="shared" si="5"/>
        <v>237.3</v>
      </c>
      <c r="K58" s="40">
        <f t="shared" si="5"/>
        <v>97.3</v>
      </c>
      <c r="L58" s="40">
        <f t="shared" si="5"/>
        <v>41.002949852507371</v>
      </c>
    </row>
    <row r="59" spans="1:12" ht="13.5" customHeight="1" x14ac:dyDescent="0.2">
      <c r="A59" s="29">
        <v>51</v>
      </c>
      <c r="B59" s="15" t="s">
        <v>62</v>
      </c>
      <c r="C59" s="29">
        <v>901</v>
      </c>
      <c r="D59" s="16">
        <v>203</v>
      </c>
      <c r="E59" s="13" t="s">
        <v>120</v>
      </c>
      <c r="F59" s="18"/>
      <c r="G59" s="39"/>
      <c r="H59" s="39"/>
      <c r="I59" s="40">
        <f t="shared" si="5"/>
        <v>237.3</v>
      </c>
      <c r="J59" s="40">
        <f t="shared" si="5"/>
        <v>237.3</v>
      </c>
      <c r="K59" s="40">
        <f t="shared" si="5"/>
        <v>97.3</v>
      </c>
      <c r="L59" s="40">
        <f t="shared" si="5"/>
        <v>41.002949852507371</v>
      </c>
    </row>
    <row r="60" spans="1:12" ht="28.5" customHeight="1" x14ac:dyDescent="0.2">
      <c r="A60" s="29">
        <v>52</v>
      </c>
      <c r="B60" s="15" t="s">
        <v>35</v>
      </c>
      <c r="C60" s="29">
        <v>901</v>
      </c>
      <c r="D60" s="16">
        <v>203</v>
      </c>
      <c r="E60" s="13" t="s">
        <v>136</v>
      </c>
      <c r="F60" s="18"/>
      <c r="G60" s="39"/>
      <c r="H60" s="39"/>
      <c r="I60" s="40">
        <f>I61+I62</f>
        <v>237.3</v>
      </c>
      <c r="J60" s="40">
        <f>J61+J62</f>
        <v>237.3</v>
      </c>
      <c r="K60" s="40">
        <f>K61+K62</f>
        <v>97.3</v>
      </c>
      <c r="L60" s="40">
        <f t="shared" ref="L60:L65" si="6">K60/J60*100</f>
        <v>41.002949852507371</v>
      </c>
    </row>
    <row r="61" spans="1:12" ht="15" customHeight="1" x14ac:dyDescent="0.2">
      <c r="A61" s="29">
        <v>53</v>
      </c>
      <c r="B61" s="14" t="s">
        <v>191</v>
      </c>
      <c r="C61" s="31">
        <v>901</v>
      </c>
      <c r="D61" s="17">
        <v>203</v>
      </c>
      <c r="E61" s="18" t="s">
        <v>137</v>
      </c>
      <c r="F61" s="18" t="s">
        <v>42</v>
      </c>
      <c r="G61" s="39"/>
      <c r="H61" s="39"/>
      <c r="I61" s="41">
        <v>236.3</v>
      </c>
      <c r="J61" s="41">
        <v>226.8</v>
      </c>
      <c r="K61" s="41">
        <v>94.7</v>
      </c>
      <c r="L61" s="41">
        <f t="shared" si="6"/>
        <v>41.754850088183417</v>
      </c>
    </row>
    <row r="62" spans="1:12" ht="30" customHeight="1" x14ac:dyDescent="0.2">
      <c r="A62" s="29">
        <v>54</v>
      </c>
      <c r="B62" s="14" t="s">
        <v>190</v>
      </c>
      <c r="C62" s="31">
        <v>901</v>
      </c>
      <c r="D62" s="17">
        <v>203</v>
      </c>
      <c r="E62" s="18" t="s">
        <v>137</v>
      </c>
      <c r="F62" s="18" t="s">
        <v>66</v>
      </c>
      <c r="G62" s="46" t="s">
        <v>56</v>
      </c>
      <c r="H62" s="39"/>
      <c r="I62" s="41">
        <v>1</v>
      </c>
      <c r="J62" s="41">
        <v>10.5</v>
      </c>
      <c r="K62" s="41">
        <v>2.6</v>
      </c>
      <c r="L62" s="41">
        <f t="shared" si="6"/>
        <v>24.761904761904763</v>
      </c>
    </row>
    <row r="63" spans="1:12" ht="17.25" customHeight="1" x14ac:dyDescent="0.2">
      <c r="A63" s="29">
        <v>55</v>
      </c>
      <c r="B63" s="15" t="s">
        <v>10</v>
      </c>
      <c r="C63" s="29">
        <v>901</v>
      </c>
      <c r="D63" s="16">
        <v>300</v>
      </c>
      <c r="E63" s="13"/>
      <c r="F63" s="18"/>
      <c r="G63" s="48" t="s">
        <v>45</v>
      </c>
      <c r="H63" s="39"/>
      <c r="I63" s="40">
        <f>I64+I72+I86</f>
        <v>9330.6999999999989</v>
      </c>
      <c r="J63" s="40">
        <f>J64+J72+J86</f>
        <v>9204.7999999999993</v>
      </c>
      <c r="K63" s="40">
        <f>K64+K72+K86</f>
        <v>4857.8999999999996</v>
      </c>
      <c r="L63" s="40">
        <f t="shared" si="6"/>
        <v>52.775725708326092</v>
      </c>
    </row>
    <row r="64" spans="1:12" ht="29.25" customHeight="1" x14ac:dyDescent="0.2">
      <c r="A64" s="29">
        <v>56</v>
      </c>
      <c r="B64" s="15" t="s">
        <v>31</v>
      </c>
      <c r="C64" s="29">
        <v>901</v>
      </c>
      <c r="D64" s="16">
        <v>309</v>
      </c>
      <c r="E64" s="13"/>
      <c r="F64" s="18"/>
      <c r="G64" s="46" t="s">
        <v>57</v>
      </c>
      <c r="H64" s="39"/>
      <c r="I64" s="40">
        <f>SUM(I65+I68)</f>
        <v>3823.7</v>
      </c>
      <c r="J64" s="40">
        <f>SUM(J65+J68)</f>
        <v>3926.7</v>
      </c>
      <c r="K64" s="40">
        <f>SUM(K65+K68)</f>
        <v>1964.1</v>
      </c>
      <c r="L64" s="40">
        <f t="shared" si="6"/>
        <v>50.019100007640006</v>
      </c>
    </row>
    <row r="65" spans="1:12" ht="39" customHeight="1" x14ac:dyDescent="0.2">
      <c r="A65" s="29">
        <v>57</v>
      </c>
      <c r="B65" s="15" t="s">
        <v>353</v>
      </c>
      <c r="C65" s="29">
        <v>901</v>
      </c>
      <c r="D65" s="16">
        <v>309</v>
      </c>
      <c r="E65" s="13" t="s">
        <v>138</v>
      </c>
      <c r="F65" s="18"/>
      <c r="G65" s="48" t="s">
        <v>45</v>
      </c>
      <c r="H65" s="39"/>
      <c r="I65" s="40">
        <f>SUM(I66)</f>
        <v>253.5</v>
      </c>
      <c r="J65" s="40">
        <f>SUM(J66)</f>
        <v>446.5</v>
      </c>
      <c r="K65" s="40">
        <f>SUM(K66)</f>
        <v>253.5</v>
      </c>
      <c r="L65" s="40">
        <f t="shared" si="6"/>
        <v>56.774916013437846</v>
      </c>
    </row>
    <row r="66" spans="1:12" ht="17.25" customHeight="1" x14ac:dyDescent="0.2">
      <c r="A66" s="29">
        <v>58</v>
      </c>
      <c r="B66" s="15" t="s">
        <v>111</v>
      </c>
      <c r="C66" s="29">
        <v>901</v>
      </c>
      <c r="D66" s="16">
        <v>309</v>
      </c>
      <c r="E66" s="13" t="s">
        <v>139</v>
      </c>
      <c r="F66" s="18"/>
      <c r="G66" s="46" t="s">
        <v>58</v>
      </c>
      <c r="H66" s="39"/>
      <c r="I66" s="40">
        <f>I67</f>
        <v>253.5</v>
      </c>
      <c r="J66" s="40">
        <f>J67</f>
        <v>446.5</v>
      </c>
      <c r="K66" s="40">
        <f>K67</f>
        <v>253.5</v>
      </c>
      <c r="L66" s="40">
        <f>L67</f>
        <v>56.774916013437846</v>
      </c>
    </row>
    <row r="67" spans="1:12" ht="32.25" customHeight="1" x14ac:dyDescent="0.2">
      <c r="A67" s="29">
        <v>59</v>
      </c>
      <c r="B67" s="14" t="s">
        <v>190</v>
      </c>
      <c r="C67" s="31">
        <v>901</v>
      </c>
      <c r="D67" s="17">
        <v>309</v>
      </c>
      <c r="E67" s="18" t="s">
        <v>139</v>
      </c>
      <c r="F67" s="18" t="s">
        <v>66</v>
      </c>
      <c r="G67" s="48" t="s">
        <v>45</v>
      </c>
      <c r="H67" s="39"/>
      <c r="I67" s="41">
        <f>253.5</f>
        <v>253.5</v>
      </c>
      <c r="J67" s="41">
        <v>446.5</v>
      </c>
      <c r="K67" s="41">
        <v>253.5</v>
      </c>
      <c r="L67" s="41">
        <f t="shared" ref="L67:L76" si="7">K67/J67*100</f>
        <v>56.774916013437846</v>
      </c>
    </row>
    <row r="68" spans="1:12" ht="37.5" customHeight="1" x14ac:dyDescent="0.2">
      <c r="A68" s="29">
        <v>60</v>
      </c>
      <c r="B68" s="15" t="s">
        <v>351</v>
      </c>
      <c r="C68" s="29">
        <v>901</v>
      </c>
      <c r="D68" s="16">
        <v>309</v>
      </c>
      <c r="E68" s="13" t="s">
        <v>128</v>
      </c>
      <c r="F68" s="18"/>
      <c r="G68" s="39"/>
      <c r="H68" s="39"/>
      <c r="I68" s="40">
        <f>SUM(I69)</f>
        <v>3570.2</v>
      </c>
      <c r="J68" s="40">
        <f>SUM(J69)</f>
        <v>3480.2</v>
      </c>
      <c r="K68" s="40">
        <f>SUM(K69)</f>
        <v>1710.6</v>
      </c>
      <c r="L68" s="40">
        <f t="shared" si="7"/>
        <v>49.152347566231825</v>
      </c>
    </row>
    <row r="69" spans="1:12" ht="38.25" customHeight="1" x14ac:dyDescent="0.2">
      <c r="A69" s="29">
        <v>61</v>
      </c>
      <c r="B69" s="15" t="s">
        <v>75</v>
      </c>
      <c r="C69" s="29">
        <v>901</v>
      </c>
      <c r="D69" s="16">
        <v>309</v>
      </c>
      <c r="E69" s="13" t="s">
        <v>140</v>
      </c>
      <c r="F69" s="18"/>
      <c r="G69" s="39"/>
      <c r="H69" s="39"/>
      <c r="I69" s="40">
        <f>SUM(I70:I71)</f>
        <v>3570.2</v>
      </c>
      <c r="J69" s="40">
        <f>SUM(J70:J71)</f>
        <v>3480.2</v>
      </c>
      <c r="K69" s="40">
        <f>SUM(K70:K71)</f>
        <v>1710.6</v>
      </c>
      <c r="L69" s="40">
        <f t="shared" si="7"/>
        <v>49.152347566231825</v>
      </c>
    </row>
    <row r="70" spans="1:12" ht="18" customHeight="1" x14ac:dyDescent="0.2">
      <c r="A70" s="29">
        <v>62</v>
      </c>
      <c r="B70" s="14" t="s">
        <v>37</v>
      </c>
      <c r="C70" s="31">
        <v>901</v>
      </c>
      <c r="D70" s="17">
        <v>309</v>
      </c>
      <c r="E70" s="18" t="s">
        <v>140</v>
      </c>
      <c r="F70" s="18" t="s">
        <v>36</v>
      </c>
      <c r="G70" s="39"/>
      <c r="H70" s="39"/>
      <c r="I70" s="41">
        <v>2670.2</v>
      </c>
      <c r="J70" s="41">
        <v>2670.2</v>
      </c>
      <c r="K70" s="41">
        <v>1498</v>
      </c>
      <c r="L70" s="41">
        <f t="shared" si="7"/>
        <v>56.100666616732831</v>
      </c>
    </row>
    <row r="71" spans="1:12" ht="33" customHeight="1" x14ac:dyDescent="0.2">
      <c r="A71" s="29">
        <v>63</v>
      </c>
      <c r="B71" s="14" t="s">
        <v>190</v>
      </c>
      <c r="C71" s="31">
        <v>901</v>
      </c>
      <c r="D71" s="17">
        <v>309</v>
      </c>
      <c r="E71" s="18" t="s">
        <v>140</v>
      </c>
      <c r="F71" s="18" t="s">
        <v>66</v>
      </c>
      <c r="G71" s="39"/>
      <c r="H71" s="39"/>
      <c r="I71" s="41">
        <v>900</v>
      </c>
      <c r="J71" s="41">
        <v>810</v>
      </c>
      <c r="K71" s="41">
        <v>212.6</v>
      </c>
      <c r="L71" s="41">
        <f t="shared" si="7"/>
        <v>26.246913580246911</v>
      </c>
    </row>
    <row r="72" spans="1:12" ht="14.25" customHeight="1" x14ac:dyDescent="0.2">
      <c r="A72" s="29">
        <v>64</v>
      </c>
      <c r="B72" s="15" t="s">
        <v>61</v>
      </c>
      <c r="C72" s="29">
        <v>901</v>
      </c>
      <c r="D72" s="16">
        <v>310</v>
      </c>
      <c r="E72" s="13"/>
      <c r="F72" s="18"/>
      <c r="G72" s="39"/>
      <c r="H72" s="39"/>
      <c r="I72" s="40">
        <f t="shared" ref="I72:K73" si="8">SUM(I73)</f>
        <v>5236.1000000000004</v>
      </c>
      <c r="J72" s="40">
        <f t="shared" si="8"/>
        <v>5236.1000000000004</v>
      </c>
      <c r="K72" s="40">
        <f t="shared" si="8"/>
        <v>2851.8</v>
      </c>
      <c r="L72" s="40">
        <f t="shared" si="7"/>
        <v>54.464200454536773</v>
      </c>
    </row>
    <row r="73" spans="1:12" ht="24" customHeight="1" x14ac:dyDescent="0.2">
      <c r="A73" s="29">
        <v>65</v>
      </c>
      <c r="B73" s="15" t="s">
        <v>401</v>
      </c>
      <c r="C73" s="29">
        <v>901</v>
      </c>
      <c r="D73" s="16">
        <v>310</v>
      </c>
      <c r="E73" s="13" t="s">
        <v>141</v>
      </c>
      <c r="F73" s="18"/>
      <c r="G73" s="39"/>
      <c r="H73" s="39"/>
      <c r="I73" s="40">
        <f t="shared" si="8"/>
        <v>5236.1000000000004</v>
      </c>
      <c r="J73" s="40">
        <f t="shared" si="8"/>
        <v>5236.1000000000004</v>
      </c>
      <c r="K73" s="40">
        <f t="shared" si="8"/>
        <v>2851.8</v>
      </c>
      <c r="L73" s="40">
        <f t="shared" si="7"/>
        <v>54.464200454536773</v>
      </c>
    </row>
    <row r="74" spans="1:12" ht="49.5" customHeight="1" x14ac:dyDescent="0.2">
      <c r="A74" s="29">
        <v>66</v>
      </c>
      <c r="B74" s="49" t="s">
        <v>226</v>
      </c>
      <c r="C74" s="29">
        <v>901</v>
      </c>
      <c r="D74" s="16">
        <v>310</v>
      </c>
      <c r="E74" s="13" t="s">
        <v>359</v>
      </c>
      <c r="F74" s="13"/>
      <c r="G74" s="39"/>
      <c r="H74" s="39"/>
      <c r="I74" s="40">
        <f>SUM(I75+I77+I80+I82+I84)</f>
        <v>5236.1000000000004</v>
      </c>
      <c r="J74" s="40">
        <f>SUM(J75+J77+J80+J82+J84)</f>
        <v>5236.1000000000004</v>
      </c>
      <c r="K74" s="40">
        <f>SUM(K75+K77+K80+K82+K84)</f>
        <v>2851.8</v>
      </c>
      <c r="L74" s="40">
        <f t="shared" si="7"/>
        <v>54.464200454536773</v>
      </c>
    </row>
    <row r="75" spans="1:12" ht="39" customHeight="1" x14ac:dyDescent="0.2">
      <c r="A75" s="29">
        <v>67</v>
      </c>
      <c r="B75" s="15" t="s">
        <v>196</v>
      </c>
      <c r="C75" s="29">
        <v>901</v>
      </c>
      <c r="D75" s="16">
        <v>310</v>
      </c>
      <c r="E75" s="13" t="s">
        <v>142</v>
      </c>
      <c r="F75" s="18"/>
      <c r="G75" s="39"/>
      <c r="H75" s="39"/>
      <c r="I75" s="40">
        <f>SUM(I76:I76)</f>
        <v>4670.8</v>
      </c>
      <c r="J75" s="40">
        <f>SUM(J76:J76)</f>
        <v>4670.8</v>
      </c>
      <c r="K75" s="40">
        <f>SUM(K76:K76)</f>
        <v>2491.8000000000002</v>
      </c>
      <c r="L75" s="40">
        <f t="shared" si="7"/>
        <v>53.348462790100207</v>
      </c>
    </row>
    <row r="76" spans="1:12" ht="48.75" customHeight="1" x14ac:dyDescent="0.2">
      <c r="A76" s="29">
        <v>68</v>
      </c>
      <c r="B76" s="50" t="s">
        <v>354</v>
      </c>
      <c r="C76" s="31">
        <v>901</v>
      </c>
      <c r="D76" s="17">
        <v>310</v>
      </c>
      <c r="E76" s="18" t="s">
        <v>142</v>
      </c>
      <c r="F76" s="18" t="s">
        <v>212</v>
      </c>
      <c r="G76" s="39"/>
      <c r="H76" s="39"/>
      <c r="I76" s="41">
        <v>4670.8</v>
      </c>
      <c r="J76" s="41">
        <v>4670.8</v>
      </c>
      <c r="K76" s="41">
        <v>2491.8000000000002</v>
      </c>
      <c r="L76" s="41">
        <f t="shared" si="7"/>
        <v>53.348462790100207</v>
      </c>
    </row>
    <row r="77" spans="1:12" ht="16.5" customHeight="1" x14ac:dyDescent="0.2">
      <c r="A77" s="29">
        <v>69</v>
      </c>
      <c r="B77" s="15" t="s">
        <v>76</v>
      </c>
      <c r="C77" s="29">
        <v>901</v>
      </c>
      <c r="D77" s="16">
        <v>310</v>
      </c>
      <c r="E77" s="13" t="s">
        <v>326</v>
      </c>
      <c r="F77" s="18"/>
      <c r="G77" s="39"/>
      <c r="H77" s="39"/>
      <c r="I77" s="40">
        <f>I78+I79</f>
        <v>95</v>
      </c>
      <c r="J77" s="40">
        <f>J78+J79</f>
        <v>97.5</v>
      </c>
      <c r="K77" s="40">
        <f>K78+K79</f>
        <v>27.5</v>
      </c>
      <c r="L77" s="40">
        <f>K77/J77*100</f>
        <v>28.205128205128204</v>
      </c>
    </row>
    <row r="78" spans="1:12" ht="32.25" customHeight="1" x14ac:dyDescent="0.2">
      <c r="A78" s="29">
        <v>70</v>
      </c>
      <c r="B78" s="14" t="s">
        <v>190</v>
      </c>
      <c r="C78" s="31">
        <v>901</v>
      </c>
      <c r="D78" s="17">
        <v>310</v>
      </c>
      <c r="E78" s="18" t="s">
        <v>326</v>
      </c>
      <c r="F78" s="18" t="s">
        <v>66</v>
      </c>
      <c r="G78" s="39"/>
      <c r="H78" s="39"/>
      <c r="I78" s="41">
        <v>64</v>
      </c>
      <c r="J78" s="41">
        <v>66.5</v>
      </c>
      <c r="K78" s="41">
        <v>27.5</v>
      </c>
      <c r="L78" s="41">
        <f>K78/J78*100</f>
        <v>41.353383458646611</v>
      </c>
    </row>
    <row r="79" spans="1:12" ht="47.25" customHeight="1" x14ac:dyDescent="0.2">
      <c r="A79" s="29">
        <v>71</v>
      </c>
      <c r="B79" s="50" t="s">
        <v>354</v>
      </c>
      <c r="C79" s="31">
        <v>901</v>
      </c>
      <c r="D79" s="17">
        <v>310</v>
      </c>
      <c r="E79" s="18" t="s">
        <v>326</v>
      </c>
      <c r="F79" s="18" t="s">
        <v>212</v>
      </c>
      <c r="G79" s="42"/>
      <c r="H79" s="42"/>
      <c r="I79" s="41">
        <v>31</v>
      </c>
      <c r="J79" s="41">
        <v>31</v>
      </c>
      <c r="K79" s="41">
        <v>0</v>
      </c>
      <c r="L79" s="41">
        <v>0</v>
      </c>
    </row>
    <row r="80" spans="1:12" ht="27.75" customHeight="1" x14ac:dyDescent="0.2">
      <c r="A80" s="29">
        <v>72</v>
      </c>
      <c r="B80" s="51" t="s">
        <v>193</v>
      </c>
      <c r="C80" s="29">
        <v>901</v>
      </c>
      <c r="D80" s="16">
        <v>310</v>
      </c>
      <c r="E80" s="13" t="s">
        <v>143</v>
      </c>
      <c r="F80" s="13"/>
      <c r="G80" s="42"/>
      <c r="H80" s="42"/>
      <c r="I80" s="40">
        <f>SUM(I81)</f>
        <v>388.6</v>
      </c>
      <c r="J80" s="40">
        <f>SUM(J81)</f>
        <v>383.4</v>
      </c>
      <c r="K80" s="40">
        <f>SUM(K81)</f>
        <v>332.5</v>
      </c>
      <c r="L80" s="40">
        <f>K80/J80*100</f>
        <v>86.724047991653634</v>
      </c>
    </row>
    <row r="81" spans="1:12" ht="34.5" customHeight="1" x14ac:dyDescent="0.2">
      <c r="A81" s="29">
        <v>73</v>
      </c>
      <c r="B81" s="14" t="s">
        <v>190</v>
      </c>
      <c r="C81" s="31">
        <v>901</v>
      </c>
      <c r="D81" s="17">
        <v>310</v>
      </c>
      <c r="E81" s="18" t="s">
        <v>143</v>
      </c>
      <c r="F81" s="18" t="s">
        <v>66</v>
      </c>
      <c r="G81" s="42"/>
      <c r="H81" s="42"/>
      <c r="I81" s="41">
        <v>388.6</v>
      </c>
      <c r="J81" s="41">
        <v>383.4</v>
      </c>
      <c r="K81" s="41">
        <v>332.5</v>
      </c>
      <c r="L81" s="41">
        <f>K81/J81*100</f>
        <v>86.724047991653634</v>
      </c>
    </row>
    <row r="82" spans="1:12" ht="30.75" customHeight="1" x14ac:dyDescent="0.2">
      <c r="A82" s="74">
        <v>74</v>
      </c>
      <c r="B82" s="73" t="s">
        <v>355</v>
      </c>
      <c r="C82" s="74">
        <v>901</v>
      </c>
      <c r="D82" s="75">
        <v>310</v>
      </c>
      <c r="E82" s="76" t="s">
        <v>356</v>
      </c>
      <c r="F82" s="76"/>
      <c r="G82" s="77"/>
      <c r="H82" s="77"/>
      <c r="I82" s="78">
        <f>SUM(I83)</f>
        <v>62.3</v>
      </c>
      <c r="J82" s="78">
        <f>SUM(J83)</f>
        <v>62.3</v>
      </c>
      <c r="K82" s="78">
        <f>SUM(K83)</f>
        <v>0</v>
      </c>
      <c r="L82" s="78">
        <f>SUM(L83)</f>
        <v>0</v>
      </c>
    </row>
    <row r="83" spans="1:12" ht="33.75" customHeight="1" x14ac:dyDescent="0.2">
      <c r="A83" s="74">
        <v>75</v>
      </c>
      <c r="B83" s="79" t="s">
        <v>190</v>
      </c>
      <c r="C83" s="80">
        <v>901</v>
      </c>
      <c r="D83" s="81">
        <v>310</v>
      </c>
      <c r="E83" s="82" t="s">
        <v>356</v>
      </c>
      <c r="F83" s="82" t="s">
        <v>66</v>
      </c>
      <c r="G83" s="77"/>
      <c r="H83" s="77"/>
      <c r="I83" s="84">
        <v>62.3</v>
      </c>
      <c r="J83" s="84">
        <v>62.3</v>
      </c>
      <c r="K83" s="84">
        <v>0</v>
      </c>
      <c r="L83" s="84">
        <v>0</v>
      </c>
    </row>
    <row r="84" spans="1:12" ht="51" customHeight="1" x14ac:dyDescent="0.2">
      <c r="A84" s="74">
        <v>76</v>
      </c>
      <c r="B84" s="73" t="s">
        <v>357</v>
      </c>
      <c r="C84" s="74">
        <v>901</v>
      </c>
      <c r="D84" s="75">
        <v>310</v>
      </c>
      <c r="E84" s="76" t="s">
        <v>358</v>
      </c>
      <c r="F84" s="76"/>
      <c r="G84" s="77"/>
      <c r="H84" s="77"/>
      <c r="I84" s="78">
        <f>SUM(I85)</f>
        <v>19.399999999999999</v>
      </c>
      <c r="J84" s="78">
        <f>SUM(J85)</f>
        <v>22.1</v>
      </c>
      <c r="K84" s="78">
        <f>SUM(K85)</f>
        <v>0</v>
      </c>
      <c r="L84" s="78">
        <f>SUM(L85)</f>
        <v>0</v>
      </c>
    </row>
    <row r="85" spans="1:12" ht="34.5" customHeight="1" x14ac:dyDescent="0.2">
      <c r="A85" s="74">
        <v>77</v>
      </c>
      <c r="B85" s="79" t="s">
        <v>190</v>
      </c>
      <c r="C85" s="80">
        <v>901</v>
      </c>
      <c r="D85" s="81">
        <v>310</v>
      </c>
      <c r="E85" s="82" t="s">
        <v>358</v>
      </c>
      <c r="F85" s="82" t="s">
        <v>66</v>
      </c>
      <c r="G85" s="77"/>
      <c r="H85" s="77"/>
      <c r="I85" s="84">
        <v>19.399999999999999</v>
      </c>
      <c r="J85" s="84">
        <v>22.1</v>
      </c>
      <c r="K85" s="84">
        <v>0</v>
      </c>
      <c r="L85" s="84">
        <v>0</v>
      </c>
    </row>
    <row r="86" spans="1:12" ht="26.25" customHeight="1" x14ac:dyDescent="0.2">
      <c r="A86" s="29">
        <v>78</v>
      </c>
      <c r="B86" s="15" t="s">
        <v>59</v>
      </c>
      <c r="C86" s="29">
        <v>901</v>
      </c>
      <c r="D86" s="16">
        <v>314</v>
      </c>
      <c r="E86" s="13"/>
      <c r="F86" s="18"/>
      <c r="G86" s="39"/>
      <c r="H86" s="39"/>
      <c r="I86" s="40">
        <f>SUM(I87+I93+I98+I103+I108)</f>
        <v>270.90000000000003</v>
      </c>
      <c r="J86" s="40">
        <f>SUM(J87+J93+J98+J103+J108)</f>
        <v>42</v>
      </c>
      <c r="K86" s="40">
        <f>SUM(K87+K93+K98+K103+K108)</f>
        <v>42</v>
      </c>
      <c r="L86" s="40">
        <f>SUM(L87+L93+L98+L103+L108)</f>
        <v>100</v>
      </c>
    </row>
    <row r="87" spans="1:12" ht="39" customHeight="1" x14ac:dyDescent="0.2">
      <c r="A87" s="29">
        <v>79</v>
      </c>
      <c r="B87" s="15" t="s">
        <v>360</v>
      </c>
      <c r="C87" s="29">
        <v>901</v>
      </c>
      <c r="D87" s="16">
        <v>314</v>
      </c>
      <c r="E87" s="13" t="s">
        <v>331</v>
      </c>
      <c r="F87" s="18"/>
      <c r="G87" s="39"/>
      <c r="H87" s="39"/>
      <c r="I87" s="40">
        <f>SUM(I88)</f>
        <v>20.8</v>
      </c>
      <c r="J87" s="40">
        <f>SUM(J88)</f>
        <v>0</v>
      </c>
      <c r="K87" s="40">
        <f>SUM(K88)</f>
        <v>0</v>
      </c>
      <c r="L87" s="40">
        <f>SUM(L88+L91)</f>
        <v>0</v>
      </c>
    </row>
    <row r="88" spans="1:12" ht="37.5" customHeight="1" x14ac:dyDescent="0.2">
      <c r="A88" s="29">
        <v>80</v>
      </c>
      <c r="B88" s="52" t="s">
        <v>327</v>
      </c>
      <c r="C88" s="29">
        <v>901</v>
      </c>
      <c r="D88" s="16">
        <v>314</v>
      </c>
      <c r="E88" s="13" t="s">
        <v>329</v>
      </c>
      <c r="F88" s="13"/>
      <c r="G88" s="39"/>
      <c r="H88" s="39"/>
      <c r="I88" s="40">
        <f>SUM(I89+I91)</f>
        <v>20.8</v>
      </c>
      <c r="J88" s="40">
        <f>SUM(J89+J91)</f>
        <v>0</v>
      </c>
      <c r="K88" s="40">
        <f>SUM(K89+K91)</f>
        <v>0</v>
      </c>
      <c r="L88" s="40">
        <f t="shared" ref="I88:L89" si="9">SUM(L89)</f>
        <v>0</v>
      </c>
    </row>
    <row r="89" spans="1:12" ht="30.75" customHeight="1" x14ac:dyDescent="0.2">
      <c r="A89" s="29">
        <v>81</v>
      </c>
      <c r="B89" s="46" t="s">
        <v>328</v>
      </c>
      <c r="C89" s="29">
        <v>901</v>
      </c>
      <c r="D89" s="16">
        <v>314</v>
      </c>
      <c r="E89" s="13" t="s">
        <v>330</v>
      </c>
      <c r="F89" s="13"/>
      <c r="G89" s="39"/>
      <c r="H89" s="39"/>
      <c r="I89" s="40">
        <f t="shared" si="9"/>
        <v>18.8</v>
      </c>
      <c r="J89" s="40">
        <f t="shared" si="9"/>
        <v>0</v>
      </c>
      <c r="K89" s="40">
        <f t="shared" si="9"/>
        <v>0</v>
      </c>
      <c r="L89" s="40">
        <f t="shared" si="9"/>
        <v>0</v>
      </c>
    </row>
    <row r="90" spans="1:12" ht="35.25" customHeight="1" x14ac:dyDescent="0.2">
      <c r="A90" s="29">
        <v>82</v>
      </c>
      <c r="B90" s="14" t="s">
        <v>190</v>
      </c>
      <c r="C90" s="31">
        <v>901</v>
      </c>
      <c r="D90" s="17">
        <v>314</v>
      </c>
      <c r="E90" s="18" t="s">
        <v>330</v>
      </c>
      <c r="F90" s="18" t="s">
        <v>66</v>
      </c>
      <c r="G90" s="39"/>
      <c r="H90" s="39"/>
      <c r="I90" s="41">
        <v>18.8</v>
      </c>
      <c r="J90" s="41">
        <v>0</v>
      </c>
      <c r="K90" s="41">
        <v>0</v>
      </c>
      <c r="L90" s="41">
        <v>0</v>
      </c>
    </row>
    <row r="91" spans="1:12" ht="42" customHeight="1" x14ac:dyDescent="0.2">
      <c r="A91" s="29">
        <v>83</v>
      </c>
      <c r="B91" s="15" t="s">
        <v>361</v>
      </c>
      <c r="C91" s="29">
        <v>901</v>
      </c>
      <c r="D91" s="16">
        <v>314</v>
      </c>
      <c r="E91" s="13" t="s">
        <v>362</v>
      </c>
      <c r="F91" s="13"/>
      <c r="G91" s="42"/>
      <c r="H91" s="42"/>
      <c r="I91" s="40">
        <f>SUM(I92)</f>
        <v>2</v>
      </c>
      <c r="J91" s="40">
        <f>SUM(J92)</f>
        <v>0</v>
      </c>
      <c r="K91" s="40">
        <f>SUM(K92)</f>
        <v>0</v>
      </c>
      <c r="L91" s="40">
        <f>SUM(L92)</f>
        <v>0</v>
      </c>
    </row>
    <row r="92" spans="1:12" ht="36" customHeight="1" x14ac:dyDescent="0.2">
      <c r="A92" s="29">
        <v>84</v>
      </c>
      <c r="B92" s="14" t="s">
        <v>190</v>
      </c>
      <c r="C92" s="31">
        <v>901</v>
      </c>
      <c r="D92" s="17">
        <v>314</v>
      </c>
      <c r="E92" s="18" t="s">
        <v>362</v>
      </c>
      <c r="F92" s="18" t="s">
        <v>66</v>
      </c>
      <c r="G92" s="39"/>
      <c r="H92" s="39"/>
      <c r="I92" s="41">
        <v>2</v>
      </c>
      <c r="J92" s="41">
        <v>0</v>
      </c>
      <c r="K92" s="41">
        <v>0</v>
      </c>
      <c r="L92" s="41">
        <v>0</v>
      </c>
    </row>
    <row r="93" spans="1:12" ht="36.75" customHeight="1" x14ac:dyDescent="0.2">
      <c r="A93" s="29">
        <v>85</v>
      </c>
      <c r="B93" s="15" t="s">
        <v>363</v>
      </c>
      <c r="C93" s="29">
        <v>901</v>
      </c>
      <c r="D93" s="16">
        <v>314</v>
      </c>
      <c r="E93" s="13" t="s">
        <v>200</v>
      </c>
      <c r="F93" s="13"/>
      <c r="G93" s="39"/>
      <c r="H93" s="39"/>
      <c r="I93" s="40">
        <f>SUM(I94+I96)</f>
        <v>20.8</v>
      </c>
      <c r="J93" s="40">
        <f>SUM(J94+J96)</f>
        <v>0</v>
      </c>
      <c r="K93" s="40">
        <f>SUM(K94+K96)</f>
        <v>0</v>
      </c>
      <c r="L93" s="40">
        <f>SUM(L94+L96)</f>
        <v>0</v>
      </c>
    </row>
    <row r="94" spans="1:12" ht="38.25" customHeight="1" x14ac:dyDescent="0.2">
      <c r="A94" s="29">
        <v>86</v>
      </c>
      <c r="B94" s="49" t="s">
        <v>227</v>
      </c>
      <c r="C94" s="29">
        <v>901</v>
      </c>
      <c r="D94" s="16">
        <v>314</v>
      </c>
      <c r="E94" s="13" t="s">
        <v>201</v>
      </c>
      <c r="F94" s="13"/>
      <c r="G94" s="39"/>
      <c r="H94" s="39"/>
      <c r="I94" s="40">
        <f>SUM(I95)</f>
        <v>10.8</v>
      </c>
      <c r="J94" s="40">
        <f>SUM(J95)</f>
        <v>0</v>
      </c>
      <c r="K94" s="40">
        <f>SUM(K95)</f>
        <v>0</v>
      </c>
      <c r="L94" s="40">
        <f>SUM(L95)</f>
        <v>0</v>
      </c>
    </row>
    <row r="95" spans="1:12" ht="36" customHeight="1" x14ac:dyDescent="0.2">
      <c r="A95" s="29">
        <v>87</v>
      </c>
      <c r="B95" s="14" t="s">
        <v>190</v>
      </c>
      <c r="C95" s="31">
        <v>901</v>
      </c>
      <c r="D95" s="17">
        <v>314</v>
      </c>
      <c r="E95" s="18" t="s">
        <v>201</v>
      </c>
      <c r="F95" s="18" t="s">
        <v>66</v>
      </c>
      <c r="G95" s="39"/>
      <c r="H95" s="39"/>
      <c r="I95" s="41">
        <v>10.8</v>
      </c>
      <c r="J95" s="41">
        <v>0</v>
      </c>
      <c r="K95" s="41">
        <v>0</v>
      </c>
      <c r="L95" s="41">
        <v>0</v>
      </c>
    </row>
    <row r="96" spans="1:12" ht="25.5" customHeight="1" x14ac:dyDescent="0.2">
      <c r="A96" s="29">
        <v>88</v>
      </c>
      <c r="B96" s="49" t="s">
        <v>197</v>
      </c>
      <c r="C96" s="29">
        <v>901</v>
      </c>
      <c r="D96" s="16">
        <v>314</v>
      </c>
      <c r="E96" s="13" t="s">
        <v>202</v>
      </c>
      <c r="F96" s="13"/>
      <c r="G96" s="39"/>
      <c r="H96" s="39"/>
      <c r="I96" s="40">
        <f>SUM(I97)</f>
        <v>10</v>
      </c>
      <c r="J96" s="40">
        <f>SUM(J97)</f>
        <v>0</v>
      </c>
      <c r="K96" s="40">
        <f>SUM(K97)</f>
        <v>0</v>
      </c>
      <c r="L96" s="40">
        <f>SUM(L97)</f>
        <v>0</v>
      </c>
    </row>
    <row r="97" spans="1:13" ht="36.75" customHeight="1" x14ac:dyDescent="0.2">
      <c r="A97" s="29">
        <v>89</v>
      </c>
      <c r="B97" s="14" t="s">
        <v>190</v>
      </c>
      <c r="C97" s="31">
        <v>901</v>
      </c>
      <c r="D97" s="17">
        <v>314</v>
      </c>
      <c r="E97" s="18" t="s">
        <v>202</v>
      </c>
      <c r="F97" s="18" t="s">
        <v>66</v>
      </c>
      <c r="G97" s="39"/>
      <c r="H97" s="39"/>
      <c r="I97" s="41">
        <v>10</v>
      </c>
      <c r="J97" s="41">
        <v>0</v>
      </c>
      <c r="K97" s="41">
        <v>0</v>
      </c>
      <c r="L97" s="41">
        <v>0</v>
      </c>
    </row>
    <row r="98" spans="1:13" ht="38.25" customHeight="1" x14ac:dyDescent="0.2">
      <c r="A98" s="29">
        <v>90</v>
      </c>
      <c r="B98" s="53" t="s">
        <v>267</v>
      </c>
      <c r="C98" s="29">
        <v>901</v>
      </c>
      <c r="D98" s="16">
        <v>314</v>
      </c>
      <c r="E98" s="13" t="s">
        <v>203</v>
      </c>
      <c r="F98" s="13"/>
      <c r="G98" s="39"/>
      <c r="H98" s="39"/>
      <c r="I98" s="40">
        <f>SUM(I99+I101)</f>
        <v>8.3000000000000007</v>
      </c>
      <c r="J98" s="40">
        <f>SUM(J99+J101)</f>
        <v>0</v>
      </c>
      <c r="K98" s="40">
        <f>SUM(K99+K101)</f>
        <v>0</v>
      </c>
      <c r="L98" s="40">
        <f>SUM(L99+L101)</f>
        <v>0</v>
      </c>
    </row>
    <row r="99" spans="1:13" ht="18" customHeight="1" x14ac:dyDescent="0.2">
      <c r="A99" s="29">
        <v>91</v>
      </c>
      <c r="B99" s="52" t="s">
        <v>198</v>
      </c>
      <c r="C99" s="29">
        <v>901</v>
      </c>
      <c r="D99" s="16">
        <v>314</v>
      </c>
      <c r="E99" s="13" t="s">
        <v>204</v>
      </c>
      <c r="F99" s="13"/>
      <c r="G99" s="39"/>
      <c r="H99" s="39"/>
      <c r="I99" s="40">
        <f>SUM(I100)</f>
        <v>2.2999999999999998</v>
      </c>
      <c r="J99" s="40">
        <f>SUM(J100)</f>
        <v>0</v>
      </c>
      <c r="K99" s="40">
        <f>SUM(K100)</f>
        <v>0</v>
      </c>
      <c r="L99" s="40">
        <f>SUM(L100)</f>
        <v>0</v>
      </c>
    </row>
    <row r="100" spans="1:13" ht="34.5" customHeight="1" x14ac:dyDescent="0.2">
      <c r="A100" s="29">
        <v>92</v>
      </c>
      <c r="B100" s="14" t="s">
        <v>190</v>
      </c>
      <c r="C100" s="31">
        <v>901</v>
      </c>
      <c r="D100" s="17">
        <v>314</v>
      </c>
      <c r="E100" s="18" t="s">
        <v>204</v>
      </c>
      <c r="F100" s="18" t="s">
        <v>66</v>
      </c>
      <c r="G100" s="39"/>
      <c r="H100" s="39"/>
      <c r="I100" s="41">
        <v>2.2999999999999998</v>
      </c>
      <c r="J100" s="41">
        <v>0</v>
      </c>
      <c r="K100" s="41">
        <v>0</v>
      </c>
      <c r="L100" s="41">
        <v>0</v>
      </c>
    </row>
    <row r="101" spans="1:13" ht="38.25" customHeight="1" x14ac:dyDescent="0.2">
      <c r="A101" s="29">
        <v>93</v>
      </c>
      <c r="B101" s="52" t="s">
        <v>199</v>
      </c>
      <c r="C101" s="29">
        <v>901</v>
      </c>
      <c r="D101" s="16">
        <v>314</v>
      </c>
      <c r="E101" s="13" t="s">
        <v>205</v>
      </c>
      <c r="F101" s="13"/>
      <c r="G101" s="39"/>
      <c r="H101" s="39"/>
      <c r="I101" s="40">
        <f>SUM(I102)</f>
        <v>6</v>
      </c>
      <c r="J101" s="40">
        <f>SUM(J102)</f>
        <v>0</v>
      </c>
      <c r="K101" s="40">
        <f>SUM(K102)</f>
        <v>0</v>
      </c>
      <c r="L101" s="40">
        <f>SUM(L102)</f>
        <v>0</v>
      </c>
    </row>
    <row r="102" spans="1:13" ht="38.25" customHeight="1" x14ac:dyDescent="0.2">
      <c r="A102" s="29">
        <v>94</v>
      </c>
      <c r="B102" s="14" t="s">
        <v>190</v>
      </c>
      <c r="C102" s="31">
        <v>901</v>
      </c>
      <c r="D102" s="17">
        <v>314</v>
      </c>
      <c r="E102" s="18" t="s">
        <v>205</v>
      </c>
      <c r="F102" s="18" t="s">
        <v>66</v>
      </c>
      <c r="G102" s="39"/>
      <c r="H102" s="39"/>
      <c r="I102" s="41">
        <v>6</v>
      </c>
      <c r="J102" s="41">
        <v>0</v>
      </c>
      <c r="K102" s="41">
        <v>0</v>
      </c>
      <c r="L102" s="41">
        <v>0</v>
      </c>
    </row>
    <row r="103" spans="1:13" ht="38.25" customHeight="1" x14ac:dyDescent="0.2">
      <c r="A103" s="29">
        <v>95</v>
      </c>
      <c r="B103" s="15" t="s">
        <v>215</v>
      </c>
      <c r="C103" s="29">
        <v>901</v>
      </c>
      <c r="D103" s="16">
        <v>314</v>
      </c>
      <c r="E103" s="13" t="s">
        <v>364</v>
      </c>
      <c r="F103" s="13"/>
      <c r="G103" s="42"/>
      <c r="H103" s="42"/>
      <c r="I103" s="40">
        <f>SUM(I104+I106)</f>
        <v>54.7</v>
      </c>
      <c r="J103" s="40">
        <f>SUM(J104+J106)</f>
        <v>42</v>
      </c>
      <c r="K103" s="40">
        <f>SUM(K104+K106)</f>
        <v>42</v>
      </c>
      <c r="L103" s="40">
        <f>K103/J103*100</f>
        <v>100</v>
      </c>
      <c r="M103" s="9"/>
    </row>
    <row r="104" spans="1:13" ht="39" customHeight="1" x14ac:dyDescent="0.2">
      <c r="A104" s="29">
        <v>96</v>
      </c>
      <c r="B104" s="15" t="s">
        <v>216</v>
      </c>
      <c r="C104" s="29">
        <v>901</v>
      </c>
      <c r="D104" s="16">
        <v>314</v>
      </c>
      <c r="E104" s="13" t="s">
        <v>218</v>
      </c>
      <c r="F104" s="13"/>
      <c r="G104" s="42"/>
      <c r="H104" s="42"/>
      <c r="I104" s="40">
        <f>SUM(I105)</f>
        <v>22.7</v>
      </c>
      <c r="J104" s="40">
        <f>SUM(J105)</f>
        <v>42</v>
      </c>
      <c r="K104" s="40">
        <f>SUM(K105)</f>
        <v>42</v>
      </c>
      <c r="L104" s="40">
        <f>K104/J104*100</f>
        <v>100</v>
      </c>
    </row>
    <row r="105" spans="1:13" ht="37.5" customHeight="1" x14ac:dyDescent="0.2">
      <c r="A105" s="29">
        <v>97</v>
      </c>
      <c r="B105" s="14" t="s">
        <v>190</v>
      </c>
      <c r="C105" s="31">
        <v>901</v>
      </c>
      <c r="D105" s="17">
        <v>314</v>
      </c>
      <c r="E105" s="18" t="s">
        <v>218</v>
      </c>
      <c r="F105" s="18" t="s">
        <v>66</v>
      </c>
      <c r="G105" s="39"/>
      <c r="H105" s="39"/>
      <c r="I105" s="41">
        <v>22.7</v>
      </c>
      <c r="J105" s="41">
        <v>42</v>
      </c>
      <c r="K105" s="41">
        <v>42</v>
      </c>
      <c r="L105" s="41">
        <f>K105/J105*100</f>
        <v>100</v>
      </c>
    </row>
    <row r="106" spans="1:13" ht="26.25" customHeight="1" x14ac:dyDescent="0.2">
      <c r="A106" s="29">
        <v>98</v>
      </c>
      <c r="B106" s="15" t="s">
        <v>217</v>
      </c>
      <c r="C106" s="29">
        <v>901</v>
      </c>
      <c r="D106" s="16">
        <v>314</v>
      </c>
      <c r="E106" s="13" t="s">
        <v>219</v>
      </c>
      <c r="F106" s="13"/>
      <c r="G106" s="42"/>
      <c r="H106" s="42"/>
      <c r="I106" s="40">
        <f>SUM(I107)</f>
        <v>32</v>
      </c>
      <c r="J106" s="40">
        <f>SUM(J107)</f>
        <v>0</v>
      </c>
      <c r="K106" s="40">
        <f>SUM(K107)</f>
        <v>0</v>
      </c>
      <c r="L106" s="40">
        <f>SUM(L107)</f>
        <v>0</v>
      </c>
    </row>
    <row r="107" spans="1:13" ht="36.75" customHeight="1" x14ac:dyDescent="0.2">
      <c r="A107" s="29">
        <v>99</v>
      </c>
      <c r="B107" s="14" t="s">
        <v>190</v>
      </c>
      <c r="C107" s="31">
        <v>901</v>
      </c>
      <c r="D107" s="17">
        <v>314</v>
      </c>
      <c r="E107" s="18" t="s">
        <v>219</v>
      </c>
      <c r="F107" s="18" t="s">
        <v>66</v>
      </c>
      <c r="G107" s="39"/>
      <c r="H107" s="39"/>
      <c r="I107" s="41">
        <v>32</v>
      </c>
      <c r="J107" s="41">
        <v>0</v>
      </c>
      <c r="K107" s="41">
        <v>0</v>
      </c>
      <c r="L107" s="41">
        <v>0</v>
      </c>
    </row>
    <row r="108" spans="1:13" ht="34.5" customHeight="1" x14ac:dyDescent="0.2">
      <c r="A108" s="29">
        <v>100</v>
      </c>
      <c r="B108" s="52" t="s">
        <v>271</v>
      </c>
      <c r="C108" s="29">
        <v>901</v>
      </c>
      <c r="D108" s="16">
        <v>314</v>
      </c>
      <c r="E108" s="13" t="s">
        <v>275</v>
      </c>
      <c r="F108" s="13"/>
      <c r="G108" s="39"/>
      <c r="H108" s="39"/>
      <c r="I108" s="40">
        <f>SUM(I109+I111+I113)</f>
        <v>166.3</v>
      </c>
      <c r="J108" s="40">
        <f>SUM(J109+J111+J113)</f>
        <v>0</v>
      </c>
      <c r="K108" s="40">
        <f>SUM(K109+K111+K113)</f>
        <v>0</v>
      </c>
      <c r="L108" s="40">
        <v>0</v>
      </c>
    </row>
    <row r="109" spans="1:13" ht="22.5" customHeight="1" x14ac:dyDescent="0.2">
      <c r="A109" s="29">
        <v>101</v>
      </c>
      <c r="B109" s="53" t="s">
        <v>272</v>
      </c>
      <c r="C109" s="29">
        <v>901</v>
      </c>
      <c r="D109" s="16">
        <v>314</v>
      </c>
      <c r="E109" s="13" t="s">
        <v>276</v>
      </c>
      <c r="F109" s="13"/>
      <c r="G109" s="39"/>
      <c r="H109" s="39"/>
      <c r="I109" s="40">
        <f>SUM(I110)</f>
        <v>20</v>
      </c>
      <c r="J109" s="40">
        <f>SUM(J110)</f>
        <v>0</v>
      </c>
      <c r="K109" s="40">
        <f>SUM(K110)</f>
        <v>0</v>
      </c>
      <c r="L109" s="40">
        <f>SUM(L110)</f>
        <v>0</v>
      </c>
    </row>
    <row r="110" spans="1:13" ht="37.5" customHeight="1" x14ac:dyDescent="0.2">
      <c r="A110" s="29">
        <v>102</v>
      </c>
      <c r="B110" s="14" t="s">
        <v>190</v>
      </c>
      <c r="C110" s="31">
        <v>901</v>
      </c>
      <c r="D110" s="17">
        <v>314</v>
      </c>
      <c r="E110" s="18" t="s">
        <v>276</v>
      </c>
      <c r="F110" s="18" t="s">
        <v>66</v>
      </c>
      <c r="G110" s="39"/>
      <c r="H110" s="39"/>
      <c r="I110" s="41">
        <v>20</v>
      </c>
      <c r="J110" s="41">
        <v>0</v>
      </c>
      <c r="K110" s="41">
        <v>0</v>
      </c>
      <c r="L110" s="41">
        <v>0</v>
      </c>
    </row>
    <row r="111" spans="1:13" ht="75.75" customHeight="1" x14ac:dyDescent="0.2">
      <c r="A111" s="29">
        <v>103</v>
      </c>
      <c r="B111" s="54" t="s">
        <v>273</v>
      </c>
      <c r="C111" s="29">
        <v>901</v>
      </c>
      <c r="D111" s="16">
        <v>314</v>
      </c>
      <c r="E111" s="13" t="s">
        <v>277</v>
      </c>
      <c r="F111" s="13"/>
      <c r="G111" s="39"/>
      <c r="H111" s="39"/>
      <c r="I111" s="40">
        <f>SUM(I112)</f>
        <v>141.30000000000001</v>
      </c>
      <c r="J111" s="40">
        <f>SUM(J112)</f>
        <v>0</v>
      </c>
      <c r="K111" s="40">
        <f>SUM(K112)</f>
        <v>0</v>
      </c>
      <c r="L111" s="40">
        <v>0</v>
      </c>
    </row>
    <row r="112" spans="1:13" ht="36" customHeight="1" x14ac:dyDescent="0.2">
      <c r="A112" s="29">
        <v>104</v>
      </c>
      <c r="B112" s="14" t="s">
        <v>190</v>
      </c>
      <c r="C112" s="31">
        <v>901</v>
      </c>
      <c r="D112" s="17">
        <v>314</v>
      </c>
      <c r="E112" s="18" t="s">
        <v>277</v>
      </c>
      <c r="F112" s="18" t="s">
        <v>66</v>
      </c>
      <c r="G112" s="39"/>
      <c r="H112" s="39"/>
      <c r="I112" s="41">
        <v>141.30000000000001</v>
      </c>
      <c r="J112" s="41">
        <v>0</v>
      </c>
      <c r="K112" s="41">
        <v>0</v>
      </c>
      <c r="L112" s="41">
        <v>0</v>
      </c>
    </row>
    <row r="113" spans="1:12" ht="34.5" customHeight="1" x14ac:dyDescent="0.2">
      <c r="A113" s="29">
        <v>105</v>
      </c>
      <c r="B113" s="54" t="s">
        <v>274</v>
      </c>
      <c r="C113" s="29">
        <v>901</v>
      </c>
      <c r="D113" s="16">
        <v>314</v>
      </c>
      <c r="E113" s="13" t="s">
        <v>278</v>
      </c>
      <c r="F113" s="13"/>
      <c r="G113" s="39"/>
      <c r="H113" s="39"/>
      <c r="I113" s="40">
        <f>SUM(I114)</f>
        <v>5</v>
      </c>
      <c r="J113" s="40">
        <f>SUM(J114)</f>
        <v>0</v>
      </c>
      <c r="K113" s="40">
        <f>SUM(K114)</f>
        <v>0</v>
      </c>
      <c r="L113" s="40">
        <f>SUM(L114)</f>
        <v>0</v>
      </c>
    </row>
    <row r="114" spans="1:12" ht="40.5" customHeight="1" x14ac:dyDescent="0.2">
      <c r="A114" s="29">
        <v>106</v>
      </c>
      <c r="B114" s="14" t="s">
        <v>190</v>
      </c>
      <c r="C114" s="31">
        <v>901</v>
      </c>
      <c r="D114" s="17">
        <v>314</v>
      </c>
      <c r="E114" s="18" t="s">
        <v>278</v>
      </c>
      <c r="F114" s="18" t="s">
        <v>66</v>
      </c>
      <c r="G114" s="39"/>
      <c r="H114" s="39"/>
      <c r="I114" s="41">
        <v>5</v>
      </c>
      <c r="J114" s="41">
        <v>0</v>
      </c>
      <c r="K114" s="41">
        <v>0</v>
      </c>
      <c r="L114" s="41">
        <v>0</v>
      </c>
    </row>
    <row r="115" spans="1:12" ht="13.5" customHeight="1" x14ac:dyDescent="0.2">
      <c r="A115" s="29">
        <v>107</v>
      </c>
      <c r="B115" s="15" t="s">
        <v>11</v>
      </c>
      <c r="C115" s="29">
        <v>901</v>
      </c>
      <c r="D115" s="16">
        <v>400</v>
      </c>
      <c r="E115" s="13"/>
      <c r="F115" s="18"/>
      <c r="G115" s="39"/>
      <c r="H115" s="39"/>
      <c r="I115" s="40">
        <f>SUM(I116+I125+I129+I139+I145)</f>
        <v>25869.3</v>
      </c>
      <c r="J115" s="40">
        <f>SUM(J116+J125+J129+J139+J145)</f>
        <v>28953.561000000002</v>
      </c>
      <c r="K115" s="40">
        <f>SUM(K116+K125+K129+K139+K145)</f>
        <v>11323.274000000001</v>
      </c>
      <c r="L115" s="40">
        <f>K115/J115*100</f>
        <v>39.108398445358759</v>
      </c>
    </row>
    <row r="116" spans="1:12" ht="13.5" customHeight="1" x14ac:dyDescent="0.2">
      <c r="A116" s="29">
        <v>108</v>
      </c>
      <c r="B116" s="15" t="s">
        <v>112</v>
      </c>
      <c r="C116" s="29">
        <v>901</v>
      </c>
      <c r="D116" s="16">
        <v>405</v>
      </c>
      <c r="E116" s="13"/>
      <c r="F116" s="18"/>
      <c r="G116" s="39"/>
      <c r="H116" s="39"/>
      <c r="I116" s="40">
        <f>SUM(I122)</f>
        <v>132</v>
      </c>
      <c r="J116" s="40">
        <f>SUM(J117+J122)</f>
        <v>156.80000000000001</v>
      </c>
      <c r="K116" s="40">
        <f>SUM(K122)</f>
        <v>0</v>
      </c>
      <c r="L116" s="40">
        <f>SUM(L122)</f>
        <v>0</v>
      </c>
    </row>
    <row r="117" spans="1:12" ht="35.25" customHeight="1" x14ac:dyDescent="0.2">
      <c r="A117" s="29">
        <v>109</v>
      </c>
      <c r="B117" s="15" t="s">
        <v>370</v>
      </c>
      <c r="C117" s="29">
        <v>901</v>
      </c>
      <c r="D117" s="16">
        <v>405</v>
      </c>
      <c r="E117" s="12" t="s">
        <v>151</v>
      </c>
      <c r="F117" s="12"/>
      <c r="G117" s="39"/>
      <c r="H117" s="39"/>
      <c r="I117" s="40">
        <v>0</v>
      </c>
      <c r="J117" s="40">
        <f>SUM(J118+J120)</f>
        <v>24.799999999999997</v>
      </c>
      <c r="K117" s="40">
        <v>0</v>
      </c>
      <c r="L117" s="40">
        <v>0</v>
      </c>
    </row>
    <row r="118" spans="1:12" ht="27" customHeight="1" x14ac:dyDescent="0.2">
      <c r="A118" s="29">
        <v>110</v>
      </c>
      <c r="B118" s="92" t="s">
        <v>426</v>
      </c>
      <c r="C118" s="29">
        <v>901</v>
      </c>
      <c r="D118" s="75">
        <v>405</v>
      </c>
      <c r="E118" s="93" t="s">
        <v>153</v>
      </c>
      <c r="F118" s="93"/>
      <c r="G118" s="39"/>
      <c r="H118" s="39"/>
      <c r="I118" s="40">
        <v>0</v>
      </c>
      <c r="J118" s="40">
        <f>SUM(J119)</f>
        <v>9.6999999999999993</v>
      </c>
      <c r="K118" s="40">
        <v>0</v>
      </c>
      <c r="L118" s="40">
        <v>0</v>
      </c>
    </row>
    <row r="119" spans="1:12" ht="30.75" customHeight="1" x14ac:dyDescent="0.2">
      <c r="A119" s="29">
        <v>111</v>
      </c>
      <c r="B119" s="79" t="s">
        <v>190</v>
      </c>
      <c r="C119" s="31">
        <v>901</v>
      </c>
      <c r="D119" s="81">
        <v>405</v>
      </c>
      <c r="E119" s="94" t="s">
        <v>153</v>
      </c>
      <c r="F119" s="94" t="s">
        <v>66</v>
      </c>
      <c r="G119" s="39"/>
      <c r="H119" s="39"/>
      <c r="I119" s="41">
        <v>0</v>
      </c>
      <c r="J119" s="41">
        <v>9.6999999999999993</v>
      </c>
      <c r="K119" s="41">
        <v>0</v>
      </c>
      <c r="L119" s="41">
        <v>0</v>
      </c>
    </row>
    <row r="120" spans="1:12" ht="23.25" customHeight="1" x14ac:dyDescent="0.2">
      <c r="A120" s="29">
        <v>112</v>
      </c>
      <c r="B120" s="92" t="s">
        <v>427</v>
      </c>
      <c r="C120" s="29">
        <v>901</v>
      </c>
      <c r="D120" s="75">
        <v>405</v>
      </c>
      <c r="E120" s="93" t="s">
        <v>154</v>
      </c>
      <c r="F120" s="94"/>
      <c r="G120" s="39"/>
      <c r="H120" s="39"/>
      <c r="I120" s="40">
        <v>0</v>
      </c>
      <c r="J120" s="40">
        <f>SUM(J121)</f>
        <v>15.1</v>
      </c>
      <c r="K120" s="40">
        <v>0</v>
      </c>
      <c r="L120" s="40">
        <v>0</v>
      </c>
    </row>
    <row r="121" spans="1:12" ht="34.5" customHeight="1" x14ac:dyDescent="0.2">
      <c r="A121" s="29">
        <v>113</v>
      </c>
      <c r="B121" s="79" t="s">
        <v>190</v>
      </c>
      <c r="C121" s="31">
        <v>901</v>
      </c>
      <c r="D121" s="81">
        <v>405</v>
      </c>
      <c r="E121" s="94" t="s">
        <v>154</v>
      </c>
      <c r="F121" s="94" t="s">
        <v>66</v>
      </c>
      <c r="G121" s="39"/>
      <c r="H121" s="39"/>
      <c r="I121" s="41">
        <v>0</v>
      </c>
      <c r="J121" s="41">
        <v>15.1</v>
      </c>
      <c r="K121" s="41">
        <v>0</v>
      </c>
      <c r="L121" s="41">
        <v>0</v>
      </c>
    </row>
    <row r="122" spans="1:12" ht="38.25" x14ac:dyDescent="0.2">
      <c r="A122" s="29">
        <v>114</v>
      </c>
      <c r="B122" s="15" t="s">
        <v>365</v>
      </c>
      <c r="C122" s="29">
        <v>901</v>
      </c>
      <c r="D122" s="16">
        <v>405</v>
      </c>
      <c r="E122" s="13" t="s">
        <v>266</v>
      </c>
      <c r="F122" s="18"/>
      <c r="G122" s="39"/>
      <c r="H122" s="39"/>
      <c r="I122" s="40">
        <f t="shared" ref="I122:L123" si="10">SUM(I123)</f>
        <v>132</v>
      </c>
      <c r="J122" s="40">
        <f t="shared" si="10"/>
        <v>132</v>
      </c>
      <c r="K122" s="40">
        <f t="shared" si="10"/>
        <v>0</v>
      </c>
      <c r="L122" s="40">
        <f t="shared" si="10"/>
        <v>0</v>
      </c>
    </row>
    <row r="123" spans="1:12" ht="26.25" customHeight="1" x14ac:dyDescent="0.2">
      <c r="A123" s="29">
        <v>115</v>
      </c>
      <c r="B123" s="52" t="s">
        <v>228</v>
      </c>
      <c r="C123" s="29">
        <v>901</v>
      </c>
      <c r="D123" s="16">
        <v>405</v>
      </c>
      <c r="E123" s="13" t="s">
        <v>144</v>
      </c>
      <c r="F123" s="13"/>
      <c r="G123" s="39"/>
      <c r="H123" s="39"/>
      <c r="I123" s="40">
        <f t="shared" si="10"/>
        <v>132</v>
      </c>
      <c r="J123" s="40">
        <f t="shared" si="10"/>
        <v>132</v>
      </c>
      <c r="K123" s="40">
        <f t="shared" si="10"/>
        <v>0</v>
      </c>
      <c r="L123" s="40">
        <f t="shared" si="10"/>
        <v>0</v>
      </c>
    </row>
    <row r="124" spans="1:12" ht="30" customHeight="1" x14ac:dyDescent="0.2">
      <c r="A124" s="29">
        <v>116</v>
      </c>
      <c r="B124" s="14" t="s">
        <v>190</v>
      </c>
      <c r="C124" s="31">
        <v>901</v>
      </c>
      <c r="D124" s="17">
        <v>405</v>
      </c>
      <c r="E124" s="18" t="s">
        <v>144</v>
      </c>
      <c r="F124" s="18" t="s">
        <v>66</v>
      </c>
      <c r="G124" s="39"/>
      <c r="H124" s="39"/>
      <c r="I124" s="41">
        <v>132</v>
      </c>
      <c r="J124" s="41">
        <v>132</v>
      </c>
      <c r="K124" s="41">
        <v>0</v>
      </c>
      <c r="L124" s="41">
        <v>0</v>
      </c>
    </row>
    <row r="125" spans="1:12" x14ac:dyDescent="0.2">
      <c r="A125" s="29">
        <v>117</v>
      </c>
      <c r="B125" s="15" t="s">
        <v>12</v>
      </c>
      <c r="C125" s="29">
        <v>901</v>
      </c>
      <c r="D125" s="16">
        <v>408</v>
      </c>
      <c r="E125" s="13"/>
      <c r="F125" s="18"/>
      <c r="G125" s="39"/>
      <c r="H125" s="39"/>
      <c r="I125" s="40">
        <f t="shared" ref="I125:L126" si="11">SUM(I126)</f>
        <v>6405</v>
      </c>
      <c r="J125" s="40">
        <f t="shared" si="11"/>
        <v>6405</v>
      </c>
      <c r="K125" s="40">
        <f t="shared" si="11"/>
        <v>3204</v>
      </c>
      <c r="L125" s="40">
        <f>K125/J125*100</f>
        <v>50.023419203747075</v>
      </c>
    </row>
    <row r="126" spans="1:12" ht="37.5" customHeight="1" x14ac:dyDescent="0.2">
      <c r="A126" s="29">
        <v>118</v>
      </c>
      <c r="B126" s="15" t="s">
        <v>366</v>
      </c>
      <c r="C126" s="29">
        <v>901</v>
      </c>
      <c r="D126" s="16">
        <v>408</v>
      </c>
      <c r="E126" s="13" t="s">
        <v>145</v>
      </c>
      <c r="F126" s="18"/>
      <c r="G126" s="39"/>
      <c r="H126" s="39"/>
      <c r="I126" s="40">
        <f t="shared" si="11"/>
        <v>6405</v>
      </c>
      <c r="J126" s="40">
        <f t="shared" si="11"/>
        <v>6405</v>
      </c>
      <c r="K126" s="40">
        <f t="shared" si="11"/>
        <v>3204</v>
      </c>
      <c r="L126" s="40">
        <f t="shared" si="11"/>
        <v>50.023419203747075</v>
      </c>
    </row>
    <row r="127" spans="1:12" ht="30.75" customHeight="1" x14ac:dyDescent="0.2">
      <c r="A127" s="29">
        <v>119</v>
      </c>
      <c r="B127" s="15" t="s">
        <v>77</v>
      </c>
      <c r="C127" s="29">
        <v>901</v>
      </c>
      <c r="D127" s="16">
        <v>408</v>
      </c>
      <c r="E127" s="13" t="s">
        <v>146</v>
      </c>
      <c r="F127" s="18"/>
      <c r="G127" s="39"/>
      <c r="H127" s="39"/>
      <c r="I127" s="40">
        <f>I128</f>
        <v>6405</v>
      </c>
      <c r="J127" s="40">
        <f>J128</f>
        <v>6405</v>
      </c>
      <c r="K127" s="40">
        <f>K128</f>
        <v>3204</v>
      </c>
      <c r="L127" s="40">
        <f>L128</f>
        <v>50.023419203747075</v>
      </c>
    </row>
    <row r="128" spans="1:12" ht="39" customHeight="1" x14ac:dyDescent="0.2">
      <c r="A128" s="29">
        <v>120</v>
      </c>
      <c r="B128" s="14" t="s">
        <v>192</v>
      </c>
      <c r="C128" s="31">
        <v>901</v>
      </c>
      <c r="D128" s="17">
        <v>408</v>
      </c>
      <c r="E128" s="18" t="s">
        <v>146</v>
      </c>
      <c r="F128" s="18" t="s">
        <v>46</v>
      </c>
      <c r="G128" s="39"/>
      <c r="H128" s="39"/>
      <c r="I128" s="41">
        <v>6405</v>
      </c>
      <c r="J128" s="41">
        <v>6405</v>
      </c>
      <c r="K128" s="41">
        <v>3204</v>
      </c>
      <c r="L128" s="41">
        <f>K128/J128*100</f>
        <v>50.023419203747075</v>
      </c>
    </row>
    <row r="129" spans="1:12" ht="19.5" customHeight="1" x14ac:dyDescent="0.2">
      <c r="A129" s="29">
        <v>121</v>
      </c>
      <c r="B129" s="15" t="s">
        <v>47</v>
      </c>
      <c r="C129" s="29">
        <v>901</v>
      </c>
      <c r="D129" s="16">
        <v>409</v>
      </c>
      <c r="E129" s="13"/>
      <c r="F129" s="18"/>
      <c r="G129" s="39"/>
      <c r="H129" s="39"/>
      <c r="I129" s="40">
        <f>SUM(I130)</f>
        <v>16503</v>
      </c>
      <c r="J129" s="40">
        <f>SUM(J130)</f>
        <v>18454.361000000001</v>
      </c>
      <c r="K129" s="40">
        <f>SUM(K130)</f>
        <v>7541.6</v>
      </c>
      <c r="L129" s="40">
        <f>K129/J129*100</f>
        <v>40.866221268783029</v>
      </c>
    </row>
    <row r="130" spans="1:12" ht="34.5" customHeight="1" x14ac:dyDescent="0.2">
      <c r="A130" s="29">
        <v>122</v>
      </c>
      <c r="B130" s="15" t="s">
        <v>366</v>
      </c>
      <c r="C130" s="29">
        <v>901</v>
      </c>
      <c r="D130" s="16">
        <v>409</v>
      </c>
      <c r="E130" s="13" t="s">
        <v>145</v>
      </c>
      <c r="F130" s="18"/>
      <c r="G130" s="39"/>
      <c r="H130" s="39"/>
      <c r="I130" s="40">
        <f>SUM(I131+I133+I135+I137)</f>
        <v>16503</v>
      </c>
      <c r="J130" s="40">
        <f>SUM(J131+J133+J135+J137)</f>
        <v>18454.361000000001</v>
      </c>
      <c r="K130" s="40">
        <f>SUM(K131+K133+K135+K137)</f>
        <v>7541.6</v>
      </c>
      <c r="L130" s="40">
        <f>K130/J130*100</f>
        <v>40.866221268783029</v>
      </c>
    </row>
    <row r="131" spans="1:12" ht="26.25" customHeight="1" x14ac:dyDescent="0.2">
      <c r="A131" s="29">
        <v>123</v>
      </c>
      <c r="B131" s="15" t="s">
        <v>78</v>
      </c>
      <c r="C131" s="29">
        <v>901</v>
      </c>
      <c r="D131" s="16">
        <v>409</v>
      </c>
      <c r="E131" s="13" t="s">
        <v>147</v>
      </c>
      <c r="F131" s="18"/>
      <c r="G131" s="39"/>
      <c r="H131" s="39"/>
      <c r="I131" s="40">
        <f>I132</f>
        <v>9408.5</v>
      </c>
      <c r="J131" s="40">
        <f>J132</f>
        <v>11359.861000000001</v>
      </c>
      <c r="K131" s="40">
        <f>K132</f>
        <v>2909.3</v>
      </c>
      <c r="L131" s="40">
        <f>L132</f>
        <v>25.610348577328544</v>
      </c>
    </row>
    <row r="132" spans="1:12" ht="28.5" customHeight="1" x14ac:dyDescent="0.2">
      <c r="A132" s="29">
        <v>124</v>
      </c>
      <c r="B132" s="14" t="s">
        <v>190</v>
      </c>
      <c r="C132" s="31">
        <v>901</v>
      </c>
      <c r="D132" s="17">
        <v>409</v>
      </c>
      <c r="E132" s="18" t="s">
        <v>147</v>
      </c>
      <c r="F132" s="18" t="s">
        <v>66</v>
      </c>
      <c r="G132" s="39"/>
      <c r="H132" s="39"/>
      <c r="I132" s="41">
        <f>9408.5</f>
        <v>9408.5</v>
      </c>
      <c r="J132" s="41">
        <f>9408.5+1951.361</f>
        <v>11359.861000000001</v>
      </c>
      <c r="K132" s="41">
        <v>2909.3</v>
      </c>
      <c r="L132" s="41">
        <f>K132/J132*100</f>
        <v>25.610348577328544</v>
      </c>
    </row>
    <row r="133" spans="1:12" ht="28.5" customHeight="1" x14ac:dyDescent="0.2">
      <c r="A133" s="29">
        <v>125</v>
      </c>
      <c r="B133" s="15" t="s">
        <v>279</v>
      </c>
      <c r="C133" s="29">
        <v>901</v>
      </c>
      <c r="D133" s="16">
        <v>409</v>
      </c>
      <c r="E133" s="13" t="s">
        <v>280</v>
      </c>
      <c r="F133" s="13"/>
      <c r="G133" s="42"/>
      <c r="H133" s="42"/>
      <c r="I133" s="40">
        <f>SUM(I134)</f>
        <v>150</v>
      </c>
      <c r="J133" s="40">
        <f>SUM(J134)</f>
        <v>5150</v>
      </c>
      <c r="K133" s="40">
        <f>SUM(K134)</f>
        <v>4502.2</v>
      </c>
      <c r="L133" s="40">
        <f>SUM(L134)</f>
        <v>87.421359223300968</v>
      </c>
    </row>
    <row r="134" spans="1:12" ht="28.5" customHeight="1" x14ac:dyDescent="0.2">
      <c r="A134" s="29">
        <v>126</v>
      </c>
      <c r="B134" s="14" t="s">
        <v>190</v>
      </c>
      <c r="C134" s="31">
        <v>901</v>
      </c>
      <c r="D134" s="17">
        <v>409</v>
      </c>
      <c r="E134" s="18" t="s">
        <v>280</v>
      </c>
      <c r="F134" s="18" t="s">
        <v>66</v>
      </c>
      <c r="G134" s="39"/>
      <c r="H134" s="39"/>
      <c r="I134" s="41">
        <f>150</f>
        <v>150</v>
      </c>
      <c r="J134" s="41">
        <f>150+5000</f>
        <v>5150</v>
      </c>
      <c r="K134" s="41">
        <v>4502.2</v>
      </c>
      <c r="L134" s="41">
        <f>K134/J134*100</f>
        <v>87.421359223300968</v>
      </c>
    </row>
    <row r="135" spans="1:12" ht="38.25" x14ac:dyDescent="0.2">
      <c r="A135" s="29">
        <v>127</v>
      </c>
      <c r="B135" s="44" t="s">
        <v>105</v>
      </c>
      <c r="C135" s="29">
        <v>901</v>
      </c>
      <c r="D135" s="16">
        <v>409</v>
      </c>
      <c r="E135" s="12" t="s">
        <v>148</v>
      </c>
      <c r="F135" s="18"/>
      <c r="G135" s="39"/>
      <c r="H135" s="39"/>
      <c r="I135" s="40">
        <f>I136</f>
        <v>600</v>
      </c>
      <c r="J135" s="40">
        <f>J136</f>
        <v>600</v>
      </c>
      <c r="K135" s="40">
        <f>K136</f>
        <v>130.1</v>
      </c>
      <c r="L135" s="40">
        <f>L136</f>
        <v>21.683333333333334</v>
      </c>
    </row>
    <row r="136" spans="1:12" ht="28.5" customHeight="1" x14ac:dyDescent="0.2">
      <c r="A136" s="29">
        <v>128</v>
      </c>
      <c r="B136" s="14" t="s">
        <v>190</v>
      </c>
      <c r="C136" s="31">
        <v>901</v>
      </c>
      <c r="D136" s="17">
        <v>409</v>
      </c>
      <c r="E136" s="18" t="s">
        <v>148</v>
      </c>
      <c r="F136" s="18" t="s">
        <v>66</v>
      </c>
      <c r="G136" s="39"/>
      <c r="H136" s="39"/>
      <c r="I136" s="41">
        <v>600</v>
      </c>
      <c r="J136" s="41">
        <v>600</v>
      </c>
      <c r="K136" s="41">
        <v>130.1</v>
      </c>
      <c r="L136" s="41">
        <f>K136/J136*100</f>
        <v>21.683333333333334</v>
      </c>
    </row>
    <row r="137" spans="1:12" ht="54.75" customHeight="1" x14ac:dyDescent="0.2">
      <c r="A137" s="29">
        <v>129</v>
      </c>
      <c r="B137" s="54" t="s">
        <v>281</v>
      </c>
      <c r="C137" s="29">
        <v>901</v>
      </c>
      <c r="D137" s="16">
        <v>409</v>
      </c>
      <c r="E137" s="13" t="s">
        <v>262</v>
      </c>
      <c r="F137" s="13"/>
      <c r="G137" s="42"/>
      <c r="H137" s="42"/>
      <c r="I137" s="40">
        <f>SUM(I138)</f>
        <v>6344.5</v>
      </c>
      <c r="J137" s="40">
        <f>SUM(J138)</f>
        <v>1344.5</v>
      </c>
      <c r="K137" s="40">
        <f>SUM(K138)</f>
        <v>0</v>
      </c>
      <c r="L137" s="40">
        <f>SUM(L138)</f>
        <v>0</v>
      </c>
    </row>
    <row r="138" spans="1:12" ht="28.5" customHeight="1" x14ac:dyDescent="0.2">
      <c r="A138" s="29">
        <v>130</v>
      </c>
      <c r="B138" s="14" t="s">
        <v>190</v>
      </c>
      <c r="C138" s="31">
        <v>901</v>
      </c>
      <c r="D138" s="17">
        <v>409</v>
      </c>
      <c r="E138" s="18" t="s">
        <v>262</v>
      </c>
      <c r="F138" s="18" t="s">
        <v>66</v>
      </c>
      <c r="G138" s="39"/>
      <c r="H138" s="39"/>
      <c r="I138" s="41">
        <f>6344.5</f>
        <v>6344.5</v>
      </c>
      <c r="J138" s="41">
        <f>6344.5-5000</f>
        <v>1344.5</v>
      </c>
      <c r="K138" s="41">
        <v>0</v>
      </c>
      <c r="L138" s="41">
        <v>0</v>
      </c>
    </row>
    <row r="139" spans="1:12" x14ac:dyDescent="0.2">
      <c r="A139" s="29">
        <v>131</v>
      </c>
      <c r="B139" s="15" t="s">
        <v>32</v>
      </c>
      <c r="C139" s="29">
        <v>901</v>
      </c>
      <c r="D139" s="16">
        <v>410</v>
      </c>
      <c r="E139" s="13"/>
      <c r="F139" s="18"/>
      <c r="G139" s="39"/>
      <c r="H139" s="39"/>
      <c r="I139" s="40">
        <f>SUM(I140)</f>
        <v>36.200000000000003</v>
      </c>
      <c r="J139" s="40">
        <f>SUM(J140)</f>
        <v>36.200000000000003</v>
      </c>
      <c r="K139" s="40">
        <f>SUM(K140)</f>
        <v>0</v>
      </c>
      <c r="L139" s="40">
        <f>SUM(L140)</f>
        <v>0</v>
      </c>
    </row>
    <row r="140" spans="1:12" ht="38.25" customHeight="1" x14ac:dyDescent="0.2">
      <c r="A140" s="29">
        <v>132</v>
      </c>
      <c r="B140" s="15" t="s">
        <v>367</v>
      </c>
      <c r="C140" s="29">
        <v>901</v>
      </c>
      <c r="D140" s="55">
        <v>410</v>
      </c>
      <c r="E140" s="12" t="s">
        <v>149</v>
      </c>
      <c r="F140" s="56"/>
      <c r="G140" s="39"/>
      <c r="H140" s="39"/>
      <c r="I140" s="40">
        <f>SUM(I141+I143)</f>
        <v>36.200000000000003</v>
      </c>
      <c r="J140" s="40">
        <f>SUM(J141+J143)</f>
        <v>36.200000000000003</v>
      </c>
      <c r="K140" s="40">
        <f>SUM(K141+K143)</f>
        <v>0</v>
      </c>
      <c r="L140" s="40">
        <f>SUM(L141+L143)</f>
        <v>0</v>
      </c>
    </row>
    <row r="141" spans="1:12" ht="38.25" customHeight="1" x14ac:dyDescent="0.2">
      <c r="A141" s="29">
        <v>133</v>
      </c>
      <c r="B141" s="52" t="s">
        <v>368</v>
      </c>
      <c r="C141" s="29">
        <v>901</v>
      </c>
      <c r="D141" s="55">
        <v>410</v>
      </c>
      <c r="E141" s="12" t="s">
        <v>150</v>
      </c>
      <c r="F141" s="56"/>
      <c r="G141" s="39"/>
      <c r="H141" s="39"/>
      <c r="I141" s="40">
        <f>I142</f>
        <v>10</v>
      </c>
      <c r="J141" s="40">
        <f>J142</f>
        <v>10</v>
      </c>
      <c r="K141" s="40">
        <f>K142</f>
        <v>0</v>
      </c>
      <c r="L141" s="40">
        <f>L142</f>
        <v>0</v>
      </c>
    </row>
    <row r="142" spans="1:12" ht="29.25" customHeight="1" x14ac:dyDescent="0.2">
      <c r="A142" s="29">
        <v>134</v>
      </c>
      <c r="B142" s="14" t="s">
        <v>190</v>
      </c>
      <c r="C142" s="31">
        <v>901</v>
      </c>
      <c r="D142" s="57">
        <v>410</v>
      </c>
      <c r="E142" s="56" t="s">
        <v>150</v>
      </c>
      <c r="F142" s="18" t="s">
        <v>66</v>
      </c>
      <c r="G142" s="39"/>
      <c r="H142" s="39"/>
      <c r="I142" s="41">
        <v>10</v>
      </c>
      <c r="J142" s="41">
        <v>10</v>
      </c>
      <c r="K142" s="41">
        <v>0</v>
      </c>
      <c r="L142" s="41">
        <v>0</v>
      </c>
    </row>
    <row r="143" spans="1:12" ht="36" customHeight="1" x14ac:dyDescent="0.2">
      <c r="A143" s="29">
        <v>135</v>
      </c>
      <c r="B143" s="52" t="s">
        <v>369</v>
      </c>
      <c r="C143" s="29">
        <v>901</v>
      </c>
      <c r="D143" s="55">
        <v>410</v>
      </c>
      <c r="E143" s="12" t="s">
        <v>229</v>
      </c>
      <c r="F143" s="13"/>
      <c r="G143" s="42"/>
      <c r="H143" s="42"/>
      <c r="I143" s="40">
        <f>SUM(I144)</f>
        <v>26.2</v>
      </c>
      <c r="J143" s="40">
        <f>SUM(J144)</f>
        <v>26.2</v>
      </c>
      <c r="K143" s="40">
        <f>SUM(K144)</f>
        <v>0</v>
      </c>
      <c r="L143" s="40">
        <f>SUM(L144)</f>
        <v>0</v>
      </c>
    </row>
    <row r="144" spans="1:12" ht="29.25" customHeight="1" x14ac:dyDescent="0.2">
      <c r="A144" s="29">
        <v>136</v>
      </c>
      <c r="B144" s="14" t="s">
        <v>190</v>
      </c>
      <c r="C144" s="31">
        <v>901</v>
      </c>
      <c r="D144" s="57">
        <v>410</v>
      </c>
      <c r="E144" s="56" t="s">
        <v>229</v>
      </c>
      <c r="F144" s="18" t="s">
        <v>66</v>
      </c>
      <c r="G144" s="39"/>
      <c r="H144" s="39"/>
      <c r="I144" s="41">
        <v>26.2</v>
      </c>
      <c r="J144" s="41">
        <v>26.2</v>
      </c>
      <c r="K144" s="41">
        <v>0</v>
      </c>
      <c r="L144" s="41">
        <v>0</v>
      </c>
    </row>
    <row r="145" spans="1:12" ht="14.25" customHeight="1" x14ac:dyDescent="0.2">
      <c r="A145" s="29">
        <v>137</v>
      </c>
      <c r="B145" s="15" t="s">
        <v>107</v>
      </c>
      <c r="C145" s="29">
        <v>901</v>
      </c>
      <c r="D145" s="16">
        <v>412</v>
      </c>
      <c r="E145" s="13"/>
      <c r="F145" s="18"/>
      <c r="G145" s="39"/>
      <c r="H145" s="39"/>
      <c r="I145" s="40">
        <f>SUM(I146+I157+I164+I168+I171+I178)</f>
        <v>2793.1</v>
      </c>
      <c r="J145" s="40">
        <f>SUM(J146+J157+J164+J168+J171+J178)</f>
        <v>3901.2000000000003</v>
      </c>
      <c r="K145" s="40">
        <f>SUM(K146+K157+K164+K168+K171+K178)</f>
        <v>577.67399999999998</v>
      </c>
      <c r="L145" s="40">
        <f>K145/J145*100</f>
        <v>14.807597662257766</v>
      </c>
    </row>
    <row r="146" spans="1:12" ht="35.25" customHeight="1" x14ac:dyDescent="0.2">
      <c r="A146" s="29">
        <v>138</v>
      </c>
      <c r="B146" s="44" t="s">
        <v>345</v>
      </c>
      <c r="C146" s="29">
        <v>901</v>
      </c>
      <c r="D146" s="16">
        <v>412</v>
      </c>
      <c r="E146" s="13" t="s">
        <v>123</v>
      </c>
      <c r="F146" s="18"/>
      <c r="G146" s="39"/>
      <c r="H146" s="39"/>
      <c r="I146" s="40">
        <f>SUM(I147+I149+I151+I153+I155)</f>
        <v>1357.8</v>
      </c>
      <c r="J146" s="40">
        <f>SUM(J147+J149+J151+J153+J155)</f>
        <v>1357.8</v>
      </c>
      <c r="K146" s="40">
        <f>SUM(K147+K149+K151+K153+K155)</f>
        <v>24</v>
      </c>
      <c r="L146" s="40">
        <f>K146/J146*100</f>
        <v>1.7675651789659745</v>
      </c>
    </row>
    <row r="147" spans="1:12" ht="26.25" customHeight="1" x14ac:dyDescent="0.2">
      <c r="A147" s="29">
        <v>139</v>
      </c>
      <c r="B147" s="44" t="s">
        <v>67</v>
      </c>
      <c r="C147" s="29">
        <v>901</v>
      </c>
      <c r="D147" s="16">
        <v>412</v>
      </c>
      <c r="E147" s="13" t="s">
        <v>124</v>
      </c>
      <c r="F147" s="18"/>
      <c r="G147" s="39"/>
      <c r="H147" s="39"/>
      <c r="I147" s="40">
        <f>I148</f>
        <v>200</v>
      </c>
      <c r="J147" s="40">
        <f>J148</f>
        <v>200</v>
      </c>
      <c r="K147" s="40">
        <f>K148</f>
        <v>0</v>
      </c>
      <c r="L147" s="40">
        <f>L148</f>
        <v>0</v>
      </c>
    </row>
    <row r="148" spans="1:12" ht="30" customHeight="1" x14ac:dyDescent="0.2">
      <c r="A148" s="29">
        <v>140</v>
      </c>
      <c r="B148" s="14" t="s">
        <v>190</v>
      </c>
      <c r="C148" s="31">
        <v>901</v>
      </c>
      <c r="D148" s="17">
        <v>412</v>
      </c>
      <c r="E148" s="18" t="s">
        <v>124</v>
      </c>
      <c r="F148" s="18" t="s">
        <v>66</v>
      </c>
      <c r="G148" s="39"/>
      <c r="H148" s="39"/>
      <c r="I148" s="41">
        <v>200</v>
      </c>
      <c r="J148" s="41">
        <v>200</v>
      </c>
      <c r="K148" s="41">
        <v>0</v>
      </c>
      <c r="L148" s="41">
        <v>0</v>
      </c>
    </row>
    <row r="149" spans="1:12" ht="26.25" customHeight="1" x14ac:dyDescent="0.2">
      <c r="A149" s="29">
        <v>141</v>
      </c>
      <c r="B149" s="44" t="s">
        <v>282</v>
      </c>
      <c r="C149" s="29">
        <v>901</v>
      </c>
      <c r="D149" s="16">
        <v>412</v>
      </c>
      <c r="E149" s="13" t="s">
        <v>125</v>
      </c>
      <c r="F149" s="18"/>
      <c r="G149" s="39"/>
      <c r="H149" s="39"/>
      <c r="I149" s="40">
        <f>I150</f>
        <v>103.8</v>
      </c>
      <c r="J149" s="40">
        <f>J150</f>
        <v>103.8</v>
      </c>
      <c r="K149" s="40">
        <f>K150</f>
        <v>0</v>
      </c>
      <c r="L149" s="40">
        <f>L150</f>
        <v>0</v>
      </c>
    </row>
    <row r="150" spans="1:12" ht="30" customHeight="1" x14ac:dyDescent="0.2">
      <c r="A150" s="29">
        <v>142</v>
      </c>
      <c r="B150" s="14" t="s">
        <v>190</v>
      </c>
      <c r="C150" s="31">
        <v>901</v>
      </c>
      <c r="D150" s="17">
        <v>412</v>
      </c>
      <c r="E150" s="18" t="s">
        <v>125</v>
      </c>
      <c r="F150" s="18" t="s">
        <v>66</v>
      </c>
      <c r="G150" s="39"/>
      <c r="H150" s="39"/>
      <c r="I150" s="41">
        <v>103.8</v>
      </c>
      <c r="J150" s="41">
        <v>103.8</v>
      </c>
      <c r="K150" s="41">
        <v>0</v>
      </c>
      <c r="L150" s="41">
        <v>0</v>
      </c>
    </row>
    <row r="151" spans="1:12" ht="25.5" customHeight="1" x14ac:dyDescent="0.2">
      <c r="A151" s="29">
        <v>143</v>
      </c>
      <c r="B151" s="52" t="s">
        <v>283</v>
      </c>
      <c r="C151" s="29">
        <v>901</v>
      </c>
      <c r="D151" s="16">
        <v>412</v>
      </c>
      <c r="E151" s="13" t="s">
        <v>126</v>
      </c>
      <c r="F151" s="18"/>
      <c r="G151" s="39"/>
      <c r="H151" s="39"/>
      <c r="I151" s="40">
        <f>I152</f>
        <v>860</v>
      </c>
      <c r="J151" s="40">
        <f>J152</f>
        <v>860</v>
      </c>
      <c r="K151" s="40">
        <f>K152</f>
        <v>0</v>
      </c>
      <c r="L151" s="40">
        <f>L152</f>
        <v>0</v>
      </c>
    </row>
    <row r="152" spans="1:12" ht="30" customHeight="1" x14ac:dyDescent="0.2">
      <c r="A152" s="29">
        <v>144</v>
      </c>
      <c r="B152" s="14" t="s">
        <v>190</v>
      </c>
      <c r="C152" s="31">
        <v>901</v>
      </c>
      <c r="D152" s="17">
        <v>412</v>
      </c>
      <c r="E152" s="18" t="s">
        <v>126</v>
      </c>
      <c r="F152" s="18" t="s">
        <v>66</v>
      </c>
      <c r="G152" s="39"/>
      <c r="H152" s="39"/>
      <c r="I152" s="41">
        <v>860</v>
      </c>
      <c r="J152" s="41">
        <v>860</v>
      </c>
      <c r="K152" s="41">
        <v>0</v>
      </c>
      <c r="L152" s="41">
        <v>0</v>
      </c>
    </row>
    <row r="153" spans="1:12" ht="13.5" customHeight="1" x14ac:dyDescent="0.2">
      <c r="A153" s="29">
        <v>145</v>
      </c>
      <c r="B153" s="49" t="s">
        <v>224</v>
      </c>
      <c r="C153" s="29">
        <v>901</v>
      </c>
      <c r="D153" s="16">
        <v>412</v>
      </c>
      <c r="E153" s="13" t="s">
        <v>127</v>
      </c>
      <c r="F153" s="13"/>
      <c r="G153" s="42"/>
      <c r="H153" s="42"/>
      <c r="I153" s="40">
        <f>SUM(I154)</f>
        <v>42</v>
      </c>
      <c r="J153" s="40">
        <f>SUM(J154)</f>
        <v>42</v>
      </c>
      <c r="K153" s="40">
        <f>SUM(K154)</f>
        <v>0</v>
      </c>
      <c r="L153" s="40">
        <f>SUM(L154)</f>
        <v>0</v>
      </c>
    </row>
    <row r="154" spans="1:12" ht="30" customHeight="1" x14ac:dyDescent="0.2">
      <c r="A154" s="29">
        <v>146</v>
      </c>
      <c r="B154" s="14" t="s">
        <v>190</v>
      </c>
      <c r="C154" s="31">
        <v>901</v>
      </c>
      <c r="D154" s="17">
        <v>412</v>
      </c>
      <c r="E154" s="18" t="s">
        <v>127</v>
      </c>
      <c r="F154" s="18" t="s">
        <v>66</v>
      </c>
      <c r="G154" s="39"/>
      <c r="H154" s="39"/>
      <c r="I154" s="41">
        <v>42</v>
      </c>
      <c r="J154" s="41">
        <v>42</v>
      </c>
      <c r="K154" s="41">
        <v>0</v>
      </c>
      <c r="L154" s="41">
        <v>0</v>
      </c>
    </row>
    <row r="155" spans="1:12" ht="40.5" customHeight="1" x14ac:dyDescent="0.2">
      <c r="A155" s="29">
        <v>147</v>
      </c>
      <c r="B155" s="52" t="s">
        <v>346</v>
      </c>
      <c r="C155" s="29">
        <v>901</v>
      </c>
      <c r="D155" s="16">
        <v>412</v>
      </c>
      <c r="E155" s="13" t="s">
        <v>225</v>
      </c>
      <c r="F155" s="13"/>
      <c r="G155" s="42"/>
      <c r="H155" s="42"/>
      <c r="I155" s="40">
        <f>SUM(I156)</f>
        <v>152</v>
      </c>
      <c r="J155" s="40">
        <f>SUM(J156)</f>
        <v>152</v>
      </c>
      <c r="K155" s="40">
        <f>SUM(K156)</f>
        <v>24</v>
      </c>
      <c r="L155" s="40">
        <f>K155/J155*100</f>
        <v>15.789473684210526</v>
      </c>
    </row>
    <row r="156" spans="1:12" ht="30" customHeight="1" x14ac:dyDescent="0.2">
      <c r="A156" s="29">
        <v>148</v>
      </c>
      <c r="B156" s="14" t="s">
        <v>190</v>
      </c>
      <c r="C156" s="31">
        <v>901</v>
      </c>
      <c r="D156" s="17">
        <v>412</v>
      </c>
      <c r="E156" s="18" t="s">
        <v>225</v>
      </c>
      <c r="F156" s="18" t="s">
        <v>66</v>
      </c>
      <c r="G156" s="39"/>
      <c r="H156" s="39"/>
      <c r="I156" s="41">
        <v>152</v>
      </c>
      <c r="J156" s="41">
        <v>152</v>
      </c>
      <c r="K156" s="41">
        <v>24</v>
      </c>
      <c r="L156" s="41">
        <f>K156/J156*100</f>
        <v>15.789473684210526</v>
      </c>
    </row>
    <row r="157" spans="1:12" ht="40.5" customHeight="1" x14ac:dyDescent="0.2">
      <c r="A157" s="29">
        <v>149</v>
      </c>
      <c r="B157" s="15" t="s">
        <v>370</v>
      </c>
      <c r="C157" s="29">
        <v>901</v>
      </c>
      <c r="D157" s="16">
        <v>412</v>
      </c>
      <c r="E157" s="12" t="s">
        <v>151</v>
      </c>
      <c r="F157" s="56"/>
      <c r="G157" s="39"/>
      <c r="H157" s="39"/>
      <c r="I157" s="40">
        <f>SUM(I158+I160+I162)</f>
        <v>83.3</v>
      </c>
      <c r="J157" s="40">
        <f>SUM(J158+J160+J162)</f>
        <v>58.5</v>
      </c>
      <c r="K157" s="40">
        <f>SUM(K158+K160+K162)</f>
        <v>0</v>
      </c>
      <c r="L157" s="40">
        <f>SUM(L158+L160+L162)</f>
        <v>0</v>
      </c>
    </row>
    <row r="158" spans="1:12" ht="36" customHeight="1" x14ac:dyDescent="0.2">
      <c r="A158" s="29">
        <v>150</v>
      </c>
      <c r="B158" s="52" t="s">
        <v>284</v>
      </c>
      <c r="C158" s="29">
        <v>901</v>
      </c>
      <c r="D158" s="16">
        <v>412</v>
      </c>
      <c r="E158" s="13" t="s">
        <v>152</v>
      </c>
      <c r="F158" s="18"/>
      <c r="G158" s="39"/>
      <c r="H158" s="39"/>
      <c r="I158" s="40">
        <f>I159</f>
        <v>58.5</v>
      </c>
      <c r="J158" s="40">
        <f>J159</f>
        <v>58.5</v>
      </c>
      <c r="K158" s="40">
        <f>K159</f>
        <v>0</v>
      </c>
      <c r="L158" s="40">
        <f>L159</f>
        <v>0</v>
      </c>
    </row>
    <row r="159" spans="1:12" ht="39.75" customHeight="1" x14ac:dyDescent="0.2">
      <c r="A159" s="29">
        <v>151</v>
      </c>
      <c r="B159" s="14" t="s">
        <v>192</v>
      </c>
      <c r="C159" s="31">
        <v>901</v>
      </c>
      <c r="D159" s="17">
        <v>412</v>
      </c>
      <c r="E159" s="18" t="s">
        <v>152</v>
      </c>
      <c r="F159" s="18" t="s">
        <v>46</v>
      </c>
      <c r="G159" s="39"/>
      <c r="H159" s="39"/>
      <c r="I159" s="41">
        <v>58.5</v>
      </c>
      <c r="J159" s="41">
        <v>58.5</v>
      </c>
      <c r="K159" s="41">
        <v>0</v>
      </c>
      <c r="L159" s="41">
        <v>0</v>
      </c>
    </row>
    <row r="160" spans="1:12" ht="24" customHeight="1" x14ac:dyDescent="0.2">
      <c r="A160" s="29">
        <v>152</v>
      </c>
      <c r="B160" s="52" t="s">
        <v>285</v>
      </c>
      <c r="C160" s="29">
        <v>901</v>
      </c>
      <c r="D160" s="55">
        <v>412</v>
      </c>
      <c r="E160" s="12" t="s">
        <v>153</v>
      </c>
      <c r="F160" s="56"/>
      <c r="G160" s="39"/>
      <c r="H160" s="39"/>
      <c r="I160" s="40">
        <f>I161</f>
        <v>9.6999999999999993</v>
      </c>
      <c r="J160" s="40">
        <f>J161</f>
        <v>0</v>
      </c>
      <c r="K160" s="40">
        <f>K161</f>
        <v>0</v>
      </c>
      <c r="L160" s="40">
        <f>L161</f>
        <v>0</v>
      </c>
    </row>
    <row r="161" spans="1:12" ht="29.25" customHeight="1" x14ac:dyDescent="0.2">
      <c r="A161" s="29">
        <v>153</v>
      </c>
      <c r="B161" s="14" t="s">
        <v>190</v>
      </c>
      <c r="C161" s="31">
        <v>901</v>
      </c>
      <c r="D161" s="57">
        <v>412</v>
      </c>
      <c r="E161" s="56" t="s">
        <v>153</v>
      </c>
      <c r="F161" s="56" t="s">
        <v>66</v>
      </c>
      <c r="G161" s="39"/>
      <c r="H161" s="39"/>
      <c r="I161" s="41">
        <v>9.6999999999999993</v>
      </c>
      <c r="J161" s="41">
        <v>0</v>
      </c>
      <c r="K161" s="41">
        <v>0</v>
      </c>
      <c r="L161" s="41">
        <v>0</v>
      </c>
    </row>
    <row r="162" spans="1:12" ht="34.5" customHeight="1" x14ac:dyDescent="0.2">
      <c r="A162" s="29">
        <v>154</v>
      </c>
      <c r="B162" s="52" t="s">
        <v>286</v>
      </c>
      <c r="C162" s="29">
        <v>901</v>
      </c>
      <c r="D162" s="55">
        <v>412</v>
      </c>
      <c r="E162" s="12" t="s">
        <v>154</v>
      </c>
      <c r="F162" s="56"/>
      <c r="G162" s="39"/>
      <c r="H162" s="39"/>
      <c r="I162" s="40">
        <f>I163</f>
        <v>15.1</v>
      </c>
      <c r="J162" s="40">
        <f>J163</f>
        <v>0</v>
      </c>
      <c r="K162" s="40">
        <f>K163</f>
        <v>0</v>
      </c>
      <c r="L162" s="40">
        <f>L163</f>
        <v>0</v>
      </c>
    </row>
    <row r="163" spans="1:12" ht="28.5" customHeight="1" x14ac:dyDescent="0.2">
      <c r="A163" s="29">
        <v>155</v>
      </c>
      <c r="B163" s="14" t="s">
        <v>190</v>
      </c>
      <c r="C163" s="31">
        <v>901</v>
      </c>
      <c r="D163" s="57">
        <v>412</v>
      </c>
      <c r="E163" s="56" t="s">
        <v>154</v>
      </c>
      <c r="F163" s="56" t="s">
        <v>66</v>
      </c>
      <c r="G163" s="39"/>
      <c r="H163" s="39"/>
      <c r="I163" s="41">
        <v>15.1</v>
      </c>
      <c r="J163" s="41">
        <v>0</v>
      </c>
      <c r="K163" s="41">
        <v>0</v>
      </c>
      <c r="L163" s="41">
        <v>0</v>
      </c>
    </row>
    <row r="164" spans="1:12" ht="38.25" customHeight="1" x14ac:dyDescent="0.2">
      <c r="A164" s="29">
        <v>156</v>
      </c>
      <c r="B164" s="15" t="s">
        <v>371</v>
      </c>
      <c r="C164" s="29">
        <v>901</v>
      </c>
      <c r="D164" s="55">
        <v>412</v>
      </c>
      <c r="E164" s="12" t="s">
        <v>334</v>
      </c>
      <c r="F164" s="56"/>
      <c r="G164" s="39"/>
      <c r="H164" s="39"/>
      <c r="I164" s="40">
        <f t="shared" ref="I164:L166" si="12">SUM(I165)</f>
        <v>600</v>
      </c>
      <c r="J164" s="40">
        <f t="shared" si="12"/>
        <v>600</v>
      </c>
      <c r="K164" s="40">
        <f t="shared" si="12"/>
        <v>0</v>
      </c>
      <c r="L164" s="40">
        <f t="shared" si="12"/>
        <v>0</v>
      </c>
    </row>
    <row r="165" spans="1:12" ht="36" customHeight="1" x14ac:dyDescent="0.2">
      <c r="A165" s="29">
        <v>157</v>
      </c>
      <c r="B165" s="54" t="s">
        <v>230</v>
      </c>
      <c r="C165" s="29">
        <v>901</v>
      </c>
      <c r="D165" s="55">
        <v>412</v>
      </c>
      <c r="E165" s="12" t="s">
        <v>372</v>
      </c>
      <c r="F165" s="56"/>
      <c r="G165" s="39"/>
      <c r="H165" s="39"/>
      <c r="I165" s="40">
        <f t="shared" si="12"/>
        <v>600</v>
      </c>
      <c r="J165" s="40">
        <f t="shared" si="12"/>
        <v>600</v>
      </c>
      <c r="K165" s="40">
        <f t="shared" si="12"/>
        <v>0</v>
      </c>
      <c r="L165" s="40">
        <f t="shared" si="12"/>
        <v>0</v>
      </c>
    </row>
    <row r="166" spans="1:12" ht="30" customHeight="1" x14ac:dyDescent="0.2">
      <c r="A166" s="29">
        <v>158</v>
      </c>
      <c r="B166" s="15" t="s">
        <v>373</v>
      </c>
      <c r="C166" s="29">
        <v>901</v>
      </c>
      <c r="D166" s="55">
        <v>412</v>
      </c>
      <c r="E166" s="12" t="s">
        <v>340</v>
      </c>
      <c r="F166" s="12"/>
      <c r="G166" s="42"/>
      <c r="H166" s="42"/>
      <c r="I166" s="40">
        <f t="shared" si="12"/>
        <v>600</v>
      </c>
      <c r="J166" s="40">
        <f t="shared" si="12"/>
        <v>600</v>
      </c>
      <c r="K166" s="40">
        <f t="shared" si="12"/>
        <v>0</v>
      </c>
      <c r="L166" s="40">
        <f t="shared" si="12"/>
        <v>0</v>
      </c>
    </row>
    <row r="167" spans="1:12" ht="38.25" customHeight="1" x14ac:dyDescent="0.2">
      <c r="A167" s="29">
        <v>159</v>
      </c>
      <c r="B167" s="14" t="s">
        <v>190</v>
      </c>
      <c r="C167" s="31">
        <v>901</v>
      </c>
      <c r="D167" s="57">
        <v>412</v>
      </c>
      <c r="E167" s="56" t="s">
        <v>340</v>
      </c>
      <c r="F167" s="56" t="s">
        <v>66</v>
      </c>
      <c r="G167" s="39"/>
      <c r="H167" s="39"/>
      <c r="I167" s="41">
        <v>600</v>
      </c>
      <c r="J167" s="41">
        <v>600</v>
      </c>
      <c r="K167" s="41">
        <v>0</v>
      </c>
      <c r="L167" s="41">
        <v>0</v>
      </c>
    </row>
    <row r="168" spans="1:12" ht="38.25" customHeight="1" x14ac:dyDescent="0.2">
      <c r="A168" s="29">
        <v>160</v>
      </c>
      <c r="B168" s="15" t="s">
        <v>287</v>
      </c>
      <c r="C168" s="29">
        <v>901</v>
      </c>
      <c r="D168" s="16">
        <v>412</v>
      </c>
      <c r="E168" s="13" t="s">
        <v>258</v>
      </c>
      <c r="F168" s="18"/>
      <c r="G168" s="39"/>
      <c r="H168" s="39"/>
      <c r="I168" s="40">
        <f t="shared" ref="I168:L169" si="13">I169</f>
        <v>52</v>
      </c>
      <c r="J168" s="40">
        <f t="shared" si="13"/>
        <v>52</v>
      </c>
      <c r="K168" s="40">
        <f t="shared" si="13"/>
        <v>0</v>
      </c>
      <c r="L168" s="40">
        <f t="shared" si="13"/>
        <v>0</v>
      </c>
    </row>
    <row r="169" spans="1:12" ht="27" customHeight="1" x14ac:dyDescent="0.2">
      <c r="A169" s="29">
        <v>161</v>
      </c>
      <c r="B169" s="15" t="s">
        <v>243</v>
      </c>
      <c r="C169" s="29">
        <v>901</v>
      </c>
      <c r="D169" s="16">
        <v>412</v>
      </c>
      <c r="E169" s="13" t="s">
        <v>157</v>
      </c>
      <c r="F169" s="18"/>
      <c r="G169" s="39"/>
      <c r="H169" s="39"/>
      <c r="I169" s="40">
        <f t="shared" si="13"/>
        <v>52</v>
      </c>
      <c r="J169" s="40">
        <f t="shared" si="13"/>
        <v>52</v>
      </c>
      <c r="K169" s="40">
        <f t="shared" si="13"/>
        <v>0</v>
      </c>
      <c r="L169" s="40">
        <f t="shared" si="13"/>
        <v>0</v>
      </c>
    </row>
    <row r="170" spans="1:12" ht="34.5" customHeight="1" x14ac:dyDescent="0.2">
      <c r="A170" s="29">
        <v>162</v>
      </c>
      <c r="B170" s="14" t="s">
        <v>190</v>
      </c>
      <c r="C170" s="31">
        <v>901</v>
      </c>
      <c r="D170" s="17">
        <v>412</v>
      </c>
      <c r="E170" s="18" t="s">
        <v>157</v>
      </c>
      <c r="F170" s="18" t="s">
        <v>66</v>
      </c>
      <c r="G170" s="39"/>
      <c r="H170" s="39"/>
      <c r="I170" s="41">
        <v>52</v>
      </c>
      <c r="J170" s="41">
        <v>52</v>
      </c>
      <c r="K170" s="41">
        <v>0</v>
      </c>
      <c r="L170" s="41">
        <v>0</v>
      </c>
    </row>
    <row r="171" spans="1:12" ht="52.5" customHeight="1" x14ac:dyDescent="0.2">
      <c r="A171" s="29">
        <v>163</v>
      </c>
      <c r="B171" s="15" t="s">
        <v>213</v>
      </c>
      <c r="C171" s="29">
        <v>901</v>
      </c>
      <c r="D171" s="55">
        <v>412</v>
      </c>
      <c r="E171" s="12" t="s">
        <v>260</v>
      </c>
      <c r="F171" s="12"/>
      <c r="G171" s="42"/>
      <c r="H171" s="42"/>
      <c r="I171" s="40">
        <f>SUM(I172+I174)</f>
        <v>690</v>
      </c>
      <c r="J171" s="40">
        <f>SUM(J172+J174)</f>
        <v>1822.9</v>
      </c>
      <c r="K171" s="40">
        <f>SUM(K172+K174+K176)</f>
        <v>553.67399999999998</v>
      </c>
      <c r="L171" s="40">
        <f>K171/J171*100</f>
        <v>30.373251412584342</v>
      </c>
    </row>
    <row r="172" spans="1:12" ht="27" customHeight="1" x14ac:dyDescent="0.2">
      <c r="A172" s="29">
        <v>164</v>
      </c>
      <c r="B172" s="52" t="s">
        <v>288</v>
      </c>
      <c r="C172" s="29">
        <v>901</v>
      </c>
      <c r="D172" s="55">
        <v>412</v>
      </c>
      <c r="E172" s="12" t="s">
        <v>214</v>
      </c>
      <c r="F172" s="12"/>
      <c r="G172" s="42"/>
      <c r="H172" s="42"/>
      <c r="I172" s="40">
        <f>SUM(I173)</f>
        <v>690</v>
      </c>
      <c r="J172" s="40">
        <f>SUM(J173)</f>
        <v>690</v>
      </c>
      <c r="K172" s="40">
        <f>SUM(K173)</f>
        <v>0</v>
      </c>
      <c r="L172" s="40">
        <f>K172/J172*100</f>
        <v>0</v>
      </c>
    </row>
    <row r="173" spans="1:12" ht="39.75" customHeight="1" x14ac:dyDescent="0.2">
      <c r="A173" s="29">
        <v>165</v>
      </c>
      <c r="B173" s="14" t="s">
        <v>190</v>
      </c>
      <c r="C173" s="31">
        <v>901</v>
      </c>
      <c r="D173" s="57">
        <v>412</v>
      </c>
      <c r="E173" s="56" t="s">
        <v>214</v>
      </c>
      <c r="F173" s="56" t="s">
        <v>66</v>
      </c>
      <c r="G173" s="39"/>
      <c r="H173" s="39"/>
      <c r="I173" s="41">
        <v>690</v>
      </c>
      <c r="J173" s="41">
        <v>690</v>
      </c>
      <c r="K173" s="41">
        <v>0</v>
      </c>
      <c r="L173" s="41">
        <f>K173/J173*100</f>
        <v>0</v>
      </c>
    </row>
    <row r="174" spans="1:12" ht="57.75" customHeight="1" x14ac:dyDescent="0.2">
      <c r="A174" s="29">
        <v>166</v>
      </c>
      <c r="B174" s="15" t="s">
        <v>413</v>
      </c>
      <c r="C174" s="29">
        <v>901</v>
      </c>
      <c r="D174" s="55">
        <v>412</v>
      </c>
      <c r="E174" s="12" t="s">
        <v>414</v>
      </c>
      <c r="F174" s="12"/>
      <c r="G174" s="42"/>
      <c r="H174" s="42"/>
      <c r="I174" s="40">
        <f>SUM(I175)</f>
        <v>0</v>
      </c>
      <c r="J174" s="40">
        <f>SUM(J175)</f>
        <v>1132.9000000000001</v>
      </c>
      <c r="K174" s="40">
        <f>SUM(K175)</f>
        <v>379.05</v>
      </c>
      <c r="L174" s="40">
        <f>SUM(L175)</f>
        <v>33.45838114573219</v>
      </c>
    </row>
    <row r="175" spans="1:12" ht="33.75" customHeight="1" x14ac:dyDescent="0.2">
      <c r="A175" s="29">
        <v>167</v>
      </c>
      <c r="B175" s="14" t="s">
        <v>190</v>
      </c>
      <c r="C175" s="31">
        <v>901</v>
      </c>
      <c r="D175" s="57">
        <v>412</v>
      </c>
      <c r="E175" s="56" t="s">
        <v>414</v>
      </c>
      <c r="F175" s="56" t="s">
        <v>66</v>
      </c>
      <c r="G175" s="39"/>
      <c r="H175" s="39"/>
      <c r="I175" s="41">
        <v>0</v>
      </c>
      <c r="J175" s="41">
        <v>1132.9000000000001</v>
      </c>
      <c r="K175" s="41">
        <v>379.05</v>
      </c>
      <c r="L175" s="41">
        <f>K175/J175*100</f>
        <v>33.45838114573219</v>
      </c>
    </row>
    <row r="176" spans="1:12" ht="81" customHeight="1" x14ac:dyDescent="0.2">
      <c r="A176" s="29">
        <v>168</v>
      </c>
      <c r="B176" s="95" t="s">
        <v>428</v>
      </c>
      <c r="C176" s="101">
        <v>901</v>
      </c>
      <c r="D176" s="97">
        <v>412</v>
      </c>
      <c r="E176" s="98" t="s">
        <v>429</v>
      </c>
      <c r="F176" s="98"/>
      <c r="G176" s="102"/>
      <c r="H176" s="102"/>
      <c r="I176" s="103">
        <v>0</v>
      </c>
      <c r="J176" s="103">
        <v>0</v>
      </c>
      <c r="K176" s="103">
        <f>SUM(K177)</f>
        <v>174.624</v>
      </c>
      <c r="L176" s="103">
        <v>0</v>
      </c>
    </row>
    <row r="177" spans="1:12" ht="29.25" customHeight="1" x14ac:dyDescent="0.2">
      <c r="A177" s="29">
        <v>169</v>
      </c>
      <c r="B177" s="96" t="s">
        <v>190</v>
      </c>
      <c r="C177" s="104">
        <v>901</v>
      </c>
      <c r="D177" s="99">
        <v>412</v>
      </c>
      <c r="E177" s="100" t="s">
        <v>429</v>
      </c>
      <c r="F177" s="100" t="s">
        <v>66</v>
      </c>
      <c r="G177" s="105"/>
      <c r="H177" s="105"/>
      <c r="I177" s="106">
        <v>0</v>
      </c>
      <c r="J177" s="106">
        <v>0</v>
      </c>
      <c r="K177" s="106">
        <v>174.624</v>
      </c>
      <c r="L177" s="106">
        <v>0</v>
      </c>
    </row>
    <row r="178" spans="1:12" ht="27.75" customHeight="1" x14ac:dyDescent="0.2">
      <c r="A178" s="29">
        <v>170</v>
      </c>
      <c r="B178" s="52" t="s">
        <v>263</v>
      </c>
      <c r="C178" s="29">
        <v>901</v>
      </c>
      <c r="D178" s="55">
        <v>412</v>
      </c>
      <c r="E178" s="12" t="s">
        <v>264</v>
      </c>
      <c r="F178" s="12"/>
      <c r="G178" s="42"/>
      <c r="H178" s="42"/>
      <c r="I178" s="40">
        <f t="shared" ref="I178:L180" si="14">SUM(I179)</f>
        <v>10</v>
      </c>
      <c r="J178" s="40">
        <f t="shared" si="14"/>
        <v>10</v>
      </c>
      <c r="K178" s="40">
        <f t="shared" si="14"/>
        <v>0</v>
      </c>
      <c r="L178" s="40">
        <f t="shared" si="14"/>
        <v>0</v>
      </c>
    </row>
    <row r="179" spans="1:12" ht="24.75" customHeight="1" x14ac:dyDescent="0.2">
      <c r="A179" s="29">
        <v>171</v>
      </c>
      <c r="B179" s="46" t="s">
        <v>289</v>
      </c>
      <c r="C179" s="29">
        <v>901</v>
      </c>
      <c r="D179" s="55">
        <v>412</v>
      </c>
      <c r="E179" s="12" t="s">
        <v>291</v>
      </c>
      <c r="F179" s="12"/>
      <c r="G179" s="42"/>
      <c r="H179" s="42"/>
      <c r="I179" s="40">
        <f t="shared" si="14"/>
        <v>10</v>
      </c>
      <c r="J179" s="40">
        <f t="shared" si="14"/>
        <v>10</v>
      </c>
      <c r="K179" s="40">
        <f t="shared" si="14"/>
        <v>0</v>
      </c>
      <c r="L179" s="40">
        <f t="shared" si="14"/>
        <v>0</v>
      </c>
    </row>
    <row r="180" spans="1:12" ht="42" customHeight="1" x14ac:dyDescent="0.2">
      <c r="A180" s="29">
        <v>172</v>
      </c>
      <c r="B180" s="52" t="s">
        <v>290</v>
      </c>
      <c r="C180" s="29">
        <v>901</v>
      </c>
      <c r="D180" s="55">
        <v>412</v>
      </c>
      <c r="E180" s="12" t="s">
        <v>265</v>
      </c>
      <c r="F180" s="12"/>
      <c r="G180" s="39"/>
      <c r="H180" s="39"/>
      <c r="I180" s="40">
        <f t="shared" si="14"/>
        <v>10</v>
      </c>
      <c r="J180" s="40">
        <f t="shared" si="14"/>
        <v>10</v>
      </c>
      <c r="K180" s="40">
        <f t="shared" si="14"/>
        <v>0</v>
      </c>
      <c r="L180" s="40">
        <f t="shared" si="14"/>
        <v>0</v>
      </c>
    </row>
    <row r="181" spans="1:12" ht="33.75" customHeight="1" x14ac:dyDescent="0.2">
      <c r="A181" s="29">
        <v>173</v>
      </c>
      <c r="B181" s="14" t="s">
        <v>190</v>
      </c>
      <c r="C181" s="31">
        <v>901</v>
      </c>
      <c r="D181" s="57">
        <v>412</v>
      </c>
      <c r="E181" s="56" t="s">
        <v>265</v>
      </c>
      <c r="F181" s="56" t="s">
        <v>66</v>
      </c>
      <c r="G181" s="39"/>
      <c r="H181" s="39"/>
      <c r="I181" s="41">
        <v>10</v>
      </c>
      <c r="J181" s="41">
        <v>10</v>
      </c>
      <c r="K181" s="41">
        <v>0</v>
      </c>
      <c r="L181" s="41">
        <v>0</v>
      </c>
    </row>
    <row r="182" spans="1:12" ht="12" customHeight="1" x14ac:dyDescent="0.2">
      <c r="A182" s="29">
        <v>174</v>
      </c>
      <c r="B182" s="15" t="s">
        <v>13</v>
      </c>
      <c r="C182" s="29">
        <v>901</v>
      </c>
      <c r="D182" s="16">
        <v>500</v>
      </c>
      <c r="E182" s="13"/>
      <c r="F182" s="18"/>
      <c r="G182" s="39"/>
      <c r="H182" s="39"/>
      <c r="I182" s="40">
        <f>I183+I192+I200+I213</f>
        <v>16863.099999999999</v>
      </c>
      <c r="J182" s="40">
        <f>J183+J192+J200+J213</f>
        <v>25998.785</v>
      </c>
      <c r="K182" s="40">
        <f>K183+K192+K200+K213</f>
        <v>8182.1</v>
      </c>
      <c r="L182" s="40">
        <f>K182/J182*100</f>
        <v>31.471086052675158</v>
      </c>
    </row>
    <row r="183" spans="1:12" ht="14.25" customHeight="1" x14ac:dyDescent="0.2">
      <c r="A183" s="29">
        <v>175</v>
      </c>
      <c r="B183" s="15" t="s">
        <v>14</v>
      </c>
      <c r="C183" s="29">
        <v>901</v>
      </c>
      <c r="D183" s="16">
        <v>501</v>
      </c>
      <c r="E183" s="13"/>
      <c r="F183" s="18"/>
      <c r="G183" s="39"/>
      <c r="H183" s="39"/>
      <c r="I183" s="40">
        <f>SUM(I184+I189)</f>
        <v>575.79999999999995</v>
      </c>
      <c r="J183" s="40">
        <f>SUM(J184+J189)</f>
        <v>677.8</v>
      </c>
      <c r="K183" s="40">
        <f>SUM(K184+K189)</f>
        <v>237.3</v>
      </c>
      <c r="L183" s="40">
        <f>K183/J183*100</f>
        <v>35.010327530244908</v>
      </c>
    </row>
    <row r="184" spans="1:12" ht="38.25" x14ac:dyDescent="0.2">
      <c r="A184" s="29">
        <v>176</v>
      </c>
      <c r="B184" s="44" t="s">
        <v>374</v>
      </c>
      <c r="C184" s="29">
        <v>901</v>
      </c>
      <c r="D184" s="16">
        <v>501</v>
      </c>
      <c r="E184" s="13" t="s">
        <v>155</v>
      </c>
      <c r="F184" s="18"/>
      <c r="G184" s="39"/>
      <c r="H184" s="39"/>
      <c r="I184" s="40">
        <f>SUM(I185+I187)</f>
        <v>500</v>
      </c>
      <c r="J184" s="40">
        <f>SUM(J185+J187)</f>
        <v>602</v>
      </c>
      <c r="K184" s="40">
        <f>SUM(K185+K187)</f>
        <v>237.3</v>
      </c>
      <c r="L184" s="40">
        <f>K184/J184*100</f>
        <v>39.418604651162795</v>
      </c>
    </row>
    <row r="185" spans="1:12" ht="27.75" customHeight="1" x14ac:dyDescent="0.2">
      <c r="A185" s="29">
        <v>177</v>
      </c>
      <c r="B185" s="44" t="s">
        <v>231</v>
      </c>
      <c r="C185" s="29">
        <v>901</v>
      </c>
      <c r="D185" s="16">
        <v>501</v>
      </c>
      <c r="E185" s="13" t="s">
        <v>156</v>
      </c>
      <c r="F185" s="18"/>
      <c r="G185" s="39"/>
      <c r="H185" s="39"/>
      <c r="I185" s="40">
        <f>I186</f>
        <v>420</v>
      </c>
      <c r="J185" s="40">
        <f>J186</f>
        <v>420</v>
      </c>
      <c r="K185" s="40">
        <f>K186</f>
        <v>135.30000000000001</v>
      </c>
      <c r="L185" s="40">
        <f>L186</f>
        <v>32.214285714285715</v>
      </c>
    </row>
    <row r="186" spans="1:12" ht="33.75" customHeight="1" x14ac:dyDescent="0.2">
      <c r="A186" s="29">
        <v>178</v>
      </c>
      <c r="B186" s="14" t="s">
        <v>190</v>
      </c>
      <c r="C186" s="31">
        <v>901</v>
      </c>
      <c r="D186" s="17">
        <v>501</v>
      </c>
      <c r="E186" s="18" t="s">
        <v>156</v>
      </c>
      <c r="F186" s="18" t="s">
        <v>66</v>
      </c>
      <c r="G186" s="39"/>
      <c r="H186" s="39"/>
      <c r="I186" s="41">
        <v>420</v>
      </c>
      <c r="J186" s="41">
        <v>420</v>
      </c>
      <c r="K186" s="41">
        <v>135.30000000000001</v>
      </c>
      <c r="L186" s="41">
        <f>K186/J186*100</f>
        <v>32.214285714285715</v>
      </c>
    </row>
    <row r="187" spans="1:12" ht="15.75" customHeight="1" x14ac:dyDescent="0.2">
      <c r="A187" s="29">
        <v>179</v>
      </c>
      <c r="B187" s="42" t="s">
        <v>232</v>
      </c>
      <c r="C187" s="29">
        <v>901</v>
      </c>
      <c r="D187" s="16">
        <v>501</v>
      </c>
      <c r="E187" s="13" t="s">
        <v>233</v>
      </c>
      <c r="F187" s="13"/>
      <c r="G187" s="42"/>
      <c r="H187" s="42"/>
      <c r="I187" s="40">
        <f>SUM(I188)</f>
        <v>80</v>
      </c>
      <c r="J187" s="40">
        <f>SUM(J188)</f>
        <v>182</v>
      </c>
      <c r="K187" s="40">
        <f>SUM(K188)</f>
        <v>102</v>
      </c>
      <c r="L187" s="40">
        <f>SUM(L188)</f>
        <v>56.043956043956044</v>
      </c>
    </row>
    <row r="188" spans="1:12" ht="35.25" customHeight="1" x14ac:dyDescent="0.2">
      <c r="A188" s="29">
        <v>180</v>
      </c>
      <c r="B188" s="14" t="s">
        <v>190</v>
      </c>
      <c r="C188" s="31">
        <v>901</v>
      </c>
      <c r="D188" s="17">
        <v>501</v>
      </c>
      <c r="E188" s="18" t="s">
        <v>233</v>
      </c>
      <c r="F188" s="18" t="s">
        <v>66</v>
      </c>
      <c r="G188" s="39"/>
      <c r="H188" s="39"/>
      <c r="I188" s="41">
        <f>80</f>
        <v>80</v>
      </c>
      <c r="J188" s="41">
        <f>80+102</f>
        <v>182</v>
      </c>
      <c r="K188" s="41">
        <v>102</v>
      </c>
      <c r="L188" s="41">
        <f>K188/J188*100</f>
        <v>56.043956043956044</v>
      </c>
    </row>
    <row r="189" spans="1:12" ht="49.5" customHeight="1" x14ac:dyDescent="0.2">
      <c r="A189" s="29">
        <v>181</v>
      </c>
      <c r="B189" s="52" t="s">
        <v>234</v>
      </c>
      <c r="C189" s="29">
        <v>901</v>
      </c>
      <c r="D189" s="16">
        <v>501</v>
      </c>
      <c r="E189" s="13" t="s">
        <v>236</v>
      </c>
      <c r="F189" s="13"/>
      <c r="G189" s="39"/>
      <c r="H189" s="39"/>
      <c r="I189" s="40">
        <f t="shared" ref="I189:L190" si="15">SUM(I190)</f>
        <v>75.8</v>
      </c>
      <c r="J189" s="40">
        <f t="shared" si="15"/>
        <v>75.8</v>
      </c>
      <c r="K189" s="40">
        <f t="shared" si="15"/>
        <v>0</v>
      </c>
      <c r="L189" s="40">
        <f t="shared" si="15"/>
        <v>0</v>
      </c>
    </row>
    <row r="190" spans="1:12" ht="27.75" customHeight="1" x14ac:dyDescent="0.2">
      <c r="A190" s="29">
        <v>182</v>
      </c>
      <c r="B190" s="46" t="s">
        <v>235</v>
      </c>
      <c r="C190" s="29">
        <v>901</v>
      </c>
      <c r="D190" s="16">
        <v>501</v>
      </c>
      <c r="E190" s="13" t="s">
        <v>237</v>
      </c>
      <c r="F190" s="13"/>
      <c r="G190" s="39"/>
      <c r="H190" s="39"/>
      <c r="I190" s="40">
        <f t="shared" si="15"/>
        <v>75.8</v>
      </c>
      <c r="J190" s="40">
        <f t="shared" si="15"/>
        <v>75.8</v>
      </c>
      <c r="K190" s="40">
        <f t="shared" si="15"/>
        <v>0</v>
      </c>
      <c r="L190" s="40">
        <f t="shared" si="15"/>
        <v>0</v>
      </c>
    </row>
    <row r="191" spans="1:12" ht="35.25" customHeight="1" x14ac:dyDescent="0.2">
      <c r="A191" s="29">
        <v>183</v>
      </c>
      <c r="B191" s="14" t="s">
        <v>190</v>
      </c>
      <c r="C191" s="31">
        <v>901</v>
      </c>
      <c r="D191" s="17">
        <v>501</v>
      </c>
      <c r="E191" s="18" t="s">
        <v>237</v>
      </c>
      <c r="F191" s="18" t="s">
        <v>66</v>
      </c>
      <c r="G191" s="39"/>
      <c r="H191" s="39"/>
      <c r="I191" s="41">
        <v>75.8</v>
      </c>
      <c r="J191" s="41">
        <v>75.8</v>
      </c>
      <c r="K191" s="41">
        <v>0</v>
      </c>
      <c r="L191" s="41">
        <v>0</v>
      </c>
    </row>
    <row r="192" spans="1:12" ht="15" customHeight="1" x14ac:dyDescent="0.2">
      <c r="A192" s="29">
        <v>184</v>
      </c>
      <c r="B192" s="15" t="s">
        <v>15</v>
      </c>
      <c r="C192" s="29">
        <v>901</v>
      </c>
      <c r="D192" s="16">
        <v>502</v>
      </c>
      <c r="E192" s="13"/>
      <c r="F192" s="18"/>
      <c r="G192" s="39"/>
      <c r="H192" s="39"/>
      <c r="I192" s="40">
        <f>SUM(I193)</f>
        <v>2015</v>
      </c>
      <c r="J192" s="40">
        <f>SUM(J193)</f>
        <v>3525.3850000000002</v>
      </c>
      <c r="K192" s="40">
        <f>SUM(K193)</f>
        <v>2101.8000000000002</v>
      </c>
      <c r="L192" s="40">
        <f>K192/J192*100</f>
        <v>59.619020333949344</v>
      </c>
    </row>
    <row r="193" spans="1:12" ht="39" customHeight="1" x14ac:dyDescent="0.2">
      <c r="A193" s="29">
        <v>185</v>
      </c>
      <c r="B193" s="86" t="s">
        <v>398</v>
      </c>
      <c r="C193" s="29">
        <v>901</v>
      </c>
      <c r="D193" s="16">
        <v>502</v>
      </c>
      <c r="E193" s="13" t="s">
        <v>293</v>
      </c>
      <c r="F193" s="13"/>
      <c r="G193" s="39"/>
      <c r="H193" s="39"/>
      <c r="I193" s="40">
        <f>SUM(I194+I196+I198)</f>
        <v>2015</v>
      </c>
      <c r="J193" s="40">
        <f>SUM(J194+J196+J198)</f>
        <v>3525.3850000000002</v>
      </c>
      <c r="K193" s="40">
        <f>SUM(K194+K196+K198)</f>
        <v>2101.8000000000002</v>
      </c>
      <c r="L193" s="40">
        <f>K193/J193*100</f>
        <v>59.619020333949344</v>
      </c>
    </row>
    <row r="194" spans="1:12" ht="27" customHeight="1" x14ac:dyDescent="0.2">
      <c r="A194" s="29">
        <v>186</v>
      </c>
      <c r="B194" s="44" t="s">
        <v>396</v>
      </c>
      <c r="C194" s="29">
        <v>901</v>
      </c>
      <c r="D194" s="16">
        <v>502</v>
      </c>
      <c r="E194" s="13" t="s">
        <v>294</v>
      </c>
      <c r="F194" s="13"/>
      <c r="G194" s="39"/>
      <c r="H194" s="39"/>
      <c r="I194" s="40">
        <f>SUM(I195)</f>
        <v>50</v>
      </c>
      <c r="J194" s="40">
        <f>SUM(J195)</f>
        <v>50</v>
      </c>
      <c r="K194" s="40">
        <f>SUM(K195)</f>
        <v>39.299999999999997</v>
      </c>
      <c r="L194" s="40">
        <f>SUM(L195)</f>
        <v>78.599999999999994</v>
      </c>
    </row>
    <row r="195" spans="1:12" ht="36.75" customHeight="1" x14ac:dyDescent="0.2">
      <c r="A195" s="29">
        <v>187</v>
      </c>
      <c r="B195" s="14" t="s">
        <v>190</v>
      </c>
      <c r="C195" s="31">
        <v>901</v>
      </c>
      <c r="D195" s="17">
        <v>502</v>
      </c>
      <c r="E195" s="18" t="s">
        <v>294</v>
      </c>
      <c r="F195" s="18" t="s">
        <v>66</v>
      </c>
      <c r="G195" s="39"/>
      <c r="H195" s="39"/>
      <c r="I195" s="41">
        <v>50</v>
      </c>
      <c r="J195" s="41">
        <v>50</v>
      </c>
      <c r="K195" s="41">
        <v>39.299999999999997</v>
      </c>
      <c r="L195" s="41">
        <f>K195/J195*100</f>
        <v>78.599999999999994</v>
      </c>
    </row>
    <row r="196" spans="1:12" ht="55.5" customHeight="1" x14ac:dyDescent="0.2">
      <c r="A196" s="29">
        <v>188</v>
      </c>
      <c r="B196" s="44" t="s">
        <v>292</v>
      </c>
      <c r="C196" s="29">
        <v>901</v>
      </c>
      <c r="D196" s="16">
        <v>502</v>
      </c>
      <c r="E196" s="13" t="s">
        <v>397</v>
      </c>
      <c r="F196" s="13"/>
      <c r="G196" s="39"/>
      <c r="H196" s="39"/>
      <c r="I196" s="40">
        <f>SUM(I197)</f>
        <v>1965</v>
      </c>
      <c r="J196" s="40">
        <f>SUM(J197)</f>
        <v>1965</v>
      </c>
      <c r="K196" s="40">
        <f>SUM(K197)</f>
        <v>552.1</v>
      </c>
      <c r="L196" s="40">
        <f>SUM(L197)</f>
        <v>28.096692111959285</v>
      </c>
    </row>
    <row r="197" spans="1:12" ht="31.5" customHeight="1" x14ac:dyDescent="0.2">
      <c r="A197" s="29">
        <v>189</v>
      </c>
      <c r="B197" s="14" t="s">
        <v>190</v>
      </c>
      <c r="C197" s="31">
        <v>901</v>
      </c>
      <c r="D197" s="17">
        <v>502</v>
      </c>
      <c r="E197" s="18" t="s">
        <v>397</v>
      </c>
      <c r="F197" s="18" t="s">
        <v>66</v>
      </c>
      <c r="G197" s="39"/>
      <c r="H197" s="39"/>
      <c r="I197" s="41">
        <v>1965</v>
      </c>
      <c r="J197" s="41">
        <v>1965</v>
      </c>
      <c r="K197" s="41">
        <v>552.1</v>
      </c>
      <c r="L197" s="41">
        <f>K197/J197*100</f>
        <v>28.096692111959285</v>
      </c>
    </row>
    <row r="198" spans="1:12" ht="40.5" customHeight="1" x14ac:dyDescent="0.2">
      <c r="A198" s="29">
        <v>190</v>
      </c>
      <c r="B198" s="44" t="s">
        <v>411</v>
      </c>
      <c r="C198" s="29">
        <v>901</v>
      </c>
      <c r="D198" s="16">
        <v>502</v>
      </c>
      <c r="E198" s="13" t="s">
        <v>412</v>
      </c>
      <c r="F198" s="13"/>
      <c r="G198" s="42"/>
      <c r="H198" s="42"/>
      <c r="I198" s="40">
        <f>SUM(I199)</f>
        <v>0</v>
      </c>
      <c r="J198" s="40">
        <f>SUM(J199)</f>
        <v>1510.385</v>
      </c>
      <c r="K198" s="40">
        <f>SUM(K199)</f>
        <v>1510.4</v>
      </c>
      <c r="L198" s="40">
        <f>SUM(L199)</f>
        <v>100.00099312426964</v>
      </c>
    </row>
    <row r="199" spans="1:12" ht="41.25" customHeight="1" x14ac:dyDescent="0.2">
      <c r="A199" s="29">
        <v>191</v>
      </c>
      <c r="B199" s="14" t="s">
        <v>192</v>
      </c>
      <c r="C199" s="31">
        <v>901</v>
      </c>
      <c r="D199" s="17">
        <v>502</v>
      </c>
      <c r="E199" s="18" t="s">
        <v>412</v>
      </c>
      <c r="F199" s="18" t="s">
        <v>46</v>
      </c>
      <c r="G199" s="39"/>
      <c r="H199" s="39"/>
      <c r="I199" s="41">
        <v>0</v>
      </c>
      <c r="J199" s="41">
        <v>1510.385</v>
      </c>
      <c r="K199" s="41">
        <v>1510.4</v>
      </c>
      <c r="L199" s="41">
        <f>K199/J199*100</f>
        <v>100.00099312426964</v>
      </c>
    </row>
    <row r="200" spans="1:12" ht="15.75" customHeight="1" x14ac:dyDescent="0.2">
      <c r="A200" s="29">
        <v>192</v>
      </c>
      <c r="B200" s="15" t="s">
        <v>16</v>
      </c>
      <c r="C200" s="29">
        <v>901</v>
      </c>
      <c r="D200" s="16">
        <v>503</v>
      </c>
      <c r="E200" s="13"/>
      <c r="F200" s="18"/>
      <c r="G200" s="39"/>
      <c r="H200" s="39"/>
      <c r="I200" s="40">
        <f>SUM(I201+I208)</f>
        <v>8929.2999999999993</v>
      </c>
      <c r="J200" s="40">
        <f>SUM(J201+J208)</f>
        <v>8795.5999999999985</v>
      </c>
      <c r="K200" s="40">
        <f>SUM(K201+K208)</f>
        <v>3966.9</v>
      </c>
      <c r="L200" s="40">
        <f>K200/J200*100</f>
        <v>45.100959570694449</v>
      </c>
    </row>
    <row r="201" spans="1:12" ht="39" customHeight="1" x14ac:dyDescent="0.2">
      <c r="A201" s="29">
        <v>193</v>
      </c>
      <c r="B201" s="44" t="s">
        <v>374</v>
      </c>
      <c r="C201" s="29">
        <v>901</v>
      </c>
      <c r="D201" s="16">
        <v>503</v>
      </c>
      <c r="E201" s="13" t="s">
        <v>155</v>
      </c>
      <c r="F201" s="18"/>
      <c r="G201" s="39"/>
      <c r="H201" s="39"/>
      <c r="I201" s="40">
        <f>SUM(I202+I204+I206)</f>
        <v>8629.2999999999993</v>
      </c>
      <c r="J201" s="40">
        <f>SUM(J202+J204+J206)</f>
        <v>8647.2999999999993</v>
      </c>
      <c r="K201" s="40">
        <f>SUM(K202+K204+K206)</f>
        <v>3966.9</v>
      </c>
      <c r="L201" s="40">
        <f>K201/J201*100</f>
        <v>45.8744347946758</v>
      </c>
    </row>
    <row r="202" spans="1:12" ht="14.25" customHeight="1" x14ac:dyDescent="0.2">
      <c r="A202" s="29">
        <v>194</v>
      </c>
      <c r="B202" s="15" t="s">
        <v>238</v>
      </c>
      <c r="C202" s="29">
        <v>901</v>
      </c>
      <c r="D202" s="16">
        <v>503</v>
      </c>
      <c r="E202" s="13" t="s">
        <v>296</v>
      </c>
      <c r="F202" s="13"/>
      <c r="G202" s="39"/>
      <c r="H202" s="39"/>
      <c r="I202" s="40">
        <f>I203</f>
        <v>4882.8</v>
      </c>
      <c r="J202" s="40">
        <f>J203</f>
        <v>4812.8</v>
      </c>
      <c r="K202" s="40">
        <f>K203</f>
        <v>2829.3</v>
      </c>
      <c r="L202" s="40">
        <f>L203</f>
        <v>58.786984707446813</v>
      </c>
    </row>
    <row r="203" spans="1:12" ht="34.5" customHeight="1" x14ac:dyDescent="0.2">
      <c r="A203" s="29">
        <v>195</v>
      </c>
      <c r="B203" s="14" t="s">
        <v>190</v>
      </c>
      <c r="C203" s="31">
        <v>901</v>
      </c>
      <c r="D203" s="17">
        <v>503</v>
      </c>
      <c r="E203" s="18" t="s">
        <v>296</v>
      </c>
      <c r="F203" s="18" t="s">
        <v>66</v>
      </c>
      <c r="G203" s="39"/>
      <c r="H203" s="39"/>
      <c r="I203" s="41">
        <v>4882.8</v>
      </c>
      <c r="J203" s="41">
        <v>4812.8</v>
      </c>
      <c r="K203" s="41">
        <v>2829.3</v>
      </c>
      <c r="L203" s="41">
        <f>K203/J203*100</f>
        <v>58.786984707446813</v>
      </c>
    </row>
    <row r="204" spans="1:12" ht="14.25" customHeight="1" x14ac:dyDescent="0.2">
      <c r="A204" s="29">
        <v>196</v>
      </c>
      <c r="B204" s="15" t="s">
        <v>17</v>
      </c>
      <c r="C204" s="29">
        <v>901</v>
      </c>
      <c r="D204" s="16">
        <v>503</v>
      </c>
      <c r="E204" s="13" t="s">
        <v>297</v>
      </c>
      <c r="F204" s="13"/>
      <c r="G204" s="42"/>
      <c r="H204" s="42"/>
      <c r="I204" s="40">
        <f>SUM(I205)</f>
        <v>734.2</v>
      </c>
      <c r="J204" s="40">
        <f>SUM(J205)</f>
        <v>734.2</v>
      </c>
      <c r="K204" s="40">
        <f>SUM(K205)</f>
        <v>114.7</v>
      </c>
      <c r="L204" s="40">
        <f>SUM(L205)</f>
        <v>15.62244619994552</v>
      </c>
    </row>
    <row r="205" spans="1:12" ht="28.5" customHeight="1" x14ac:dyDescent="0.2">
      <c r="A205" s="29">
        <v>197</v>
      </c>
      <c r="B205" s="14" t="s">
        <v>190</v>
      </c>
      <c r="C205" s="31">
        <v>901</v>
      </c>
      <c r="D205" s="17">
        <v>503</v>
      </c>
      <c r="E205" s="18" t="s">
        <v>297</v>
      </c>
      <c r="F205" s="18" t="s">
        <v>66</v>
      </c>
      <c r="G205" s="39"/>
      <c r="H205" s="39"/>
      <c r="I205" s="41">
        <v>734.2</v>
      </c>
      <c r="J205" s="41">
        <v>734.2</v>
      </c>
      <c r="K205" s="41">
        <v>114.7</v>
      </c>
      <c r="L205" s="41">
        <f>K205/J205*100</f>
        <v>15.62244619994552</v>
      </c>
    </row>
    <row r="206" spans="1:12" ht="48.75" customHeight="1" x14ac:dyDescent="0.2">
      <c r="A206" s="29">
        <v>198</v>
      </c>
      <c r="B206" s="15" t="s">
        <v>295</v>
      </c>
      <c r="C206" s="29">
        <v>901</v>
      </c>
      <c r="D206" s="16">
        <v>503</v>
      </c>
      <c r="E206" s="13" t="s">
        <v>298</v>
      </c>
      <c r="F206" s="13"/>
      <c r="G206" s="39"/>
      <c r="H206" s="39"/>
      <c r="I206" s="40">
        <f>I207</f>
        <v>3012.3</v>
      </c>
      <c r="J206" s="40">
        <f>J207</f>
        <v>3100.3</v>
      </c>
      <c r="K206" s="40">
        <f>K207</f>
        <v>1022.9</v>
      </c>
      <c r="L206" s="40">
        <f>L207</f>
        <v>32.993581266329066</v>
      </c>
    </row>
    <row r="207" spans="1:12" ht="30" customHeight="1" x14ac:dyDescent="0.2">
      <c r="A207" s="29">
        <v>199</v>
      </c>
      <c r="B207" s="14" t="s">
        <v>190</v>
      </c>
      <c r="C207" s="31">
        <v>901</v>
      </c>
      <c r="D207" s="17">
        <v>503</v>
      </c>
      <c r="E207" s="18" t="s">
        <v>298</v>
      </c>
      <c r="F207" s="18" t="s">
        <v>66</v>
      </c>
      <c r="G207" s="39"/>
      <c r="H207" s="39"/>
      <c r="I207" s="41">
        <f>3012.3</f>
        <v>3012.3</v>
      </c>
      <c r="J207" s="41">
        <v>3100.3</v>
      </c>
      <c r="K207" s="41">
        <v>1022.9</v>
      </c>
      <c r="L207" s="41">
        <f>K207/J207*100</f>
        <v>32.993581266329066</v>
      </c>
    </row>
    <row r="208" spans="1:12" ht="24" customHeight="1" x14ac:dyDescent="0.2">
      <c r="A208" s="29">
        <v>200</v>
      </c>
      <c r="B208" s="15" t="s">
        <v>350</v>
      </c>
      <c r="C208" s="29">
        <v>901</v>
      </c>
      <c r="D208" s="16">
        <v>503</v>
      </c>
      <c r="E208" s="13" t="s">
        <v>252</v>
      </c>
      <c r="F208" s="13"/>
      <c r="G208" s="42"/>
      <c r="H208" s="42"/>
      <c r="I208" s="40">
        <f>SUM(I209+I211)</f>
        <v>300</v>
      </c>
      <c r="J208" s="40">
        <f>SUM(J209+J211)</f>
        <v>148.30000000000001</v>
      </c>
      <c r="K208" s="40">
        <f>SUM(K209+K211)</f>
        <v>0</v>
      </c>
      <c r="L208" s="40">
        <f>SUM(L209+L211)</f>
        <v>0</v>
      </c>
    </row>
    <row r="209" spans="1:12" ht="36.75" customHeight="1" x14ac:dyDescent="0.2">
      <c r="A209" s="29">
        <v>201</v>
      </c>
      <c r="B209" s="52" t="s">
        <v>239</v>
      </c>
      <c r="C209" s="29">
        <v>901</v>
      </c>
      <c r="D209" s="16">
        <v>503</v>
      </c>
      <c r="E209" s="13" t="s">
        <v>241</v>
      </c>
      <c r="F209" s="13"/>
      <c r="G209" s="42"/>
      <c r="H209" s="42"/>
      <c r="I209" s="40">
        <f>SUM(I210)</f>
        <v>50</v>
      </c>
      <c r="J209" s="40">
        <f>SUM(J210)</f>
        <v>50</v>
      </c>
      <c r="K209" s="40">
        <f>SUM(K210)</f>
        <v>0</v>
      </c>
      <c r="L209" s="40">
        <f>SUM(L210)</f>
        <v>0</v>
      </c>
    </row>
    <row r="210" spans="1:12" ht="30" customHeight="1" x14ac:dyDescent="0.2">
      <c r="A210" s="29">
        <v>202</v>
      </c>
      <c r="B210" s="14" t="s">
        <v>190</v>
      </c>
      <c r="C210" s="31">
        <v>901</v>
      </c>
      <c r="D210" s="17">
        <v>503</v>
      </c>
      <c r="E210" s="18" t="s">
        <v>241</v>
      </c>
      <c r="F210" s="18" t="s">
        <v>66</v>
      </c>
      <c r="G210" s="39"/>
      <c r="H210" s="39"/>
      <c r="I210" s="41">
        <v>50</v>
      </c>
      <c r="J210" s="41">
        <v>50</v>
      </c>
      <c r="K210" s="41">
        <v>0</v>
      </c>
      <c r="L210" s="41">
        <v>0</v>
      </c>
    </row>
    <row r="211" spans="1:12" ht="24.75" customHeight="1" x14ac:dyDescent="0.2">
      <c r="A211" s="29">
        <v>203</v>
      </c>
      <c r="B211" s="15" t="s">
        <v>240</v>
      </c>
      <c r="C211" s="29">
        <v>901</v>
      </c>
      <c r="D211" s="16">
        <v>503</v>
      </c>
      <c r="E211" s="13" t="s">
        <v>242</v>
      </c>
      <c r="F211" s="13"/>
      <c r="G211" s="42"/>
      <c r="H211" s="42"/>
      <c r="I211" s="40">
        <f>SUM(I212)</f>
        <v>250</v>
      </c>
      <c r="J211" s="40">
        <f>SUM(J212)</f>
        <v>98.3</v>
      </c>
      <c r="K211" s="40">
        <f>SUM(K212)</f>
        <v>0</v>
      </c>
      <c r="L211" s="40">
        <f>SUM(L212)</f>
        <v>0</v>
      </c>
    </row>
    <row r="212" spans="1:12" ht="30" customHeight="1" x14ac:dyDescent="0.2">
      <c r="A212" s="29">
        <v>204</v>
      </c>
      <c r="B212" s="14" t="s">
        <v>190</v>
      </c>
      <c r="C212" s="31">
        <v>901</v>
      </c>
      <c r="D212" s="17">
        <v>503</v>
      </c>
      <c r="E212" s="18" t="s">
        <v>242</v>
      </c>
      <c r="F212" s="18" t="s">
        <v>66</v>
      </c>
      <c r="G212" s="39"/>
      <c r="H212" s="39"/>
      <c r="I212" s="41">
        <v>250</v>
      </c>
      <c r="J212" s="41">
        <v>98.3</v>
      </c>
      <c r="K212" s="41">
        <v>0</v>
      </c>
      <c r="L212" s="41">
        <v>0</v>
      </c>
    </row>
    <row r="213" spans="1:12" ht="13.5" customHeight="1" x14ac:dyDescent="0.2">
      <c r="A213" s="29">
        <v>205</v>
      </c>
      <c r="B213" s="15" t="s">
        <v>60</v>
      </c>
      <c r="C213" s="29">
        <v>901</v>
      </c>
      <c r="D213" s="16">
        <v>505</v>
      </c>
      <c r="E213" s="13"/>
      <c r="F213" s="18"/>
      <c r="G213" s="39"/>
      <c r="H213" s="39"/>
      <c r="I213" s="40">
        <f>SUM(I214+I217+I222)</f>
        <v>5343</v>
      </c>
      <c r="J213" s="40">
        <f>SUM(J214+J217+J222)</f>
        <v>13000</v>
      </c>
      <c r="K213" s="40">
        <f>SUM(K214+K217+K222)</f>
        <v>1876.1</v>
      </c>
      <c r="L213" s="40">
        <f>K213/J213*100</f>
        <v>14.431538461538459</v>
      </c>
    </row>
    <row r="214" spans="1:12" ht="38.25" customHeight="1" x14ac:dyDescent="0.2">
      <c r="A214" s="29">
        <v>206</v>
      </c>
      <c r="B214" s="15" t="s">
        <v>408</v>
      </c>
      <c r="C214" s="29">
        <v>901</v>
      </c>
      <c r="D214" s="16">
        <v>505</v>
      </c>
      <c r="E214" s="13" t="s">
        <v>145</v>
      </c>
      <c r="F214" s="13"/>
      <c r="G214" s="42"/>
      <c r="H214" s="42"/>
      <c r="I214" s="40">
        <f t="shared" ref="I214:L215" si="16">SUM(I215)</f>
        <v>0</v>
      </c>
      <c r="J214" s="40">
        <f t="shared" si="16"/>
        <v>9000</v>
      </c>
      <c r="K214" s="40">
        <f t="shared" si="16"/>
        <v>898.1</v>
      </c>
      <c r="L214" s="40">
        <f t="shared" si="16"/>
        <v>9.9788888888888891</v>
      </c>
    </row>
    <row r="215" spans="1:12" ht="51" customHeight="1" x14ac:dyDescent="0.2">
      <c r="A215" s="29">
        <v>207</v>
      </c>
      <c r="B215" s="54" t="s">
        <v>409</v>
      </c>
      <c r="C215" s="29">
        <v>901</v>
      </c>
      <c r="D215" s="16">
        <v>505</v>
      </c>
      <c r="E215" s="13" t="s">
        <v>410</v>
      </c>
      <c r="F215" s="13"/>
      <c r="G215" s="42"/>
      <c r="H215" s="42"/>
      <c r="I215" s="40">
        <f t="shared" si="16"/>
        <v>0</v>
      </c>
      <c r="J215" s="40">
        <f t="shared" si="16"/>
        <v>9000</v>
      </c>
      <c r="K215" s="40">
        <f t="shared" si="16"/>
        <v>898.1</v>
      </c>
      <c r="L215" s="40">
        <f t="shared" si="16"/>
        <v>9.9788888888888891</v>
      </c>
    </row>
    <row r="216" spans="1:12" ht="33" customHeight="1" x14ac:dyDescent="0.2">
      <c r="A216" s="29">
        <v>208</v>
      </c>
      <c r="B216" s="14" t="s">
        <v>190</v>
      </c>
      <c r="C216" s="31">
        <v>901</v>
      </c>
      <c r="D216" s="17">
        <v>505</v>
      </c>
      <c r="E216" s="18" t="s">
        <v>410</v>
      </c>
      <c r="F216" s="18" t="s">
        <v>66</v>
      </c>
      <c r="G216" s="39"/>
      <c r="H216" s="39"/>
      <c r="I216" s="41">
        <v>0</v>
      </c>
      <c r="J216" s="41">
        <v>9000</v>
      </c>
      <c r="K216" s="41">
        <v>898.1</v>
      </c>
      <c r="L216" s="41">
        <f>K216/J216*100</f>
        <v>9.9788888888888891</v>
      </c>
    </row>
    <row r="217" spans="1:12" ht="40.5" customHeight="1" x14ac:dyDescent="0.2">
      <c r="A217" s="29">
        <v>209</v>
      </c>
      <c r="B217" s="44" t="s">
        <v>374</v>
      </c>
      <c r="C217" s="29">
        <v>901</v>
      </c>
      <c r="D217" s="16">
        <v>505</v>
      </c>
      <c r="E217" s="13" t="s">
        <v>155</v>
      </c>
      <c r="F217" s="18"/>
      <c r="G217" s="39"/>
      <c r="H217" s="39"/>
      <c r="I217" s="40">
        <f>SUM(I218+I220)</f>
        <v>4030</v>
      </c>
      <c r="J217" s="40">
        <f>SUM(J218+J220)</f>
        <v>4000</v>
      </c>
      <c r="K217" s="40">
        <f>SUM(K218+K220)</f>
        <v>978</v>
      </c>
      <c r="L217" s="40">
        <f>K217/J217*100</f>
        <v>24.45</v>
      </c>
    </row>
    <row r="218" spans="1:12" ht="40.5" customHeight="1" x14ac:dyDescent="0.2">
      <c r="A218" s="29">
        <v>210</v>
      </c>
      <c r="B218" s="44" t="s">
        <v>404</v>
      </c>
      <c r="C218" s="29">
        <v>901</v>
      </c>
      <c r="D218" s="16">
        <v>505</v>
      </c>
      <c r="E218" s="13" t="s">
        <v>405</v>
      </c>
      <c r="F218" s="13"/>
      <c r="G218" s="39"/>
      <c r="H218" s="39"/>
      <c r="I218" s="40">
        <f>SUM(I219)</f>
        <v>4000</v>
      </c>
      <c r="J218" s="40">
        <f>SUM(J219)</f>
        <v>4000</v>
      </c>
      <c r="K218" s="40">
        <f>SUM(K219)</f>
        <v>978</v>
      </c>
      <c r="L218" s="40">
        <f>SUM(L219)</f>
        <v>24.45</v>
      </c>
    </row>
    <row r="219" spans="1:12" ht="33" customHeight="1" x14ac:dyDescent="0.2">
      <c r="A219" s="29">
        <v>211</v>
      </c>
      <c r="B219" s="14" t="s">
        <v>190</v>
      </c>
      <c r="C219" s="31">
        <v>901</v>
      </c>
      <c r="D219" s="17">
        <v>505</v>
      </c>
      <c r="E219" s="18" t="s">
        <v>405</v>
      </c>
      <c r="F219" s="18" t="s">
        <v>66</v>
      </c>
      <c r="G219" s="39"/>
      <c r="H219" s="39"/>
      <c r="I219" s="41">
        <v>4000</v>
      </c>
      <c r="J219" s="41">
        <v>4000</v>
      </c>
      <c r="K219" s="41">
        <v>978</v>
      </c>
      <c r="L219" s="41">
        <f>K219/J219*100</f>
        <v>24.45</v>
      </c>
    </row>
    <row r="220" spans="1:12" ht="51.75" customHeight="1" x14ac:dyDescent="0.2">
      <c r="A220" s="29">
        <v>212</v>
      </c>
      <c r="B220" s="46" t="s">
        <v>108</v>
      </c>
      <c r="C220" s="29">
        <v>901</v>
      </c>
      <c r="D220" s="16">
        <v>505</v>
      </c>
      <c r="E220" s="13" t="s">
        <v>375</v>
      </c>
      <c r="F220" s="13"/>
      <c r="G220" s="39"/>
      <c r="H220" s="39"/>
      <c r="I220" s="40">
        <f>I221</f>
        <v>30</v>
      </c>
      <c r="J220" s="40">
        <f>J221</f>
        <v>0</v>
      </c>
      <c r="K220" s="40">
        <f>K221</f>
        <v>0</v>
      </c>
      <c r="L220" s="40">
        <f>L221</f>
        <v>0</v>
      </c>
    </row>
    <row r="221" spans="1:12" ht="41.25" customHeight="1" x14ac:dyDescent="0.2">
      <c r="A221" s="29">
        <v>213</v>
      </c>
      <c r="B221" s="14" t="s">
        <v>192</v>
      </c>
      <c r="C221" s="31">
        <v>901</v>
      </c>
      <c r="D221" s="17">
        <v>505</v>
      </c>
      <c r="E221" s="18" t="s">
        <v>375</v>
      </c>
      <c r="F221" s="18" t="s">
        <v>46</v>
      </c>
      <c r="G221" s="39"/>
      <c r="H221" s="39"/>
      <c r="I221" s="41">
        <v>30</v>
      </c>
      <c r="J221" s="41">
        <v>0</v>
      </c>
      <c r="K221" s="41">
        <v>0</v>
      </c>
      <c r="L221" s="41">
        <v>0</v>
      </c>
    </row>
    <row r="222" spans="1:12" ht="31.5" customHeight="1" x14ac:dyDescent="0.2">
      <c r="A222" s="29">
        <v>214</v>
      </c>
      <c r="B222" s="15" t="s">
        <v>391</v>
      </c>
      <c r="C222" s="29">
        <v>901</v>
      </c>
      <c r="D222" s="16">
        <v>505</v>
      </c>
      <c r="E222" s="13" t="s">
        <v>173</v>
      </c>
      <c r="F222" s="13"/>
      <c r="G222" s="39"/>
      <c r="H222" s="39"/>
      <c r="I222" s="40">
        <f>I223</f>
        <v>1313</v>
      </c>
      <c r="J222" s="40">
        <f>J223</f>
        <v>0</v>
      </c>
      <c r="K222" s="40">
        <f>K223</f>
        <v>0</v>
      </c>
      <c r="L222" s="40">
        <f>L223</f>
        <v>0</v>
      </c>
    </row>
    <row r="223" spans="1:12" ht="36.75" customHeight="1" x14ac:dyDescent="0.2">
      <c r="A223" s="29">
        <v>215</v>
      </c>
      <c r="B223" s="44" t="s">
        <v>376</v>
      </c>
      <c r="C223" s="29">
        <v>901</v>
      </c>
      <c r="D223" s="16">
        <v>505</v>
      </c>
      <c r="E223" s="13" t="s">
        <v>299</v>
      </c>
      <c r="F223" s="13"/>
      <c r="G223" s="39"/>
      <c r="H223" s="39"/>
      <c r="I223" s="40">
        <f>SUM(I224:I225)</f>
        <v>1313</v>
      </c>
      <c r="J223" s="40">
        <f>SUM(J224:J225)</f>
        <v>0</v>
      </c>
      <c r="K223" s="40">
        <f>SUM(K224:K225)</f>
        <v>0</v>
      </c>
      <c r="L223" s="40">
        <f>SUM(L224:L225)</f>
        <v>0</v>
      </c>
    </row>
    <row r="224" spans="1:12" ht="30" customHeight="1" x14ac:dyDescent="0.2">
      <c r="A224" s="29">
        <v>216</v>
      </c>
      <c r="B224" s="14" t="s">
        <v>190</v>
      </c>
      <c r="C224" s="31">
        <v>901</v>
      </c>
      <c r="D224" s="17">
        <v>505</v>
      </c>
      <c r="E224" s="18" t="s">
        <v>299</v>
      </c>
      <c r="F224" s="18" t="s">
        <v>66</v>
      </c>
      <c r="G224" s="39"/>
      <c r="H224" s="39"/>
      <c r="I224" s="41">
        <v>393.5</v>
      </c>
      <c r="J224" s="41">
        <v>0</v>
      </c>
      <c r="K224" s="41">
        <v>0</v>
      </c>
      <c r="L224" s="41">
        <v>0</v>
      </c>
    </row>
    <row r="225" spans="1:12" ht="20.25" customHeight="1" x14ac:dyDescent="0.2">
      <c r="A225" s="29">
        <v>217</v>
      </c>
      <c r="B225" s="14" t="s">
        <v>211</v>
      </c>
      <c r="C225" s="31">
        <v>901</v>
      </c>
      <c r="D225" s="17">
        <v>505</v>
      </c>
      <c r="E225" s="18" t="s">
        <v>299</v>
      </c>
      <c r="F225" s="18" t="s">
        <v>210</v>
      </c>
      <c r="G225" s="39"/>
      <c r="H225" s="39"/>
      <c r="I225" s="41">
        <v>919.5</v>
      </c>
      <c r="J225" s="41">
        <v>0</v>
      </c>
      <c r="K225" s="41">
        <v>0</v>
      </c>
      <c r="L225" s="41">
        <v>0</v>
      </c>
    </row>
    <row r="226" spans="1:12" ht="16.5" customHeight="1" x14ac:dyDescent="0.2">
      <c r="A226" s="29">
        <v>218</v>
      </c>
      <c r="B226" s="15" t="s">
        <v>18</v>
      </c>
      <c r="C226" s="29">
        <v>901</v>
      </c>
      <c r="D226" s="16">
        <v>600</v>
      </c>
      <c r="E226" s="13"/>
      <c r="F226" s="18"/>
      <c r="G226" s="39"/>
      <c r="H226" s="39"/>
      <c r="I226" s="40">
        <f>I227</f>
        <v>377.2</v>
      </c>
      <c r="J226" s="40">
        <f>J227</f>
        <v>377.2</v>
      </c>
      <c r="K226" s="40">
        <f>K227</f>
        <v>104.9</v>
      </c>
      <c r="L226" s="40">
        <f>L227</f>
        <v>27.810180275715801</v>
      </c>
    </row>
    <row r="227" spans="1:12" ht="15" customHeight="1" x14ac:dyDescent="0.2">
      <c r="A227" s="29">
        <v>219</v>
      </c>
      <c r="B227" s="15" t="s">
        <v>19</v>
      </c>
      <c r="C227" s="29">
        <v>901</v>
      </c>
      <c r="D227" s="16">
        <v>603</v>
      </c>
      <c r="E227" s="13"/>
      <c r="F227" s="18"/>
      <c r="G227" s="39"/>
      <c r="H227" s="39"/>
      <c r="I227" s="40">
        <f t="shared" ref="I227:L228" si="17">SUM(I228)</f>
        <v>377.2</v>
      </c>
      <c r="J227" s="40">
        <f t="shared" si="17"/>
        <v>377.2</v>
      </c>
      <c r="K227" s="40">
        <f t="shared" si="17"/>
        <v>104.9</v>
      </c>
      <c r="L227" s="40">
        <f t="shared" si="17"/>
        <v>27.810180275715801</v>
      </c>
    </row>
    <row r="228" spans="1:12" ht="27" customHeight="1" x14ac:dyDescent="0.2">
      <c r="A228" s="29">
        <v>220</v>
      </c>
      <c r="B228" s="15" t="s">
        <v>377</v>
      </c>
      <c r="C228" s="29">
        <v>901</v>
      </c>
      <c r="D228" s="16">
        <v>603</v>
      </c>
      <c r="E228" s="13" t="s">
        <v>395</v>
      </c>
      <c r="F228" s="18"/>
      <c r="G228" s="39"/>
      <c r="H228" s="39"/>
      <c r="I228" s="40">
        <f t="shared" si="17"/>
        <v>377.2</v>
      </c>
      <c r="J228" s="40">
        <f t="shared" si="17"/>
        <v>377.2</v>
      </c>
      <c r="K228" s="40">
        <f t="shared" si="17"/>
        <v>104.9</v>
      </c>
      <c r="L228" s="40">
        <f t="shared" si="17"/>
        <v>27.810180275715801</v>
      </c>
    </row>
    <row r="229" spans="1:12" ht="40.5" customHeight="1" x14ac:dyDescent="0.2">
      <c r="A229" s="29">
        <v>221</v>
      </c>
      <c r="B229" s="15" t="s">
        <v>79</v>
      </c>
      <c r="C229" s="29">
        <v>901</v>
      </c>
      <c r="D229" s="16">
        <v>603</v>
      </c>
      <c r="E229" s="13" t="s">
        <v>158</v>
      </c>
      <c r="F229" s="18"/>
      <c r="G229" s="39"/>
      <c r="H229" s="39"/>
      <c r="I229" s="40">
        <f>I230</f>
        <v>377.2</v>
      </c>
      <c r="J229" s="40">
        <f>J230</f>
        <v>377.2</v>
      </c>
      <c r="K229" s="40">
        <f>K230</f>
        <v>104.9</v>
      </c>
      <c r="L229" s="40">
        <f>L230</f>
        <v>27.810180275715801</v>
      </c>
    </row>
    <row r="230" spans="1:12" ht="31.5" customHeight="1" x14ac:dyDescent="0.2">
      <c r="A230" s="29">
        <v>222</v>
      </c>
      <c r="B230" s="14" t="s">
        <v>190</v>
      </c>
      <c r="C230" s="31">
        <v>901</v>
      </c>
      <c r="D230" s="17">
        <v>603</v>
      </c>
      <c r="E230" s="18" t="s">
        <v>158</v>
      </c>
      <c r="F230" s="18" t="s">
        <v>66</v>
      </c>
      <c r="G230" s="39"/>
      <c r="H230" s="39"/>
      <c r="I230" s="41">
        <v>377.2</v>
      </c>
      <c r="J230" s="41">
        <v>377.2</v>
      </c>
      <c r="K230" s="41">
        <v>104.9</v>
      </c>
      <c r="L230" s="41">
        <f>K230/J230*100</f>
        <v>27.810180275715801</v>
      </c>
    </row>
    <row r="231" spans="1:12" ht="15.75" customHeight="1" x14ac:dyDescent="0.2">
      <c r="A231" s="29">
        <v>223</v>
      </c>
      <c r="B231" s="15" t="s">
        <v>20</v>
      </c>
      <c r="C231" s="29">
        <v>901</v>
      </c>
      <c r="D231" s="16">
        <v>700</v>
      </c>
      <c r="E231" s="13"/>
      <c r="F231" s="18"/>
      <c r="G231" s="39"/>
      <c r="H231" s="39"/>
      <c r="I231" s="40">
        <f>SUM(I232+I249+I268+I273+I304)</f>
        <v>170247.70000000004</v>
      </c>
      <c r="J231" s="40">
        <f>SUM(J232+J249+J268+J273+J304)</f>
        <v>164058.6</v>
      </c>
      <c r="K231" s="40">
        <f>SUM(K232+K249+K268+K273+K304)</f>
        <v>91624.099999999991</v>
      </c>
      <c r="L231" s="40">
        <f t="shared" ref="L231:L236" si="18">K231/J231*100</f>
        <v>55.84839807239608</v>
      </c>
    </row>
    <row r="232" spans="1:12" ht="17.25" customHeight="1" x14ac:dyDescent="0.2">
      <c r="A232" s="29">
        <v>224</v>
      </c>
      <c r="B232" s="15" t="s">
        <v>21</v>
      </c>
      <c r="C232" s="29">
        <v>901</v>
      </c>
      <c r="D232" s="16">
        <v>701</v>
      </c>
      <c r="E232" s="13"/>
      <c r="F232" s="18"/>
      <c r="G232" s="39"/>
      <c r="H232" s="39"/>
      <c r="I232" s="40">
        <f>SUM(I233)</f>
        <v>54683</v>
      </c>
      <c r="J232" s="40">
        <f>SUM(J233)</f>
        <v>53070.1</v>
      </c>
      <c r="K232" s="40">
        <f>SUM(K233)</f>
        <v>23813.5</v>
      </c>
      <c r="L232" s="40">
        <f t="shared" si="18"/>
        <v>44.871782792947442</v>
      </c>
    </row>
    <row r="233" spans="1:12" ht="27.75" customHeight="1" x14ac:dyDescent="0.2">
      <c r="A233" s="74">
        <v>225</v>
      </c>
      <c r="B233" s="15" t="s">
        <v>261</v>
      </c>
      <c r="C233" s="29">
        <v>901</v>
      </c>
      <c r="D233" s="16">
        <v>701</v>
      </c>
      <c r="E233" s="13" t="s">
        <v>159</v>
      </c>
      <c r="F233" s="18"/>
      <c r="G233" s="39"/>
      <c r="H233" s="39"/>
      <c r="I233" s="40">
        <f>SUM(I234+I240)</f>
        <v>54683</v>
      </c>
      <c r="J233" s="40">
        <f>SUM(J234+J240+J247)</f>
        <v>53070.1</v>
      </c>
      <c r="K233" s="40">
        <f>SUM(K234+K240)</f>
        <v>23813.5</v>
      </c>
      <c r="L233" s="40">
        <f t="shared" si="18"/>
        <v>44.871782792947442</v>
      </c>
    </row>
    <row r="234" spans="1:12" ht="25.5" x14ac:dyDescent="0.2">
      <c r="A234" s="29">
        <v>226</v>
      </c>
      <c r="B234" s="15" t="s">
        <v>300</v>
      </c>
      <c r="C234" s="29">
        <v>901</v>
      </c>
      <c r="D234" s="16">
        <v>701</v>
      </c>
      <c r="E234" s="13" t="s">
        <v>378</v>
      </c>
      <c r="F234" s="18"/>
      <c r="G234" s="39"/>
      <c r="H234" s="39"/>
      <c r="I234" s="40">
        <f>SUM(I235)</f>
        <v>33060</v>
      </c>
      <c r="J234" s="40">
        <f>SUM(J235)</f>
        <v>31559.999999999996</v>
      </c>
      <c r="K234" s="40">
        <f>SUM(K235)</f>
        <v>11861.500000000002</v>
      </c>
      <c r="L234" s="40">
        <f t="shared" si="18"/>
        <v>37.583967046894813</v>
      </c>
    </row>
    <row r="235" spans="1:12" ht="38.25" customHeight="1" x14ac:dyDescent="0.2">
      <c r="A235" s="29">
        <v>227</v>
      </c>
      <c r="B235" s="15" t="s">
        <v>80</v>
      </c>
      <c r="C235" s="29">
        <v>901</v>
      </c>
      <c r="D235" s="16">
        <v>701</v>
      </c>
      <c r="E235" s="13" t="s">
        <v>160</v>
      </c>
      <c r="F235" s="18"/>
      <c r="G235" s="39"/>
      <c r="H235" s="39"/>
      <c r="I235" s="40">
        <f>SUM(I236:I239)</f>
        <v>33060</v>
      </c>
      <c r="J235" s="40">
        <f>SUM(J236:J239)</f>
        <v>31559.999999999996</v>
      </c>
      <c r="K235" s="40">
        <f>SUM(K236:K239)</f>
        <v>11861.500000000002</v>
      </c>
      <c r="L235" s="40">
        <f t="shared" si="18"/>
        <v>37.583967046894813</v>
      </c>
    </row>
    <row r="236" spans="1:12" ht="18" customHeight="1" x14ac:dyDescent="0.2">
      <c r="A236" s="29">
        <v>228</v>
      </c>
      <c r="B236" s="14" t="s">
        <v>37</v>
      </c>
      <c r="C236" s="31">
        <v>901</v>
      </c>
      <c r="D236" s="17">
        <v>701</v>
      </c>
      <c r="E236" s="18" t="s">
        <v>160</v>
      </c>
      <c r="F236" s="18" t="s">
        <v>36</v>
      </c>
      <c r="G236" s="39"/>
      <c r="H236" s="39"/>
      <c r="I236" s="41">
        <v>13101.3</v>
      </c>
      <c r="J236" s="41">
        <v>2412.3000000000002</v>
      </c>
      <c r="K236" s="41">
        <v>2412.3000000000002</v>
      </c>
      <c r="L236" s="41">
        <f t="shared" si="18"/>
        <v>100</v>
      </c>
    </row>
    <row r="237" spans="1:12" ht="28.5" customHeight="1" x14ac:dyDescent="0.2">
      <c r="A237" s="29">
        <v>229</v>
      </c>
      <c r="B237" s="14" t="s">
        <v>190</v>
      </c>
      <c r="C237" s="31">
        <v>901</v>
      </c>
      <c r="D237" s="17">
        <v>701</v>
      </c>
      <c r="E237" s="18" t="s">
        <v>160</v>
      </c>
      <c r="F237" s="18" t="s">
        <v>66</v>
      </c>
      <c r="G237" s="39"/>
      <c r="H237" s="39"/>
      <c r="I237" s="41">
        <v>17058.7</v>
      </c>
      <c r="J237" s="41">
        <v>0</v>
      </c>
      <c r="K237" s="41">
        <v>0</v>
      </c>
      <c r="L237" s="41">
        <v>0</v>
      </c>
    </row>
    <row r="238" spans="1:12" ht="18" customHeight="1" x14ac:dyDescent="0.2">
      <c r="A238" s="29">
        <v>230</v>
      </c>
      <c r="B238" s="14" t="s">
        <v>335</v>
      </c>
      <c r="C238" s="31">
        <v>901</v>
      </c>
      <c r="D238" s="17">
        <v>701</v>
      </c>
      <c r="E238" s="18" t="s">
        <v>160</v>
      </c>
      <c r="F238" s="18" t="s">
        <v>336</v>
      </c>
      <c r="G238" s="39"/>
      <c r="H238" s="39"/>
      <c r="I238" s="41">
        <v>0</v>
      </c>
      <c r="J238" s="41">
        <v>28593.1</v>
      </c>
      <c r="K238" s="41">
        <v>8894.6</v>
      </c>
      <c r="L238" s="41">
        <f t="shared" ref="L238:L244" si="19">K238/J238*100</f>
        <v>31.107504957489745</v>
      </c>
    </row>
    <row r="239" spans="1:12" ht="19.5" customHeight="1" x14ac:dyDescent="0.2">
      <c r="A239" s="29">
        <v>231</v>
      </c>
      <c r="B239" s="14" t="s">
        <v>186</v>
      </c>
      <c r="C239" s="31">
        <v>901</v>
      </c>
      <c r="D239" s="17">
        <v>701</v>
      </c>
      <c r="E239" s="18" t="s">
        <v>160</v>
      </c>
      <c r="F239" s="18" t="s">
        <v>187</v>
      </c>
      <c r="G239" s="39"/>
      <c r="H239" s="39"/>
      <c r="I239" s="41">
        <v>2900</v>
      </c>
      <c r="J239" s="41">
        <v>554.6</v>
      </c>
      <c r="K239" s="41">
        <v>554.6</v>
      </c>
      <c r="L239" s="41">
        <f t="shared" si="19"/>
        <v>100</v>
      </c>
    </row>
    <row r="240" spans="1:12" ht="36" customHeight="1" x14ac:dyDescent="0.2">
      <c r="A240" s="29">
        <v>232</v>
      </c>
      <c r="B240" s="15" t="s">
        <v>81</v>
      </c>
      <c r="C240" s="29">
        <v>901</v>
      </c>
      <c r="D240" s="16">
        <v>701</v>
      </c>
      <c r="E240" s="13" t="s">
        <v>161</v>
      </c>
      <c r="F240" s="18"/>
      <c r="G240" s="39"/>
      <c r="H240" s="39"/>
      <c r="I240" s="40">
        <f>SUM(I241+I244)</f>
        <v>21623</v>
      </c>
      <c r="J240" s="40">
        <f>SUM(J241+J244)</f>
        <v>21223</v>
      </c>
      <c r="K240" s="40">
        <f>SUM(K241+K244)</f>
        <v>11952</v>
      </c>
      <c r="L240" s="40">
        <f t="shared" si="19"/>
        <v>56.316260660604058</v>
      </c>
    </row>
    <row r="241" spans="1:12" ht="60.75" customHeight="1" x14ac:dyDescent="0.2">
      <c r="A241" s="29">
        <v>233</v>
      </c>
      <c r="B241" s="15" t="s">
        <v>82</v>
      </c>
      <c r="C241" s="29">
        <v>901</v>
      </c>
      <c r="D241" s="16">
        <v>701</v>
      </c>
      <c r="E241" s="13" t="s">
        <v>188</v>
      </c>
      <c r="F241" s="13"/>
      <c r="G241" s="42"/>
      <c r="H241" s="42"/>
      <c r="I241" s="40">
        <f>SUM(I242)</f>
        <v>21109</v>
      </c>
      <c r="J241" s="40">
        <f>SUM(J242:J243)</f>
        <v>20709</v>
      </c>
      <c r="K241" s="40">
        <f>SUM(K242:K243)</f>
        <v>11695</v>
      </c>
      <c r="L241" s="40">
        <f t="shared" si="19"/>
        <v>56.473031049302236</v>
      </c>
    </row>
    <row r="242" spans="1:12" ht="18" customHeight="1" x14ac:dyDescent="0.2">
      <c r="A242" s="29">
        <v>234</v>
      </c>
      <c r="B242" s="14" t="s">
        <v>37</v>
      </c>
      <c r="C242" s="31">
        <v>901</v>
      </c>
      <c r="D242" s="17">
        <v>701</v>
      </c>
      <c r="E242" s="18" t="s">
        <v>188</v>
      </c>
      <c r="F242" s="18" t="s">
        <v>36</v>
      </c>
      <c r="G242" s="39"/>
      <c r="H242" s="39"/>
      <c r="I242" s="41">
        <f>21084+25</f>
        <v>21109</v>
      </c>
      <c r="J242" s="41">
        <v>3130.8</v>
      </c>
      <c r="K242" s="41">
        <v>3130.8</v>
      </c>
      <c r="L242" s="41">
        <f t="shared" si="19"/>
        <v>100</v>
      </c>
    </row>
    <row r="243" spans="1:12" ht="18" customHeight="1" x14ac:dyDescent="0.2">
      <c r="A243" s="29">
        <v>235</v>
      </c>
      <c r="B243" s="14" t="s">
        <v>335</v>
      </c>
      <c r="C243" s="31">
        <v>901</v>
      </c>
      <c r="D243" s="17">
        <v>701</v>
      </c>
      <c r="E243" s="18" t="s">
        <v>188</v>
      </c>
      <c r="F243" s="18" t="s">
        <v>336</v>
      </c>
      <c r="G243" s="39"/>
      <c r="H243" s="39"/>
      <c r="I243" s="41">
        <v>0</v>
      </c>
      <c r="J243" s="41">
        <v>17578.2</v>
      </c>
      <c r="K243" s="41">
        <v>8564.2000000000007</v>
      </c>
      <c r="L243" s="41">
        <f t="shared" si="19"/>
        <v>48.720574347771674</v>
      </c>
    </row>
    <row r="244" spans="1:12" ht="63" customHeight="1" x14ac:dyDescent="0.2">
      <c r="A244" s="29">
        <v>236</v>
      </c>
      <c r="B244" s="15" t="s">
        <v>83</v>
      </c>
      <c r="C244" s="29">
        <v>901</v>
      </c>
      <c r="D244" s="16">
        <v>701</v>
      </c>
      <c r="E244" s="13" t="s">
        <v>301</v>
      </c>
      <c r="F244" s="13"/>
      <c r="G244" s="42"/>
      <c r="H244" s="42"/>
      <c r="I244" s="40">
        <f>SUM(I245:I246)</f>
        <v>514</v>
      </c>
      <c r="J244" s="40">
        <f>SUM(J245:J246)</f>
        <v>514</v>
      </c>
      <c r="K244" s="40">
        <f>SUM(K245:K246)</f>
        <v>257</v>
      </c>
      <c r="L244" s="40">
        <f t="shared" si="19"/>
        <v>50</v>
      </c>
    </row>
    <row r="245" spans="1:12" ht="32.25" customHeight="1" x14ac:dyDescent="0.2">
      <c r="A245" s="29">
        <v>237</v>
      </c>
      <c r="B245" s="14" t="s">
        <v>190</v>
      </c>
      <c r="C245" s="31">
        <v>901</v>
      </c>
      <c r="D245" s="17">
        <v>701</v>
      </c>
      <c r="E245" s="18" t="s">
        <v>301</v>
      </c>
      <c r="F245" s="18" t="s">
        <v>66</v>
      </c>
      <c r="G245" s="39"/>
      <c r="H245" s="39"/>
      <c r="I245" s="41">
        <v>514</v>
      </c>
      <c r="J245" s="41">
        <v>0</v>
      </c>
      <c r="K245" s="41">
        <v>0</v>
      </c>
      <c r="L245" s="41">
        <v>0</v>
      </c>
    </row>
    <row r="246" spans="1:12" ht="12.75" customHeight="1" x14ac:dyDescent="0.2">
      <c r="A246" s="29">
        <v>238</v>
      </c>
      <c r="B246" s="14" t="s">
        <v>335</v>
      </c>
      <c r="C246" s="31">
        <v>901</v>
      </c>
      <c r="D246" s="17">
        <v>701</v>
      </c>
      <c r="E246" s="18" t="s">
        <v>301</v>
      </c>
      <c r="F246" s="18" t="s">
        <v>336</v>
      </c>
      <c r="G246" s="39"/>
      <c r="H246" s="39"/>
      <c r="I246" s="41">
        <v>0</v>
      </c>
      <c r="J246" s="41">
        <v>514</v>
      </c>
      <c r="K246" s="41">
        <v>257</v>
      </c>
      <c r="L246" s="41">
        <f>K246/J246*100</f>
        <v>50</v>
      </c>
    </row>
    <row r="247" spans="1:12" ht="43.5" customHeight="1" x14ac:dyDescent="0.2">
      <c r="A247" s="29">
        <v>239</v>
      </c>
      <c r="B247" s="52" t="s">
        <v>430</v>
      </c>
      <c r="C247" s="29">
        <v>901</v>
      </c>
      <c r="D247" s="16">
        <v>701</v>
      </c>
      <c r="E247" s="13" t="s">
        <v>431</v>
      </c>
      <c r="F247" s="13"/>
      <c r="G247" s="42"/>
      <c r="H247" s="42"/>
      <c r="I247" s="40">
        <v>0</v>
      </c>
      <c r="J247" s="40">
        <f>SUM(J248)</f>
        <v>287.10000000000002</v>
      </c>
      <c r="K247" s="40">
        <v>0</v>
      </c>
      <c r="L247" s="40">
        <v>0</v>
      </c>
    </row>
    <row r="248" spans="1:12" ht="16.5" customHeight="1" x14ac:dyDescent="0.2">
      <c r="A248" s="29">
        <v>240</v>
      </c>
      <c r="B248" s="14" t="s">
        <v>335</v>
      </c>
      <c r="C248" s="31">
        <v>901</v>
      </c>
      <c r="D248" s="17">
        <v>701</v>
      </c>
      <c r="E248" s="18" t="s">
        <v>431</v>
      </c>
      <c r="F248" s="18" t="s">
        <v>336</v>
      </c>
      <c r="G248" s="39"/>
      <c r="H248" s="39"/>
      <c r="I248" s="41">
        <v>0</v>
      </c>
      <c r="J248" s="41">
        <v>287.10000000000002</v>
      </c>
      <c r="K248" s="41">
        <v>0</v>
      </c>
      <c r="L248" s="41">
        <v>0</v>
      </c>
    </row>
    <row r="249" spans="1:12" ht="20.25" customHeight="1" x14ac:dyDescent="0.2">
      <c r="A249" s="29">
        <v>241</v>
      </c>
      <c r="B249" s="15" t="s">
        <v>22</v>
      </c>
      <c r="C249" s="29">
        <v>901</v>
      </c>
      <c r="D249" s="16">
        <v>702</v>
      </c>
      <c r="E249" s="13"/>
      <c r="F249" s="18"/>
      <c r="G249" s="39"/>
      <c r="H249" s="39"/>
      <c r="I249" s="40">
        <f>SUM(I250+I265)</f>
        <v>102003.7</v>
      </c>
      <c r="J249" s="40">
        <f>SUM(J250+J265)</f>
        <v>96915.200000000012</v>
      </c>
      <c r="K249" s="40">
        <f>SUM(K250+K265)</f>
        <v>61680.7</v>
      </c>
      <c r="L249" s="40">
        <f>K249/J249*100</f>
        <v>63.643989797266052</v>
      </c>
    </row>
    <row r="250" spans="1:12" ht="29.25" customHeight="1" x14ac:dyDescent="0.2">
      <c r="A250" s="29">
        <v>242</v>
      </c>
      <c r="B250" s="15" t="s">
        <v>261</v>
      </c>
      <c r="C250" s="29">
        <v>901</v>
      </c>
      <c r="D250" s="16">
        <v>702</v>
      </c>
      <c r="E250" s="13" t="s">
        <v>159</v>
      </c>
      <c r="F250" s="18"/>
      <c r="G250" s="39"/>
      <c r="H250" s="39"/>
      <c r="I250" s="40">
        <f>SUM(I251+I256+I261)</f>
        <v>96003.7</v>
      </c>
      <c r="J250" s="40">
        <f>SUM(J251+J256+J261+J263)</f>
        <v>91115.6</v>
      </c>
      <c r="K250" s="40">
        <f>SUM(K251+K256+K261+K263)</f>
        <v>55881.1</v>
      </c>
      <c r="L250" s="40">
        <f>K250/J250*100</f>
        <v>61.329893015027061</v>
      </c>
    </row>
    <row r="251" spans="1:12" ht="25.5" x14ac:dyDescent="0.2">
      <c r="A251" s="29">
        <v>243</v>
      </c>
      <c r="B251" s="15" t="s">
        <v>302</v>
      </c>
      <c r="C251" s="29">
        <v>901</v>
      </c>
      <c r="D251" s="16">
        <v>702</v>
      </c>
      <c r="E251" s="13" t="s">
        <v>434</v>
      </c>
      <c r="F251" s="13"/>
      <c r="G251" s="39"/>
      <c r="H251" s="39"/>
      <c r="I251" s="40">
        <f>I252</f>
        <v>41460.699999999997</v>
      </c>
      <c r="J251" s="40">
        <f>SUM(J252+J254)</f>
        <v>42052.7</v>
      </c>
      <c r="K251" s="40">
        <f>SUM(K252+K254)</f>
        <v>22392</v>
      </c>
      <c r="L251" s="40">
        <f>K251/J251*100</f>
        <v>53.247472813874019</v>
      </c>
    </row>
    <row r="252" spans="1:12" ht="38.25" x14ac:dyDescent="0.2">
      <c r="A252" s="29">
        <v>244</v>
      </c>
      <c r="B252" s="15" t="s">
        <v>84</v>
      </c>
      <c r="C252" s="29">
        <v>901</v>
      </c>
      <c r="D252" s="16">
        <v>702</v>
      </c>
      <c r="E252" s="13" t="s">
        <v>303</v>
      </c>
      <c r="F252" s="13"/>
      <c r="G252" s="39"/>
      <c r="H252" s="39"/>
      <c r="I252" s="40">
        <f>SUM(I253:I253)</f>
        <v>41460.699999999997</v>
      </c>
      <c r="J252" s="40">
        <f>SUM(J253:J253)</f>
        <v>41460.699999999997</v>
      </c>
      <c r="K252" s="40">
        <f>SUM(K253:K253)</f>
        <v>21800</v>
      </c>
      <c r="L252" s="40">
        <f>SUM(L253:L253)</f>
        <v>52.579913026070479</v>
      </c>
    </row>
    <row r="253" spans="1:12" ht="19.5" customHeight="1" x14ac:dyDescent="0.2">
      <c r="A253" s="29">
        <v>245</v>
      </c>
      <c r="B253" s="14" t="s">
        <v>335</v>
      </c>
      <c r="C253" s="31">
        <v>901</v>
      </c>
      <c r="D253" s="17">
        <v>702</v>
      </c>
      <c r="E253" s="18" t="s">
        <v>303</v>
      </c>
      <c r="F253" s="18" t="s">
        <v>336</v>
      </c>
      <c r="G253" s="39"/>
      <c r="H253" s="39"/>
      <c r="I253" s="41">
        <v>41460.699999999997</v>
      </c>
      <c r="J253" s="41">
        <v>41460.699999999997</v>
      </c>
      <c r="K253" s="41">
        <v>21800</v>
      </c>
      <c r="L253" s="41">
        <f>K253/J253*100</f>
        <v>52.579913026070479</v>
      </c>
    </row>
    <row r="254" spans="1:12" ht="30.75" customHeight="1" x14ac:dyDescent="0.2">
      <c r="A254" s="29">
        <v>246</v>
      </c>
      <c r="B254" s="107" t="s">
        <v>432</v>
      </c>
      <c r="C254" s="29">
        <v>901</v>
      </c>
      <c r="D254" s="16">
        <v>702</v>
      </c>
      <c r="E254" s="13" t="s">
        <v>433</v>
      </c>
      <c r="F254" s="13"/>
      <c r="G254" s="42"/>
      <c r="H254" s="42"/>
      <c r="I254" s="40">
        <v>0</v>
      </c>
      <c r="J254" s="40">
        <f>SUM(J255)</f>
        <v>592</v>
      </c>
      <c r="K254" s="40">
        <f>SUM(K255)</f>
        <v>592</v>
      </c>
      <c r="L254" s="40">
        <f>K254/J254*100</f>
        <v>100</v>
      </c>
    </row>
    <row r="255" spans="1:12" ht="19.5" customHeight="1" x14ac:dyDescent="0.2">
      <c r="A255" s="29">
        <v>247</v>
      </c>
      <c r="B255" s="14" t="s">
        <v>335</v>
      </c>
      <c r="C255" s="31">
        <v>901</v>
      </c>
      <c r="D255" s="17">
        <v>702</v>
      </c>
      <c r="E255" s="18" t="s">
        <v>433</v>
      </c>
      <c r="F255" s="18" t="s">
        <v>336</v>
      </c>
      <c r="G255" s="39"/>
      <c r="H255" s="39"/>
      <c r="I255" s="41">
        <v>0</v>
      </c>
      <c r="J255" s="41">
        <v>592</v>
      </c>
      <c r="K255" s="41">
        <v>592</v>
      </c>
      <c r="L255" s="41">
        <f>K255/J255*100</f>
        <v>100</v>
      </c>
    </row>
    <row r="256" spans="1:12" ht="81" customHeight="1" x14ac:dyDescent="0.2">
      <c r="A256" s="29">
        <v>248</v>
      </c>
      <c r="B256" s="15" t="s">
        <v>304</v>
      </c>
      <c r="C256" s="29">
        <v>901</v>
      </c>
      <c r="D256" s="16">
        <v>702</v>
      </c>
      <c r="E256" s="13" t="s">
        <v>305</v>
      </c>
      <c r="F256" s="18"/>
      <c r="G256" s="39"/>
      <c r="H256" s="39"/>
      <c r="I256" s="40">
        <f>SUM(I257+I259)</f>
        <v>49215</v>
      </c>
      <c r="J256" s="40">
        <f>SUM(J257+J259)</f>
        <v>45215</v>
      </c>
      <c r="K256" s="40">
        <f>SUM(K257+K259)</f>
        <v>30654</v>
      </c>
      <c r="L256" s="40">
        <f>K256/J256*100</f>
        <v>67.796085369899373</v>
      </c>
    </row>
    <row r="257" spans="1:12" ht="68.25" customHeight="1" x14ac:dyDescent="0.2">
      <c r="A257" s="29">
        <v>249</v>
      </c>
      <c r="B257" s="15" t="s">
        <v>86</v>
      </c>
      <c r="C257" s="29">
        <v>901</v>
      </c>
      <c r="D257" s="16">
        <v>702</v>
      </c>
      <c r="E257" s="13" t="s">
        <v>306</v>
      </c>
      <c r="F257" s="13"/>
      <c r="G257" s="42"/>
      <c r="H257" s="42"/>
      <c r="I257" s="40">
        <f>SUM(I258:I258)</f>
        <v>47183</v>
      </c>
      <c r="J257" s="40">
        <f>SUM(J258:J258)</f>
        <v>43183</v>
      </c>
      <c r="K257" s="40">
        <f>SUM(K258:K258)</f>
        <v>29638</v>
      </c>
      <c r="L257" s="40">
        <f>SUM(L258:L258)</f>
        <v>68.633490030799166</v>
      </c>
    </row>
    <row r="258" spans="1:12" ht="18.75" customHeight="1" x14ac:dyDescent="0.2">
      <c r="A258" s="29">
        <v>250</v>
      </c>
      <c r="B258" s="14" t="s">
        <v>335</v>
      </c>
      <c r="C258" s="31">
        <v>901</v>
      </c>
      <c r="D258" s="17">
        <v>702</v>
      </c>
      <c r="E258" s="18" t="s">
        <v>306</v>
      </c>
      <c r="F258" s="18" t="s">
        <v>336</v>
      </c>
      <c r="G258" s="39"/>
      <c r="H258" s="39"/>
      <c r="I258" s="41">
        <f>47733-550</f>
        <v>47183</v>
      </c>
      <c r="J258" s="41">
        <v>43183</v>
      </c>
      <c r="K258" s="41">
        <v>29638</v>
      </c>
      <c r="L258" s="41">
        <f>K258/J258*100</f>
        <v>68.633490030799166</v>
      </c>
    </row>
    <row r="259" spans="1:12" ht="105.75" customHeight="1" x14ac:dyDescent="0.2">
      <c r="A259" s="29">
        <v>251</v>
      </c>
      <c r="B259" s="43" t="s">
        <v>222</v>
      </c>
      <c r="C259" s="29">
        <v>901</v>
      </c>
      <c r="D259" s="16">
        <v>702</v>
      </c>
      <c r="E259" s="13" t="s">
        <v>307</v>
      </c>
      <c r="F259" s="13"/>
      <c r="G259" s="42"/>
      <c r="H259" s="42"/>
      <c r="I259" s="40">
        <f>SUM(I260:I260)</f>
        <v>2032</v>
      </c>
      <c r="J259" s="40">
        <f>SUM(J260:J260)</f>
        <v>2032</v>
      </c>
      <c r="K259" s="40">
        <f>SUM(K260:K260)</f>
        <v>1016</v>
      </c>
      <c r="L259" s="40">
        <f>SUM(L260:L260)</f>
        <v>50</v>
      </c>
    </row>
    <row r="260" spans="1:12" ht="29.25" customHeight="1" x14ac:dyDescent="0.2">
      <c r="A260" s="29">
        <v>252</v>
      </c>
      <c r="B260" s="14" t="s">
        <v>335</v>
      </c>
      <c r="C260" s="31">
        <v>901</v>
      </c>
      <c r="D260" s="17">
        <v>702</v>
      </c>
      <c r="E260" s="18" t="s">
        <v>307</v>
      </c>
      <c r="F260" s="18" t="s">
        <v>336</v>
      </c>
      <c r="G260" s="39"/>
      <c r="H260" s="39"/>
      <c r="I260" s="41">
        <v>2032</v>
      </c>
      <c r="J260" s="41">
        <v>2032</v>
      </c>
      <c r="K260" s="41">
        <v>1016</v>
      </c>
      <c r="L260" s="41">
        <f>K260/J260*100</f>
        <v>50</v>
      </c>
    </row>
    <row r="261" spans="1:12" ht="41.25" customHeight="1" x14ac:dyDescent="0.2">
      <c r="A261" s="29">
        <v>253</v>
      </c>
      <c r="B261" s="15" t="s">
        <v>379</v>
      </c>
      <c r="C261" s="29">
        <v>901</v>
      </c>
      <c r="D261" s="16">
        <v>702</v>
      </c>
      <c r="E261" s="13" t="s">
        <v>308</v>
      </c>
      <c r="F261" s="18"/>
      <c r="G261" s="39"/>
      <c r="H261" s="39"/>
      <c r="I261" s="40">
        <f>SUM(I262:I262)</f>
        <v>5328</v>
      </c>
      <c r="J261" s="40">
        <f>SUM(J262:J262)</f>
        <v>3750.6</v>
      </c>
      <c r="K261" s="40">
        <f>SUM(K262:K262)</f>
        <v>2835.1</v>
      </c>
      <c r="L261" s="40">
        <f>SUM(L262:L262)</f>
        <v>75.590572175118638</v>
      </c>
    </row>
    <row r="262" spans="1:12" ht="29.25" customHeight="1" x14ac:dyDescent="0.2">
      <c r="A262" s="29">
        <v>254</v>
      </c>
      <c r="B262" s="14" t="s">
        <v>335</v>
      </c>
      <c r="C262" s="31">
        <v>901</v>
      </c>
      <c r="D262" s="17">
        <v>702</v>
      </c>
      <c r="E262" s="18" t="s">
        <v>308</v>
      </c>
      <c r="F262" s="18" t="s">
        <v>336</v>
      </c>
      <c r="G262" s="39"/>
      <c r="H262" s="39"/>
      <c r="I262" s="41">
        <v>5328</v>
      </c>
      <c r="J262" s="41">
        <v>3750.6</v>
      </c>
      <c r="K262" s="41">
        <v>2835.1</v>
      </c>
      <c r="L262" s="41">
        <f>K262/J262*100</f>
        <v>75.590572175118638</v>
      </c>
    </row>
    <row r="263" spans="1:12" ht="46.5" customHeight="1" x14ac:dyDescent="0.2">
      <c r="A263" s="29">
        <v>255</v>
      </c>
      <c r="B263" s="52" t="s">
        <v>430</v>
      </c>
      <c r="C263" s="29">
        <v>901</v>
      </c>
      <c r="D263" s="16">
        <v>702</v>
      </c>
      <c r="E263" s="13" t="s">
        <v>308</v>
      </c>
      <c r="F263" s="13"/>
      <c r="G263" s="42"/>
      <c r="H263" s="42"/>
      <c r="I263" s="40">
        <v>0</v>
      </c>
      <c r="J263" s="40">
        <f>SUM(J264)</f>
        <v>97.3</v>
      </c>
      <c r="K263" s="40">
        <v>0</v>
      </c>
      <c r="L263" s="40">
        <v>0</v>
      </c>
    </row>
    <row r="264" spans="1:12" ht="29.25" customHeight="1" x14ac:dyDescent="0.2">
      <c r="A264" s="29">
        <v>256</v>
      </c>
      <c r="B264" s="14" t="s">
        <v>335</v>
      </c>
      <c r="C264" s="31">
        <v>901</v>
      </c>
      <c r="D264" s="17">
        <v>702</v>
      </c>
      <c r="E264" s="18" t="s">
        <v>308</v>
      </c>
      <c r="F264" s="18" t="s">
        <v>336</v>
      </c>
      <c r="G264" s="39"/>
      <c r="H264" s="39"/>
      <c r="I264" s="41">
        <v>0</v>
      </c>
      <c r="J264" s="41">
        <v>97.3</v>
      </c>
      <c r="K264" s="41">
        <v>0</v>
      </c>
      <c r="L264" s="41">
        <v>0</v>
      </c>
    </row>
    <row r="265" spans="1:12" ht="69" customHeight="1" x14ac:dyDescent="0.2">
      <c r="A265" s="29">
        <v>257</v>
      </c>
      <c r="B265" s="15" t="s">
        <v>206</v>
      </c>
      <c r="C265" s="29">
        <v>901</v>
      </c>
      <c r="D265" s="16">
        <v>702</v>
      </c>
      <c r="E265" s="13" t="s">
        <v>207</v>
      </c>
      <c r="F265" s="18"/>
      <c r="G265" s="39"/>
      <c r="H265" s="39"/>
      <c r="I265" s="40">
        <f t="shared" ref="I265:L266" si="20">SUM(I266)</f>
        <v>6000</v>
      </c>
      <c r="J265" s="40">
        <f t="shared" si="20"/>
        <v>5799.6</v>
      </c>
      <c r="K265" s="40">
        <f t="shared" si="20"/>
        <v>5799.6</v>
      </c>
      <c r="L265" s="40">
        <f t="shared" si="20"/>
        <v>100</v>
      </c>
    </row>
    <row r="266" spans="1:12" ht="62.25" customHeight="1" x14ac:dyDescent="0.2">
      <c r="A266" s="29">
        <v>258</v>
      </c>
      <c r="B266" s="52" t="s">
        <v>406</v>
      </c>
      <c r="C266" s="29">
        <v>901</v>
      </c>
      <c r="D266" s="16">
        <v>702</v>
      </c>
      <c r="E266" s="13" t="s">
        <v>407</v>
      </c>
      <c r="F266" s="13"/>
      <c r="G266" s="42"/>
      <c r="H266" s="42"/>
      <c r="I266" s="40">
        <f t="shared" si="20"/>
        <v>6000</v>
      </c>
      <c r="J266" s="40">
        <f t="shared" si="20"/>
        <v>5799.6</v>
      </c>
      <c r="K266" s="40">
        <f t="shared" si="20"/>
        <v>5799.6</v>
      </c>
      <c r="L266" s="40">
        <f t="shared" si="20"/>
        <v>100</v>
      </c>
    </row>
    <row r="267" spans="1:12" ht="34.5" customHeight="1" x14ac:dyDescent="0.2">
      <c r="A267" s="29">
        <v>259</v>
      </c>
      <c r="B267" s="14" t="s">
        <v>190</v>
      </c>
      <c r="C267" s="31">
        <v>901</v>
      </c>
      <c r="D267" s="17">
        <v>702</v>
      </c>
      <c r="E267" s="18" t="s">
        <v>407</v>
      </c>
      <c r="F267" s="18" t="s">
        <v>66</v>
      </c>
      <c r="G267" s="39"/>
      <c r="H267" s="39"/>
      <c r="I267" s="41">
        <v>6000</v>
      </c>
      <c r="J267" s="41">
        <v>5799.6</v>
      </c>
      <c r="K267" s="41">
        <v>5799.6</v>
      </c>
      <c r="L267" s="41">
        <f>K267/J267*100</f>
        <v>100</v>
      </c>
    </row>
    <row r="268" spans="1:12" ht="29.25" customHeight="1" x14ac:dyDescent="0.2">
      <c r="A268" s="29">
        <v>260</v>
      </c>
      <c r="B268" s="15" t="s">
        <v>208</v>
      </c>
      <c r="C268" s="29">
        <v>901</v>
      </c>
      <c r="D268" s="16">
        <v>703</v>
      </c>
      <c r="E268" s="13"/>
      <c r="F268" s="13"/>
      <c r="G268" s="42"/>
      <c r="H268" s="42"/>
      <c r="I268" s="40">
        <f t="shared" ref="I268:L269" si="21">SUM(I269)</f>
        <v>9932.2000000000007</v>
      </c>
      <c r="J268" s="40">
        <f t="shared" si="21"/>
        <v>9932.2000000000007</v>
      </c>
      <c r="K268" s="40">
        <f t="shared" si="21"/>
        <v>5900</v>
      </c>
      <c r="L268" s="40">
        <f>K268/J268*100</f>
        <v>59.402750649402947</v>
      </c>
    </row>
    <row r="269" spans="1:12" ht="29.25" customHeight="1" x14ac:dyDescent="0.2">
      <c r="A269" s="29">
        <v>261</v>
      </c>
      <c r="B269" s="15" t="s">
        <v>261</v>
      </c>
      <c r="C269" s="29">
        <v>901</v>
      </c>
      <c r="D269" s="16">
        <v>703</v>
      </c>
      <c r="E269" s="13" t="s">
        <v>159</v>
      </c>
      <c r="F269" s="18"/>
      <c r="G269" s="39"/>
      <c r="H269" s="39"/>
      <c r="I269" s="40">
        <f t="shared" si="21"/>
        <v>9932.2000000000007</v>
      </c>
      <c r="J269" s="40">
        <f t="shared" si="21"/>
        <v>9932.2000000000007</v>
      </c>
      <c r="K269" s="40">
        <f t="shared" si="21"/>
        <v>5900</v>
      </c>
      <c r="L269" s="40">
        <f t="shared" si="21"/>
        <v>59.402750649402947</v>
      </c>
    </row>
    <row r="270" spans="1:12" ht="29.25" customHeight="1" x14ac:dyDescent="0.2">
      <c r="A270" s="29">
        <v>262</v>
      </c>
      <c r="B270" s="15" t="s">
        <v>309</v>
      </c>
      <c r="C270" s="29">
        <v>901</v>
      </c>
      <c r="D270" s="16">
        <v>703</v>
      </c>
      <c r="E270" s="13" t="s">
        <v>310</v>
      </c>
      <c r="F270" s="13"/>
      <c r="G270" s="39"/>
      <c r="H270" s="39"/>
      <c r="I270" s="40">
        <f>I271</f>
        <v>9932.2000000000007</v>
      </c>
      <c r="J270" s="40">
        <f>J271</f>
        <v>9932.2000000000007</v>
      </c>
      <c r="K270" s="40">
        <f>K271</f>
        <v>5900</v>
      </c>
      <c r="L270" s="40">
        <f>L271</f>
        <v>59.402750649402947</v>
      </c>
    </row>
    <row r="271" spans="1:12" ht="29.25" customHeight="1" x14ac:dyDescent="0.2">
      <c r="A271" s="29">
        <v>263</v>
      </c>
      <c r="B271" s="15" t="s">
        <v>85</v>
      </c>
      <c r="C271" s="29">
        <v>901</v>
      </c>
      <c r="D271" s="16">
        <v>703</v>
      </c>
      <c r="E271" s="13" t="s">
        <v>311</v>
      </c>
      <c r="F271" s="13"/>
      <c r="G271" s="39"/>
      <c r="H271" s="39"/>
      <c r="I271" s="40">
        <f>SUM(I272:I272)</f>
        <v>9932.2000000000007</v>
      </c>
      <c r="J271" s="40">
        <f>SUM(J272:J272)</f>
        <v>9932.2000000000007</v>
      </c>
      <c r="K271" s="40">
        <f>SUM(K272:K272)</f>
        <v>5900</v>
      </c>
      <c r="L271" s="40">
        <f>SUM(L272:L272)</f>
        <v>59.402750649402947</v>
      </c>
    </row>
    <row r="272" spans="1:12" ht="19.5" customHeight="1" x14ac:dyDescent="0.2">
      <c r="A272" s="29">
        <v>264</v>
      </c>
      <c r="B272" s="14" t="s">
        <v>335</v>
      </c>
      <c r="C272" s="31">
        <v>901</v>
      </c>
      <c r="D272" s="17">
        <v>703</v>
      </c>
      <c r="E272" s="18" t="s">
        <v>311</v>
      </c>
      <c r="F272" s="18" t="s">
        <v>336</v>
      </c>
      <c r="G272" s="39"/>
      <c r="H272" s="39"/>
      <c r="I272" s="41">
        <v>9932.2000000000007</v>
      </c>
      <c r="J272" s="41">
        <v>9932.2000000000007</v>
      </c>
      <c r="K272" s="41">
        <v>5900</v>
      </c>
      <c r="L272" s="41">
        <f>K272/J272*100</f>
        <v>59.402750649402947</v>
      </c>
    </row>
    <row r="273" spans="1:12" ht="19.5" customHeight="1" x14ac:dyDescent="0.2">
      <c r="A273" s="29">
        <v>265</v>
      </c>
      <c r="B273" s="15" t="s">
        <v>253</v>
      </c>
      <c r="C273" s="29">
        <v>901</v>
      </c>
      <c r="D273" s="16">
        <v>707</v>
      </c>
      <c r="E273" s="13"/>
      <c r="F273" s="18"/>
      <c r="G273" s="39"/>
      <c r="H273" s="39"/>
      <c r="I273" s="40">
        <f>SUM(I274+I278+I301)</f>
        <v>3526.2</v>
      </c>
      <c r="J273" s="40">
        <f>SUM(J274+J278+J296+J301)</f>
        <v>3817.2999999999997</v>
      </c>
      <c r="K273" s="40">
        <f>SUM(K274+K278+K296+K301)</f>
        <v>210</v>
      </c>
      <c r="L273" s="40">
        <f>K273/J273*100</f>
        <v>5.5012705315275197</v>
      </c>
    </row>
    <row r="274" spans="1:12" ht="45.75" customHeight="1" x14ac:dyDescent="0.2">
      <c r="A274" s="29">
        <v>266</v>
      </c>
      <c r="B274" s="73" t="s">
        <v>399</v>
      </c>
      <c r="C274" s="29">
        <v>901</v>
      </c>
      <c r="D274" s="16">
        <v>707</v>
      </c>
      <c r="E274" s="13" t="s">
        <v>135</v>
      </c>
      <c r="F274" s="13"/>
      <c r="G274" s="39"/>
      <c r="H274" s="39"/>
      <c r="I274" s="40">
        <f t="shared" ref="I274:L275" si="22">SUM(I275)</f>
        <v>29.2</v>
      </c>
      <c r="J274" s="40">
        <f t="shared" si="22"/>
        <v>0</v>
      </c>
      <c r="K274" s="40">
        <f t="shared" si="22"/>
        <v>0</v>
      </c>
      <c r="L274" s="40">
        <f t="shared" si="22"/>
        <v>0</v>
      </c>
    </row>
    <row r="275" spans="1:12" ht="78" customHeight="1" x14ac:dyDescent="0.2">
      <c r="A275" s="29">
        <v>267</v>
      </c>
      <c r="B275" s="15" t="s">
        <v>251</v>
      </c>
      <c r="C275" s="29">
        <v>901</v>
      </c>
      <c r="D275" s="16">
        <v>707</v>
      </c>
      <c r="E275" s="13" t="s">
        <v>339</v>
      </c>
      <c r="F275" s="13"/>
      <c r="G275" s="39"/>
      <c r="H275" s="39"/>
      <c r="I275" s="40">
        <f t="shared" si="22"/>
        <v>29.2</v>
      </c>
      <c r="J275" s="40">
        <f t="shared" si="22"/>
        <v>0</v>
      </c>
      <c r="K275" s="40">
        <f t="shared" si="22"/>
        <v>0</v>
      </c>
      <c r="L275" s="40">
        <f t="shared" si="22"/>
        <v>0</v>
      </c>
    </row>
    <row r="276" spans="1:12" ht="78" customHeight="1" x14ac:dyDescent="0.2">
      <c r="A276" s="29">
        <v>268</v>
      </c>
      <c r="B276" s="49" t="s">
        <v>257</v>
      </c>
      <c r="C276" s="29">
        <v>901</v>
      </c>
      <c r="D276" s="16">
        <v>707</v>
      </c>
      <c r="E276" s="13" t="s">
        <v>162</v>
      </c>
      <c r="F276" s="13"/>
      <c r="G276" s="39"/>
      <c r="H276" s="39"/>
      <c r="I276" s="40">
        <f>SUM(I277:I277)</f>
        <v>29.2</v>
      </c>
      <c r="J276" s="40">
        <f>SUM(J277:J277)</f>
        <v>0</v>
      </c>
      <c r="K276" s="40">
        <f>SUM(K277:K277)</f>
        <v>0</v>
      </c>
      <c r="L276" s="40">
        <f>SUM(L277:L277)</f>
        <v>0</v>
      </c>
    </row>
    <row r="277" spans="1:12" ht="28.5" customHeight="1" x14ac:dyDescent="0.2">
      <c r="A277" s="29">
        <v>269</v>
      </c>
      <c r="B277" s="14" t="s">
        <v>190</v>
      </c>
      <c r="C277" s="31">
        <v>901</v>
      </c>
      <c r="D277" s="17">
        <v>707</v>
      </c>
      <c r="E277" s="18" t="s">
        <v>162</v>
      </c>
      <c r="F277" s="18" t="s">
        <v>66</v>
      </c>
      <c r="G277" s="39"/>
      <c r="H277" s="39"/>
      <c r="I277" s="41">
        <v>29.2</v>
      </c>
      <c r="J277" s="41">
        <v>0</v>
      </c>
      <c r="K277" s="41">
        <v>0</v>
      </c>
      <c r="L277" s="41">
        <v>0</v>
      </c>
    </row>
    <row r="278" spans="1:12" ht="39.75" customHeight="1" x14ac:dyDescent="0.2">
      <c r="A278" s="29">
        <v>270</v>
      </c>
      <c r="B278" s="15" t="s">
        <v>261</v>
      </c>
      <c r="C278" s="29">
        <v>901</v>
      </c>
      <c r="D278" s="16">
        <v>707</v>
      </c>
      <c r="E278" s="13" t="s">
        <v>159</v>
      </c>
      <c r="F278" s="13"/>
      <c r="G278" s="39"/>
      <c r="H278" s="39"/>
      <c r="I278" s="40">
        <f>SUM(I279)</f>
        <v>3482</v>
      </c>
      <c r="J278" s="40">
        <f>SUM(J279+J291)</f>
        <v>3775.2999999999997</v>
      </c>
      <c r="K278" s="40">
        <f>SUM(K279+K291)</f>
        <v>210</v>
      </c>
      <c r="L278" s="40">
        <f>K278/J278*100</f>
        <v>5.5624718565412028</v>
      </c>
    </row>
    <row r="279" spans="1:12" ht="36" customHeight="1" x14ac:dyDescent="0.2">
      <c r="A279" s="29">
        <v>271</v>
      </c>
      <c r="B279" s="52" t="s">
        <v>244</v>
      </c>
      <c r="C279" s="29">
        <v>901</v>
      </c>
      <c r="D279" s="16">
        <v>707</v>
      </c>
      <c r="E279" s="13" t="s">
        <v>314</v>
      </c>
      <c r="F279" s="13"/>
      <c r="G279" s="39"/>
      <c r="H279" s="39"/>
      <c r="I279" s="40">
        <f>SUM(I280+I283+I285)</f>
        <v>3482</v>
      </c>
      <c r="J279" s="40">
        <f>SUM(J280+J283+J285+J288)</f>
        <v>3734.2</v>
      </c>
      <c r="K279" s="40">
        <f>SUM(K280+K283+K285+K288)</f>
        <v>210</v>
      </c>
      <c r="L279" s="40">
        <f>K279/J279*100</f>
        <v>5.6236944994911902</v>
      </c>
    </row>
    <row r="280" spans="1:12" ht="30.75" customHeight="1" x14ac:dyDescent="0.2">
      <c r="A280" s="29">
        <v>272</v>
      </c>
      <c r="B280" s="15" t="s">
        <v>87</v>
      </c>
      <c r="C280" s="29">
        <v>901</v>
      </c>
      <c r="D280" s="16">
        <v>707</v>
      </c>
      <c r="E280" s="13" t="s">
        <v>380</v>
      </c>
      <c r="F280" s="13"/>
      <c r="G280" s="39"/>
      <c r="H280" s="39"/>
      <c r="I280" s="40">
        <f>SUM(I281:I282)</f>
        <v>1568.8</v>
      </c>
      <c r="J280" s="40">
        <f>SUM(J281:J282)</f>
        <v>0</v>
      </c>
      <c r="K280" s="40">
        <f>SUM(K281:K282)</f>
        <v>0</v>
      </c>
      <c r="L280" s="40">
        <f>SUM(L281:L282)</f>
        <v>0</v>
      </c>
    </row>
    <row r="281" spans="1:12" ht="32.25" customHeight="1" x14ac:dyDescent="0.2">
      <c r="A281" s="29">
        <v>273</v>
      </c>
      <c r="B281" s="14" t="s">
        <v>190</v>
      </c>
      <c r="C281" s="31">
        <v>901</v>
      </c>
      <c r="D281" s="17">
        <v>707</v>
      </c>
      <c r="E281" s="18" t="s">
        <v>380</v>
      </c>
      <c r="F281" s="18" t="s">
        <v>66</v>
      </c>
      <c r="G281" s="42"/>
      <c r="H281" s="42"/>
      <c r="I281" s="41">
        <v>650</v>
      </c>
      <c r="J281" s="41">
        <v>0</v>
      </c>
      <c r="K281" s="41">
        <v>0</v>
      </c>
      <c r="L281" s="41">
        <v>0</v>
      </c>
    </row>
    <row r="282" spans="1:12" ht="23.25" customHeight="1" x14ac:dyDescent="0.2">
      <c r="A282" s="29">
        <v>274</v>
      </c>
      <c r="B282" s="14" t="s">
        <v>335</v>
      </c>
      <c r="C282" s="31">
        <v>901</v>
      </c>
      <c r="D282" s="17">
        <v>707</v>
      </c>
      <c r="E282" s="18" t="s">
        <v>380</v>
      </c>
      <c r="F282" s="18" t="s">
        <v>336</v>
      </c>
      <c r="G282" s="42"/>
      <c r="H282" s="42"/>
      <c r="I282" s="41">
        <v>918.8</v>
      </c>
      <c r="J282" s="41">
        <v>0</v>
      </c>
      <c r="K282" s="41">
        <v>0</v>
      </c>
      <c r="L282" s="41">
        <v>0</v>
      </c>
    </row>
    <row r="283" spans="1:12" ht="69" customHeight="1" x14ac:dyDescent="0.2">
      <c r="A283" s="29">
        <v>275</v>
      </c>
      <c r="B283" s="43" t="s">
        <v>312</v>
      </c>
      <c r="C283" s="29">
        <v>901</v>
      </c>
      <c r="D283" s="16">
        <v>707</v>
      </c>
      <c r="E283" s="13" t="s">
        <v>315</v>
      </c>
      <c r="F283" s="13"/>
      <c r="G283" s="42"/>
      <c r="H283" s="42"/>
      <c r="I283" s="40">
        <f>SUM(I284:I284)</f>
        <v>210</v>
      </c>
      <c r="J283" s="40">
        <f>SUM(J284:J284)</f>
        <v>210</v>
      </c>
      <c r="K283" s="40">
        <f>SUM(K284:K284)</f>
        <v>210</v>
      </c>
      <c r="L283" s="40">
        <f>SUM(L284:L284)</f>
        <v>100</v>
      </c>
    </row>
    <row r="284" spans="1:12" ht="20.25" customHeight="1" x14ac:dyDescent="0.2">
      <c r="A284" s="29">
        <v>276</v>
      </c>
      <c r="B284" s="14" t="s">
        <v>335</v>
      </c>
      <c r="C284" s="31">
        <v>901</v>
      </c>
      <c r="D284" s="17">
        <v>707</v>
      </c>
      <c r="E284" s="18" t="s">
        <v>315</v>
      </c>
      <c r="F284" s="18" t="s">
        <v>336</v>
      </c>
      <c r="G284" s="39"/>
      <c r="H284" s="39"/>
      <c r="I284" s="41">
        <v>210</v>
      </c>
      <c r="J284" s="41">
        <v>210</v>
      </c>
      <c r="K284" s="41">
        <v>210</v>
      </c>
      <c r="L284" s="41">
        <f>K284/J284*100</f>
        <v>100</v>
      </c>
    </row>
    <row r="285" spans="1:12" ht="34.5" customHeight="1" x14ac:dyDescent="0.2">
      <c r="A285" s="29">
        <v>277</v>
      </c>
      <c r="B285" s="15" t="s">
        <v>313</v>
      </c>
      <c r="C285" s="29">
        <v>901</v>
      </c>
      <c r="D285" s="16">
        <v>707</v>
      </c>
      <c r="E285" s="13" t="s">
        <v>316</v>
      </c>
      <c r="F285" s="13"/>
      <c r="G285" s="42"/>
      <c r="H285" s="42"/>
      <c r="I285" s="40">
        <f>SUM(I286:I287)</f>
        <v>1703.1999999999998</v>
      </c>
      <c r="J285" s="40">
        <f>SUM(J286:J287)</f>
        <v>1703.1999999999998</v>
      </c>
      <c r="K285" s="40">
        <f>SUM(K286:K287)</f>
        <v>0</v>
      </c>
      <c r="L285" s="40">
        <f>SUM(L286:L287)</f>
        <v>0</v>
      </c>
    </row>
    <row r="286" spans="1:12" ht="27" customHeight="1" x14ac:dyDescent="0.2">
      <c r="A286" s="29">
        <v>278</v>
      </c>
      <c r="B286" s="14" t="s">
        <v>190</v>
      </c>
      <c r="C286" s="31">
        <v>901</v>
      </c>
      <c r="D286" s="17">
        <v>707</v>
      </c>
      <c r="E286" s="18" t="s">
        <v>316</v>
      </c>
      <c r="F286" s="18" t="s">
        <v>66</v>
      </c>
      <c r="G286" s="39"/>
      <c r="H286" s="39"/>
      <c r="I286" s="41">
        <v>971.4</v>
      </c>
      <c r="J286" s="41">
        <v>971.4</v>
      </c>
      <c r="K286" s="41">
        <v>0</v>
      </c>
      <c r="L286" s="41">
        <v>0</v>
      </c>
    </row>
    <row r="287" spans="1:12" ht="20.25" customHeight="1" x14ac:dyDescent="0.2">
      <c r="A287" s="29">
        <v>279</v>
      </c>
      <c r="B287" s="14" t="s">
        <v>335</v>
      </c>
      <c r="C287" s="31">
        <v>901</v>
      </c>
      <c r="D287" s="17">
        <v>707</v>
      </c>
      <c r="E287" s="18" t="s">
        <v>316</v>
      </c>
      <c r="F287" s="18" t="s">
        <v>336</v>
      </c>
      <c r="G287" s="39"/>
      <c r="H287" s="39"/>
      <c r="I287" s="41">
        <v>731.8</v>
      </c>
      <c r="J287" s="41">
        <v>731.8</v>
      </c>
      <c r="K287" s="41">
        <v>0</v>
      </c>
      <c r="L287" s="41">
        <v>0</v>
      </c>
    </row>
    <row r="288" spans="1:12" ht="44.25" customHeight="1" x14ac:dyDescent="0.2">
      <c r="A288" s="29">
        <v>280</v>
      </c>
      <c r="B288" s="73" t="s">
        <v>435</v>
      </c>
      <c r="C288" s="29">
        <v>901</v>
      </c>
      <c r="D288" s="75">
        <v>707</v>
      </c>
      <c r="E288" s="76" t="s">
        <v>436</v>
      </c>
      <c r="F288" s="76"/>
      <c r="G288" s="42"/>
      <c r="H288" s="42"/>
      <c r="I288" s="40">
        <v>0</v>
      </c>
      <c r="J288" s="40">
        <f>SUM(J289:J290)</f>
        <v>1821</v>
      </c>
      <c r="K288" s="40">
        <v>0</v>
      </c>
      <c r="L288" s="40">
        <v>0</v>
      </c>
    </row>
    <row r="289" spans="1:12" ht="30.75" customHeight="1" x14ac:dyDescent="0.2">
      <c r="A289" s="29">
        <v>281</v>
      </c>
      <c r="B289" s="79" t="s">
        <v>190</v>
      </c>
      <c r="C289" s="31">
        <v>901</v>
      </c>
      <c r="D289" s="81">
        <v>707</v>
      </c>
      <c r="E289" s="82" t="s">
        <v>436</v>
      </c>
      <c r="F289" s="82" t="s">
        <v>66</v>
      </c>
      <c r="G289" s="39"/>
      <c r="H289" s="39"/>
      <c r="I289" s="41">
        <v>0</v>
      </c>
      <c r="J289" s="41">
        <v>902.2</v>
      </c>
      <c r="K289" s="41">
        <v>0</v>
      </c>
      <c r="L289" s="41">
        <v>0</v>
      </c>
    </row>
    <row r="290" spans="1:12" ht="20.25" customHeight="1" x14ac:dyDescent="0.2">
      <c r="A290" s="29">
        <v>282</v>
      </c>
      <c r="B290" s="79" t="s">
        <v>335</v>
      </c>
      <c r="C290" s="31">
        <v>901</v>
      </c>
      <c r="D290" s="81">
        <v>707</v>
      </c>
      <c r="E290" s="82" t="s">
        <v>436</v>
      </c>
      <c r="F290" s="82" t="s">
        <v>336</v>
      </c>
      <c r="G290" s="39"/>
      <c r="H290" s="39"/>
      <c r="I290" s="41">
        <v>0</v>
      </c>
      <c r="J290" s="41">
        <v>918.8</v>
      </c>
      <c r="K290" s="41">
        <v>0</v>
      </c>
      <c r="L290" s="41">
        <v>0</v>
      </c>
    </row>
    <row r="291" spans="1:12" ht="83.25" customHeight="1" x14ac:dyDescent="0.2">
      <c r="A291" s="29">
        <v>283</v>
      </c>
      <c r="B291" s="73" t="s">
        <v>251</v>
      </c>
      <c r="C291" s="29">
        <v>901</v>
      </c>
      <c r="D291" s="75">
        <v>707</v>
      </c>
      <c r="E291" s="76" t="s">
        <v>439</v>
      </c>
      <c r="F291" s="76"/>
      <c r="G291" s="42"/>
      <c r="H291" s="42"/>
      <c r="I291" s="40">
        <v>0</v>
      </c>
      <c r="J291" s="40">
        <f>SUM(J292+J294)</f>
        <v>41.1</v>
      </c>
      <c r="K291" s="40">
        <v>0</v>
      </c>
      <c r="L291" s="40">
        <v>0</v>
      </c>
    </row>
    <row r="292" spans="1:12" ht="35.25" customHeight="1" x14ac:dyDescent="0.2">
      <c r="A292" s="29">
        <v>284</v>
      </c>
      <c r="B292" s="92" t="s">
        <v>437</v>
      </c>
      <c r="C292" s="29">
        <v>901</v>
      </c>
      <c r="D292" s="75">
        <v>707</v>
      </c>
      <c r="E292" s="76" t="s">
        <v>440</v>
      </c>
      <c r="F292" s="76"/>
      <c r="G292" s="42"/>
      <c r="H292" s="42"/>
      <c r="I292" s="40">
        <v>0</v>
      </c>
      <c r="J292" s="40">
        <f>SUM(J293)</f>
        <v>11.9</v>
      </c>
      <c r="K292" s="40">
        <v>0</v>
      </c>
      <c r="L292" s="40">
        <v>0</v>
      </c>
    </row>
    <row r="293" spans="1:12" ht="30" customHeight="1" x14ac:dyDescent="0.2">
      <c r="A293" s="29">
        <v>285</v>
      </c>
      <c r="B293" s="79" t="s">
        <v>190</v>
      </c>
      <c r="C293" s="31">
        <v>901</v>
      </c>
      <c r="D293" s="81">
        <v>707</v>
      </c>
      <c r="E293" s="82" t="s">
        <v>440</v>
      </c>
      <c r="F293" s="82" t="s">
        <v>66</v>
      </c>
      <c r="G293" s="39"/>
      <c r="H293" s="39"/>
      <c r="I293" s="41">
        <v>0</v>
      </c>
      <c r="J293" s="41">
        <v>11.9</v>
      </c>
      <c r="K293" s="41">
        <v>0</v>
      </c>
      <c r="L293" s="41">
        <v>0</v>
      </c>
    </row>
    <row r="294" spans="1:12" ht="48.75" customHeight="1" x14ac:dyDescent="0.2">
      <c r="A294" s="29">
        <v>286</v>
      </c>
      <c r="B294" s="92" t="s">
        <v>438</v>
      </c>
      <c r="C294" s="29">
        <v>901</v>
      </c>
      <c r="D294" s="75">
        <v>707</v>
      </c>
      <c r="E294" s="76" t="s">
        <v>441</v>
      </c>
      <c r="F294" s="76"/>
      <c r="G294" s="42"/>
      <c r="H294" s="42"/>
      <c r="I294" s="40">
        <v>0</v>
      </c>
      <c r="J294" s="40">
        <f>SUM(J295)</f>
        <v>29.2</v>
      </c>
      <c r="K294" s="40">
        <v>0</v>
      </c>
      <c r="L294" s="40">
        <v>0</v>
      </c>
    </row>
    <row r="295" spans="1:12" ht="28.5" customHeight="1" x14ac:dyDescent="0.2">
      <c r="A295" s="29">
        <v>287</v>
      </c>
      <c r="B295" s="79" t="s">
        <v>190</v>
      </c>
      <c r="C295" s="31">
        <v>901</v>
      </c>
      <c r="D295" s="81">
        <v>707</v>
      </c>
      <c r="E295" s="82" t="s">
        <v>441</v>
      </c>
      <c r="F295" s="82" t="s">
        <v>66</v>
      </c>
      <c r="G295" s="39"/>
      <c r="H295" s="39"/>
      <c r="I295" s="41">
        <v>0</v>
      </c>
      <c r="J295" s="41">
        <v>29.2</v>
      </c>
      <c r="K295" s="41">
        <v>0</v>
      </c>
      <c r="L295" s="41">
        <v>0</v>
      </c>
    </row>
    <row r="296" spans="1:12" ht="48" customHeight="1" x14ac:dyDescent="0.2">
      <c r="A296" s="29">
        <v>288</v>
      </c>
      <c r="B296" s="15" t="s">
        <v>442</v>
      </c>
      <c r="C296" s="29">
        <v>901</v>
      </c>
      <c r="D296" s="16">
        <v>707</v>
      </c>
      <c r="E296" s="13" t="s">
        <v>364</v>
      </c>
      <c r="F296" s="13"/>
      <c r="G296" s="42"/>
      <c r="H296" s="42"/>
      <c r="I296" s="40">
        <v>0</v>
      </c>
      <c r="J296" s="40">
        <f>SUM(J297+J299)</f>
        <v>27</v>
      </c>
      <c r="K296" s="40">
        <v>0</v>
      </c>
      <c r="L296" s="40">
        <v>0</v>
      </c>
    </row>
    <row r="297" spans="1:12" ht="45.75" customHeight="1" x14ac:dyDescent="0.2">
      <c r="A297" s="29">
        <v>289</v>
      </c>
      <c r="B297" s="15" t="s">
        <v>216</v>
      </c>
      <c r="C297" s="29">
        <v>901</v>
      </c>
      <c r="D297" s="16">
        <v>707</v>
      </c>
      <c r="E297" s="13" t="s">
        <v>218</v>
      </c>
      <c r="F297" s="13"/>
      <c r="G297" s="42"/>
      <c r="H297" s="42"/>
      <c r="I297" s="40">
        <v>0</v>
      </c>
      <c r="J297" s="40">
        <f>SUM(J298)</f>
        <v>11</v>
      </c>
      <c r="K297" s="40">
        <v>0</v>
      </c>
      <c r="L297" s="40">
        <v>0</v>
      </c>
    </row>
    <row r="298" spans="1:12" ht="28.5" customHeight="1" x14ac:dyDescent="0.2">
      <c r="A298" s="29">
        <v>290</v>
      </c>
      <c r="B298" s="14" t="s">
        <v>190</v>
      </c>
      <c r="C298" s="31">
        <v>901</v>
      </c>
      <c r="D298" s="17">
        <v>707</v>
      </c>
      <c r="E298" s="18" t="s">
        <v>218</v>
      </c>
      <c r="F298" s="18" t="s">
        <v>66</v>
      </c>
      <c r="G298" s="39"/>
      <c r="H298" s="39"/>
      <c r="I298" s="41">
        <v>0</v>
      </c>
      <c r="J298" s="41">
        <v>11</v>
      </c>
      <c r="K298" s="41">
        <v>0</v>
      </c>
      <c r="L298" s="41">
        <v>0</v>
      </c>
    </row>
    <row r="299" spans="1:12" ht="38.25" customHeight="1" x14ac:dyDescent="0.2">
      <c r="A299" s="29">
        <v>291</v>
      </c>
      <c r="B299" s="15" t="s">
        <v>217</v>
      </c>
      <c r="C299" s="29">
        <v>901</v>
      </c>
      <c r="D299" s="16">
        <v>707</v>
      </c>
      <c r="E299" s="13" t="s">
        <v>219</v>
      </c>
      <c r="F299" s="13"/>
      <c r="G299" s="42"/>
      <c r="H299" s="42"/>
      <c r="I299" s="40">
        <v>0</v>
      </c>
      <c r="J299" s="40">
        <f>SUM(J300)</f>
        <v>16</v>
      </c>
      <c r="K299" s="40">
        <v>0</v>
      </c>
      <c r="L299" s="40">
        <v>0</v>
      </c>
    </row>
    <row r="300" spans="1:12" ht="28.5" customHeight="1" x14ac:dyDescent="0.2">
      <c r="A300" s="29">
        <v>292</v>
      </c>
      <c r="B300" s="14" t="s">
        <v>190</v>
      </c>
      <c r="C300" s="31">
        <v>901</v>
      </c>
      <c r="D300" s="17">
        <v>707</v>
      </c>
      <c r="E300" s="18" t="s">
        <v>219</v>
      </c>
      <c r="F300" s="18" t="s">
        <v>66</v>
      </c>
      <c r="G300" s="39"/>
      <c r="H300" s="39"/>
      <c r="I300" s="41">
        <v>0</v>
      </c>
      <c r="J300" s="41">
        <v>16</v>
      </c>
      <c r="K300" s="41">
        <v>0</v>
      </c>
      <c r="L300" s="41">
        <v>0</v>
      </c>
    </row>
    <row r="301" spans="1:12" ht="39" customHeight="1" x14ac:dyDescent="0.2">
      <c r="A301" s="29">
        <v>293</v>
      </c>
      <c r="B301" s="15" t="s">
        <v>381</v>
      </c>
      <c r="C301" s="29">
        <v>901</v>
      </c>
      <c r="D301" s="16">
        <v>707</v>
      </c>
      <c r="E301" s="13" t="s">
        <v>383</v>
      </c>
      <c r="F301" s="13"/>
      <c r="G301" s="39"/>
      <c r="H301" s="39"/>
      <c r="I301" s="40">
        <f t="shared" ref="I301:L302" si="23">SUM(I302)</f>
        <v>15</v>
      </c>
      <c r="J301" s="40">
        <f t="shared" si="23"/>
        <v>15</v>
      </c>
      <c r="K301" s="40">
        <f t="shared" si="23"/>
        <v>0</v>
      </c>
      <c r="L301" s="40">
        <f t="shared" si="23"/>
        <v>0</v>
      </c>
    </row>
    <row r="302" spans="1:12" ht="40.5" customHeight="1" x14ac:dyDescent="0.2">
      <c r="A302" s="29">
        <v>294</v>
      </c>
      <c r="B302" s="15" t="s">
        <v>382</v>
      </c>
      <c r="C302" s="29">
        <v>901</v>
      </c>
      <c r="D302" s="16">
        <v>707</v>
      </c>
      <c r="E302" s="13" t="s">
        <v>384</v>
      </c>
      <c r="F302" s="13"/>
      <c r="G302" s="39"/>
      <c r="H302" s="39"/>
      <c r="I302" s="40">
        <f t="shared" si="23"/>
        <v>15</v>
      </c>
      <c r="J302" s="40">
        <f t="shared" si="23"/>
        <v>15</v>
      </c>
      <c r="K302" s="40">
        <f t="shared" si="23"/>
        <v>0</v>
      </c>
      <c r="L302" s="40">
        <f t="shared" si="23"/>
        <v>0</v>
      </c>
    </row>
    <row r="303" spans="1:12" ht="32.25" customHeight="1" x14ac:dyDescent="0.2">
      <c r="A303" s="29">
        <v>295</v>
      </c>
      <c r="B303" s="14" t="s">
        <v>190</v>
      </c>
      <c r="C303" s="31">
        <v>901</v>
      </c>
      <c r="D303" s="17">
        <v>707</v>
      </c>
      <c r="E303" s="18" t="s">
        <v>384</v>
      </c>
      <c r="F303" s="18" t="s">
        <v>66</v>
      </c>
      <c r="G303" s="39"/>
      <c r="H303" s="39"/>
      <c r="I303" s="41">
        <v>15</v>
      </c>
      <c r="J303" s="41">
        <v>15</v>
      </c>
      <c r="K303" s="41">
        <v>0</v>
      </c>
      <c r="L303" s="41">
        <v>0</v>
      </c>
    </row>
    <row r="304" spans="1:12" ht="20.25" customHeight="1" x14ac:dyDescent="0.2">
      <c r="A304" s="29">
        <v>296</v>
      </c>
      <c r="B304" s="15" t="s">
        <v>337</v>
      </c>
      <c r="C304" s="29">
        <v>901</v>
      </c>
      <c r="D304" s="16">
        <v>709</v>
      </c>
      <c r="E304" s="13"/>
      <c r="F304" s="13"/>
      <c r="G304" s="39"/>
      <c r="H304" s="39"/>
      <c r="I304" s="40">
        <f>SUM(I311)</f>
        <v>102.6</v>
      </c>
      <c r="J304" s="40">
        <f>SUM(J305+J311+J317+J322+J327+J330)</f>
        <v>323.8</v>
      </c>
      <c r="K304" s="40">
        <f>SUM(K305+K311+K317+K322+K327+K330)</f>
        <v>19.899999999999999</v>
      </c>
      <c r="L304" s="40">
        <f>K304/J304*100</f>
        <v>6.1457689932056816</v>
      </c>
    </row>
    <row r="305" spans="1:12" ht="49.5" customHeight="1" x14ac:dyDescent="0.2">
      <c r="A305" s="29">
        <v>297</v>
      </c>
      <c r="B305" s="15" t="s">
        <v>360</v>
      </c>
      <c r="C305" s="29">
        <v>901</v>
      </c>
      <c r="D305" s="16">
        <v>709</v>
      </c>
      <c r="E305" s="13" t="s">
        <v>331</v>
      </c>
      <c r="F305" s="13"/>
      <c r="G305" s="39"/>
      <c r="H305" s="39"/>
      <c r="I305" s="40">
        <v>0</v>
      </c>
      <c r="J305" s="40">
        <f>SUM(J306)</f>
        <v>20.8</v>
      </c>
      <c r="K305" s="40">
        <v>0</v>
      </c>
      <c r="L305" s="40">
        <v>0</v>
      </c>
    </row>
    <row r="306" spans="1:12" ht="49.5" customHeight="1" x14ac:dyDescent="0.2">
      <c r="A306" s="29">
        <v>298</v>
      </c>
      <c r="B306" s="52" t="s">
        <v>327</v>
      </c>
      <c r="C306" s="29">
        <v>901</v>
      </c>
      <c r="D306" s="16">
        <v>709</v>
      </c>
      <c r="E306" s="13" t="s">
        <v>329</v>
      </c>
      <c r="F306" s="13"/>
      <c r="G306" s="39"/>
      <c r="H306" s="39"/>
      <c r="I306" s="40">
        <v>0</v>
      </c>
      <c r="J306" s="40">
        <f>SUM(J307+J309)</f>
        <v>20.8</v>
      </c>
      <c r="K306" s="40">
        <v>0</v>
      </c>
      <c r="L306" s="40">
        <v>0</v>
      </c>
    </row>
    <row r="307" spans="1:12" ht="28.5" customHeight="1" x14ac:dyDescent="0.2">
      <c r="A307" s="29">
        <v>299</v>
      </c>
      <c r="B307" s="46" t="s">
        <v>328</v>
      </c>
      <c r="C307" s="29">
        <v>901</v>
      </c>
      <c r="D307" s="16">
        <v>709</v>
      </c>
      <c r="E307" s="13" t="s">
        <v>330</v>
      </c>
      <c r="F307" s="13"/>
      <c r="G307" s="39"/>
      <c r="H307" s="39"/>
      <c r="I307" s="40">
        <v>0</v>
      </c>
      <c r="J307" s="40">
        <f>SUM(J308)</f>
        <v>18.8</v>
      </c>
      <c r="K307" s="40">
        <v>0</v>
      </c>
      <c r="L307" s="40">
        <v>0</v>
      </c>
    </row>
    <row r="308" spans="1:12" ht="30" customHeight="1" x14ac:dyDescent="0.2">
      <c r="A308" s="29">
        <v>300</v>
      </c>
      <c r="B308" s="14" t="s">
        <v>190</v>
      </c>
      <c r="C308" s="31">
        <v>901</v>
      </c>
      <c r="D308" s="17">
        <v>709</v>
      </c>
      <c r="E308" s="18" t="s">
        <v>330</v>
      </c>
      <c r="F308" s="18" t="s">
        <v>66</v>
      </c>
      <c r="G308" s="39"/>
      <c r="H308" s="39"/>
      <c r="I308" s="41">
        <v>0</v>
      </c>
      <c r="J308" s="41">
        <v>18.8</v>
      </c>
      <c r="K308" s="41">
        <v>0</v>
      </c>
      <c r="L308" s="41">
        <v>0</v>
      </c>
    </row>
    <row r="309" spans="1:12" ht="48.75" customHeight="1" x14ac:dyDescent="0.2">
      <c r="A309" s="29">
        <v>301</v>
      </c>
      <c r="B309" s="15" t="s">
        <v>361</v>
      </c>
      <c r="C309" s="29">
        <v>901</v>
      </c>
      <c r="D309" s="16">
        <v>709</v>
      </c>
      <c r="E309" s="13" t="s">
        <v>362</v>
      </c>
      <c r="F309" s="13"/>
      <c r="G309" s="39"/>
      <c r="H309" s="39"/>
      <c r="I309" s="40">
        <v>0</v>
      </c>
      <c r="J309" s="40">
        <f>SUM(J310)</f>
        <v>2</v>
      </c>
      <c r="K309" s="40">
        <v>0</v>
      </c>
      <c r="L309" s="40">
        <v>0</v>
      </c>
    </row>
    <row r="310" spans="1:12" ht="33" customHeight="1" x14ac:dyDescent="0.2">
      <c r="A310" s="29">
        <v>302</v>
      </c>
      <c r="B310" s="14" t="s">
        <v>190</v>
      </c>
      <c r="C310" s="31">
        <v>901</v>
      </c>
      <c r="D310" s="17">
        <v>709</v>
      </c>
      <c r="E310" s="18" t="s">
        <v>362</v>
      </c>
      <c r="F310" s="18" t="s">
        <v>66</v>
      </c>
      <c r="G310" s="39"/>
      <c r="H310" s="39"/>
      <c r="I310" s="41">
        <v>0</v>
      </c>
      <c r="J310" s="41">
        <v>2</v>
      </c>
      <c r="K310" s="41">
        <v>0</v>
      </c>
      <c r="L310" s="41">
        <v>0</v>
      </c>
    </row>
    <row r="311" spans="1:12" ht="36.75" customHeight="1" x14ac:dyDescent="0.2">
      <c r="A311" s="29">
        <v>303</v>
      </c>
      <c r="B311" s="15" t="s">
        <v>261</v>
      </c>
      <c r="C311" s="29">
        <v>901</v>
      </c>
      <c r="D311" s="16">
        <v>709</v>
      </c>
      <c r="E311" s="13" t="s">
        <v>159</v>
      </c>
      <c r="F311" s="13"/>
      <c r="G311" s="39"/>
      <c r="H311" s="39"/>
      <c r="I311" s="40">
        <f>SUM(I312+I315)</f>
        <v>102.6</v>
      </c>
      <c r="J311" s="40">
        <f>SUM(J312+J315)</f>
        <v>102.6</v>
      </c>
      <c r="K311" s="40">
        <f>SUM(K312+K315)</f>
        <v>0</v>
      </c>
      <c r="L311" s="40">
        <f>SUM(L312+L315)</f>
        <v>0</v>
      </c>
    </row>
    <row r="312" spans="1:12" ht="31.5" customHeight="1" x14ac:dyDescent="0.2">
      <c r="A312" s="29">
        <v>304</v>
      </c>
      <c r="B312" s="52" t="s">
        <v>244</v>
      </c>
      <c r="C312" s="29">
        <v>901</v>
      </c>
      <c r="D312" s="16">
        <v>709</v>
      </c>
      <c r="E312" s="13" t="s">
        <v>314</v>
      </c>
      <c r="F312" s="13"/>
      <c r="G312" s="39"/>
      <c r="H312" s="39"/>
      <c r="I312" s="40">
        <f t="shared" ref="I312:L313" si="24">SUM(I313)</f>
        <v>12.6</v>
      </c>
      <c r="J312" s="40">
        <f t="shared" si="24"/>
        <v>12.6</v>
      </c>
      <c r="K312" s="40">
        <f t="shared" si="24"/>
        <v>0</v>
      </c>
      <c r="L312" s="40">
        <f t="shared" si="24"/>
        <v>0</v>
      </c>
    </row>
    <row r="313" spans="1:12" ht="57.75" customHeight="1" x14ac:dyDescent="0.2">
      <c r="A313" s="29">
        <v>305</v>
      </c>
      <c r="B313" s="43" t="s">
        <v>312</v>
      </c>
      <c r="C313" s="29">
        <v>901</v>
      </c>
      <c r="D313" s="16">
        <v>709</v>
      </c>
      <c r="E313" s="13" t="s">
        <v>315</v>
      </c>
      <c r="F313" s="13"/>
      <c r="G313" s="39"/>
      <c r="H313" s="39"/>
      <c r="I313" s="40">
        <f t="shared" si="24"/>
        <v>12.6</v>
      </c>
      <c r="J313" s="40">
        <f t="shared" si="24"/>
        <v>12.6</v>
      </c>
      <c r="K313" s="40">
        <f t="shared" si="24"/>
        <v>0</v>
      </c>
      <c r="L313" s="40">
        <f t="shared" si="24"/>
        <v>0</v>
      </c>
    </row>
    <row r="314" spans="1:12" ht="28.5" customHeight="1" x14ac:dyDescent="0.2">
      <c r="A314" s="29">
        <v>306</v>
      </c>
      <c r="B314" s="14" t="s">
        <v>190</v>
      </c>
      <c r="C314" s="31">
        <v>901</v>
      </c>
      <c r="D314" s="17">
        <v>709</v>
      </c>
      <c r="E314" s="18" t="s">
        <v>315</v>
      </c>
      <c r="F314" s="18" t="s">
        <v>66</v>
      </c>
      <c r="G314" s="39"/>
      <c r="H314" s="39"/>
      <c r="I314" s="41">
        <v>12.6</v>
      </c>
      <c r="J314" s="41">
        <v>12.6</v>
      </c>
      <c r="K314" s="41">
        <v>0</v>
      </c>
      <c r="L314" s="41">
        <v>0</v>
      </c>
    </row>
    <row r="315" spans="1:12" ht="47.25" customHeight="1" x14ac:dyDescent="0.2">
      <c r="A315" s="29">
        <v>307</v>
      </c>
      <c r="B315" s="15" t="s">
        <v>385</v>
      </c>
      <c r="C315" s="29">
        <v>901</v>
      </c>
      <c r="D315" s="16">
        <v>709</v>
      </c>
      <c r="E315" s="13" t="s">
        <v>387</v>
      </c>
      <c r="F315" s="13"/>
      <c r="G315" s="39"/>
      <c r="H315" s="39"/>
      <c r="I315" s="40">
        <f>SUM(I316)</f>
        <v>90</v>
      </c>
      <c r="J315" s="40">
        <f>SUM(J316)</f>
        <v>90</v>
      </c>
      <c r="K315" s="40">
        <f>SUM(K316)</f>
        <v>0</v>
      </c>
      <c r="L315" s="40">
        <f>SUM(L316)</f>
        <v>0</v>
      </c>
    </row>
    <row r="316" spans="1:12" ht="18" customHeight="1" x14ac:dyDescent="0.2">
      <c r="A316" s="29">
        <v>308</v>
      </c>
      <c r="B316" s="14" t="s">
        <v>386</v>
      </c>
      <c r="C316" s="31">
        <v>901</v>
      </c>
      <c r="D316" s="17">
        <v>709</v>
      </c>
      <c r="E316" s="18" t="s">
        <v>387</v>
      </c>
      <c r="F316" s="18" t="s">
        <v>388</v>
      </c>
      <c r="G316" s="39"/>
      <c r="H316" s="39"/>
      <c r="I316" s="41">
        <v>90</v>
      </c>
      <c r="J316" s="41">
        <v>90</v>
      </c>
      <c r="K316" s="41">
        <v>0</v>
      </c>
      <c r="L316" s="41">
        <v>0</v>
      </c>
    </row>
    <row r="317" spans="1:12" ht="40.5" customHeight="1" x14ac:dyDescent="0.2">
      <c r="A317" s="29">
        <v>309</v>
      </c>
      <c r="B317" s="15" t="s">
        <v>363</v>
      </c>
      <c r="C317" s="29">
        <v>901</v>
      </c>
      <c r="D317" s="16">
        <v>709</v>
      </c>
      <c r="E317" s="13" t="s">
        <v>200</v>
      </c>
      <c r="F317" s="13"/>
      <c r="G317" s="42"/>
      <c r="H317" s="42"/>
      <c r="I317" s="40">
        <v>0</v>
      </c>
      <c r="J317" s="40">
        <f>SUM(J318+J320)</f>
        <v>20.8</v>
      </c>
      <c r="K317" s="40">
        <v>0</v>
      </c>
      <c r="L317" s="40">
        <v>0</v>
      </c>
    </row>
    <row r="318" spans="1:12" ht="43.5" customHeight="1" x14ac:dyDescent="0.2">
      <c r="A318" s="29">
        <v>310</v>
      </c>
      <c r="B318" s="52" t="s">
        <v>227</v>
      </c>
      <c r="C318" s="29">
        <v>901</v>
      </c>
      <c r="D318" s="16">
        <v>709</v>
      </c>
      <c r="E318" s="13" t="s">
        <v>201</v>
      </c>
      <c r="F318" s="13"/>
      <c r="G318" s="42"/>
      <c r="H318" s="42"/>
      <c r="I318" s="40">
        <v>0</v>
      </c>
      <c r="J318" s="40">
        <f>SUM(J319)</f>
        <v>10.8</v>
      </c>
      <c r="K318" s="40">
        <v>0</v>
      </c>
      <c r="L318" s="40">
        <v>0</v>
      </c>
    </row>
    <row r="319" spans="1:12" ht="28.5" customHeight="1" x14ac:dyDescent="0.2">
      <c r="A319" s="29">
        <v>311</v>
      </c>
      <c r="B319" s="14" t="s">
        <v>190</v>
      </c>
      <c r="C319" s="31">
        <v>901</v>
      </c>
      <c r="D319" s="17">
        <v>709</v>
      </c>
      <c r="E319" s="18" t="s">
        <v>201</v>
      </c>
      <c r="F319" s="18" t="s">
        <v>66</v>
      </c>
      <c r="G319" s="39"/>
      <c r="H319" s="39"/>
      <c r="I319" s="41">
        <v>0</v>
      </c>
      <c r="J319" s="41">
        <v>10.8</v>
      </c>
      <c r="K319" s="41">
        <v>0</v>
      </c>
      <c r="L319" s="41">
        <v>0</v>
      </c>
    </row>
    <row r="320" spans="1:12" ht="32.25" customHeight="1" x14ac:dyDescent="0.2">
      <c r="A320" s="29">
        <v>312</v>
      </c>
      <c r="B320" s="52" t="s">
        <v>197</v>
      </c>
      <c r="C320" s="29">
        <v>901</v>
      </c>
      <c r="D320" s="16">
        <v>709</v>
      </c>
      <c r="E320" s="13" t="s">
        <v>202</v>
      </c>
      <c r="F320" s="13"/>
      <c r="G320" s="42"/>
      <c r="H320" s="42"/>
      <c r="I320" s="40">
        <v>0</v>
      </c>
      <c r="J320" s="40">
        <f>SUM(J321)</f>
        <v>10</v>
      </c>
      <c r="K320" s="40">
        <v>0</v>
      </c>
      <c r="L320" s="40">
        <v>0</v>
      </c>
    </row>
    <row r="321" spans="1:12" ht="29.25" customHeight="1" x14ac:dyDescent="0.2">
      <c r="A321" s="29">
        <v>313</v>
      </c>
      <c r="B321" s="14" t="s">
        <v>190</v>
      </c>
      <c r="C321" s="31">
        <v>901</v>
      </c>
      <c r="D321" s="17">
        <v>709</v>
      </c>
      <c r="E321" s="18" t="s">
        <v>202</v>
      </c>
      <c r="F321" s="18" t="s">
        <v>66</v>
      </c>
      <c r="G321" s="39"/>
      <c r="H321" s="39"/>
      <c r="I321" s="41">
        <v>0</v>
      </c>
      <c r="J321" s="41">
        <v>10</v>
      </c>
      <c r="K321" s="41">
        <v>0</v>
      </c>
      <c r="L321" s="41">
        <v>0</v>
      </c>
    </row>
    <row r="322" spans="1:12" ht="46.5" customHeight="1" x14ac:dyDescent="0.2">
      <c r="A322" s="29">
        <v>314</v>
      </c>
      <c r="B322" s="46" t="s">
        <v>267</v>
      </c>
      <c r="C322" s="29">
        <v>901</v>
      </c>
      <c r="D322" s="16">
        <v>709</v>
      </c>
      <c r="E322" s="13" t="s">
        <v>203</v>
      </c>
      <c r="F322" s="13"/>
      <c r="G322" s="42"/>
      <c r="H322" s="42"/>
      <c r="I322" s="40">
        <v>0</v>
      </c>
      <c r="J322" s="40">
        <f>SUM(J323+J325)</f>
        <v>8.3000000000000007</v>
      </c>
      <c r="K322" s="40">
        <v>0</v>
      </c>
      <c r="L322" s="40">
        <v>0</v>
      </c>
    </row>
    <row r="323" spans="1:12" ht="24.75" customHeight="1" x14ac:dyDescent="0.2">
      <c r="A323" s="29">
        <v>315</v>
      </c>
      <c r="B323" s="52" t="s">
        <v>198</v>
      </c>
      <c r="C323" s="29">
        <v>901</v>
      </c>
      <c r="D323" s="16">
        <v>709</v>
      </c>
      <c r="E323" s="13" t="s">
        <v>204</v>
      </c>
      <c r="F323" s="13"/>
      <c r="G323" s="42"/>
      <c r="H323" s="42"/>
      <c r="I323" s="40">
        <v>0</v>
      </c>
      <c r="J323" s="40">
        <f>SUM(J324)</f>
        <v>2.2999999999999998</v>
      </c>
      <c r="K323" s="40">
        <v>0</v>
      </c>
      <c r="L323" s="40">
        <v>0</v>
      </c>
    </row>
    <row r="324" spans="1:12" ht="29.25" customHeight="1" x14ac:dyDescent="0.2">
      <c r="A324" s="29">
        <v>316</v>
      </c>
      <c r="B324" s="14" t="s">
        <v>190</v>
      </c>
      <c r="C324" s="31">
        <v>901</v>
      </c>
      <c r="D324" s="17">
        <v>709</v>
      </c>
      <c r="E324" s="18" t="s">
        <v>204</v>
      </c>
      <c r="F324" s="18" t="s">
        <v>66</v>
      </c>
      <c r="G324" s="39"/>
      <c r="H324" s="39"/>
      <c r="I324" s="41">
        <v>0</v>
      </c>
      <c r="J324" s="41">
        <v>2.2999999999999998</v>
      </c>
      <c r="K324" s="41">
        <v>0</v>
      </c>
      <c r="L324" s="41">
        <v>0</v>
      </c>
    </row>
    <row r="325" spans="1:12" ht="43.5" customHeight="1" x14ac:dyDescent="0.2">
      <c r="A325" s="29">
        <v>317</v>
      </c>
      <c r="B325" s="52" t="s">
        <v>199</v>
      </c>
      <c r="C325" s="29">
        <v>901</v>
      </c>
      <c r="D325" s="16">
        <v>709</v>
      </c>
      <c r="E325" s="13" t="s">
        <v>205</v>
      </c>
      <c r="F325" s="13"/>
      <c r="G325" s="42"/>
      <c r="H325" s="42"/>
      <c r="I325" s="40">
        <v>0</v>
      </c>
      <c r="J325" s="40">
        <f>SUM(J326)</f>
        <v>6</v>
      </c>
      <c r="K325" s="40">
        <v>0</v>
      </c>
      <c r="L325" s="40">
        <v>0</v>
      </c>
    </row>
    <row r="326" spans="1:12" ht="29.25" customHeight="1" x14ac:dyDescent="0.2">
      <c r="A326" s="29">
        <v>318</v>
      </c>
      <c r="B326" s="14" t="s">
        <v>190</v>
      </c>
      <c r="C326" s="31">
        <v>901</v>
      </c>
      <c r="D326" s="17">
        <v>709</v>
      </c>
      <c r="E326" s="18" t="s">
        <v>205</v>
      </c>
      <c r="F326" s="18" t="s">
        <v>66</v>
      </c>
      <c r="G326" s="39"/>
      <c r="H326" s="39"/>
      <c r="I326" s="41">
        <v>0</v>
      </c>
      <c r="J326" s="41">
        <v>6</v>
      </c>
      <c r="K326" s="41">
        <v>0</v>
      </c>
      <c r="L326" s="41">
        <v>0</v>
      </c>
    </row>
    <row r="327" spans="1:12" ht="45" customHeight="1" x14ac:dyDescent="0.2">
      <c r="A327" s="29">
        <v>319</v>
      </c>
      <c r="B327" s="15" t="s">
        <v>442</v>
      </c>
      <c r="C327" s="29">
        <v>901</v>
      </c>
      <c r="D327" s="16">
        <v>709</v>
      </c>
      <c r="E327" s="13" t="s">
        <v>364</v>
      </c>
      <c r="F327" s="13"/>
      <c r="G327" s="42"/>
      <c r="H327" s="42"/>
      <c r="I327" s="40">
        <v>0</v>
      </c>
      <c r="J327" s="40">
        <f>SUM(J328)</f>
        <v>5</v>
      </c>
      <c r="K327" s="40">
        <v>0</v>
      </c>
      <c r="L327" s="40">
        <v>0</v>
      </c>
    </row>
    <row r="328" spans="1:12" ht="43.5" customHeight="1" x14ac:dyDescent="0.2">
      <c r="A328" s="29">
        <v>320</v>
      </c>
      <c r="B328" s="15" t="s">
        <v>216</v>
      </c>
      <c r="C328" s="29">
        <v>901</v>
      </c>
      <c r="D328" s="16">
        <v>709</v>
      </c>
      <c r="E328" s="13" t="s">
        <v>218</v>
      </c>
      <c r="F328" s="13"/>
      <c r="G328" s="42"/>
      <c r="H328" s="42"/>
      <c r="I328" s="40">
        <v>0</v>
      </c>
      <c r="J328" s="40">
        <f>SUM(J329)</f>
        <v>5</v>
      </c>
      <c r="K328" s="40">
        <v>0</v>
      </c>
      <c r="L328" s="40">
        <v>0</v>
      </c>
    </row>
    <row r="329" spans="1:12" ht="29.25" customHeight="1" x14ac:dyDescent="0.2">
      <c r="A329" s="29">
        <v>321</v>
      </c>
      <c r="B329" s="14" t="s">
        <v>190</v>
      </c>
      <c r="C329" s="31">
        <v>901</v>
      </c>
      <c r="D329" s="17">
        <v>709</v>
      </c>
      <c r="E329" s="18" t="s">
        <v>218</v>
      </c>
      <c r="F329" s="18" t="s">
        <v>66</v>
      </c>
      <c r="G329" s="39"/>
      <c r="H329" s="39"/>
      <c r="I329" s="41">
        <v>0</v>
      </c>
      <c r="J329" s="41">
        <v>5</v>
      </c>
      <c r="K329" s="41">
        <v>0</v>
      </c>
      <c r="L329" s="41">
        <v>0</v>
      </c>
    </row>
    <row r="330" spans="1:12" ht="39.75" customHeight="1" x14ac:dyDescent="0.2">
      <c r="A330" s="29">
        <v>322</v>
      </c>
      <c r="B330" s="52" t="s">
        <v>271</v>
      </c>
      <c r="C330" s="29">
        <v>901</v>
      </c>
      <c r="D330" s="16">
        <v>709</v>
      </c>
      <c r="E330" s="13" t="s">
        <v>275</v>
      </c>
      <c r="F330" s="13"/>
      <c r="G330" s="42"/>
      <c r="H330" s="42"/>
      <c r="I330" s="40">
        <v>0</v>
      </c>
      <c r="J330" s="40">
        <f>SUM(J331+J333+J335)</f>
        <v>166.3</v>
      </c>
      <c r="K330" s="40">
        <f>SUM(K331+K333+K335)</f>
        <v>19.899999999999999</v>
      </c>
      <c r="L330" s="40">
        <f>K330/J330*100</f>
        <v>11.966325917017437</v>
      </c>
    </row>
    <row r="331" spans="1:12" ht="32.25" customHeight="1" x14ac:dyDescent="0.2">
      <c r="A331" s="29">
        <v>323</v>
      </c>
      <c r="B331" s="53" t="s">
        <v>272</v>
      </c>
      <c r="C331" s="29">
        <v>901</v>
      </c>
      <c r="D331" s="16">
        <v>709</v>
      </c>
      <c r="E331" s="13" t="s">
        <v>276</v>
      </c>
      <c r="F331" s="13"/>
      <c r="G331" s="42"/>
      <c r="H331" s="42"/>
      <c r="I331" s="40">
        <v>0</v>
      </c>
      <c r="J331" s="40">
        <f>SUM(J332)</f>
        <v>20</v>
      </c>
      <c r="K331" s="40">
        <f>SUM(K332)</f>
        <v>5</v>
      </c>
      <c r="L331" s="40">
        <f>K331/J331*100</f>
        <v>25</v>
      </c>
    </row>
    <row r="332" spans="1:12" ht="29.25" customHeight="1" x14ac:dyDescent="0.2">
      <c r="A332" s="29">
        <v>324</v>
      </c>
      <c r="B332" s="14" t="s">
        <v>190</v>
      </c>
      <c r="C332" s="31">
        <v>901</v>
      </c>
      <c r="D332" s="17">
        <v>709</v>
      </c>
      <c r="E332" s="18" t="s">
        <v>276</v>
      </c>
      <c r="F332" s="18" t="s">
        <v>66</v>
      </c>
      <c r="G332" s="39"/>
      <c r="H332" s="39"/>
      <c r="I332" s="41">
        <v>0</v>
      </c>
      <c r="J332" s="41">
        <v>20</v>
      </c>
      <c r="K332" s="41">
        <v>5</v>
      </c>
      <c r="L332" s="41">
        <f>K332/J332*100</f>
        <v>25</v>
      </c>
    </row>
    <row r="333" spans="1:12" ht="78.75" customHeight="1" x14ac:dyDescent="0.2">
      <c r="A333" s="29">
        <v>325</v>
      </c>
      <c r="B333" s="54" t="s">
        <v>273</v>
      </c>
      <c r="C333" s="29">
        <v>901</v>
      </c>
      <c r="D333" s="16">
        <v>709</v>
      </c>
      <c r="E333" s="13" t="s">
        <v>277</v>
      </c>
      <c r="F333" s="13"/>
      <c r="G333" s="42"/>
      <c r="H333" s="42"/>
      <c r="I333" s="40">
        <v>0</v>
      </c>
      <c r="J333" s="40">
        <f>SUM(J334)</f>
        <v>141.30000000000001</v>
      </c>
      <c r="K333" s="40">
        <f>SUM(K334)</f>
        <v>14.9</v>
      </c>
      <c r="L333" s="40">
        <f>K333/J333*100</f>
        <v>10.544939844302901</v>
      </c>
    </row>
    <row r="334" spans="1:12" ht="29.25" customHeight="1" x14ac:dyDescent="0.2">
      <c r="A334" s="29">
        <v>326</v>
      </c>
      <c r="B334" s="14" t="s">
        <v>190</v>
      </c>
      <c r="C334" s="31">
        <v>901</v>
      </c>
      <c r="D334" s="17">
        <v>709</v>
      </c>
      <c r="E334" s="18" t="s">
        <v>277</v>
      </c>
      <c r="F334" s="18" t="s">
        <v>66</v>
      </c>
      <c r="G334" s="39"/>
      <c r="H334" s="39"/>
      <c r="I334" s="41">
        <v>0</v>
      </c>
      <c r="J334" s="41">
        <v>141.30000000000001</v>
      </c>
      <c r="K334" s="41">
        <v>14.9</v>
      </c>
      <c r="L334" s="41">
        <f>K334/J334*100</f>
        <v>10.544939844302901</v>
      </c>
    </row>
    <row r="335" spans="1:12" ht="39.75" customHeight="1" x14ac:dyDescent="0.2">
      <c r="A335" s="29">
        <v>327</v>
      </c>
      <c r="B335" s="54" t="s">
        <v>274</v>
      </c>
      <c r="C335" s="29">
        <v>901</v>
      </c>
      <c r="D335" s="16">
        <v>709</v>
      </c>
      <c r="E335" s="13" t="s">
        <v>278</v>
      </c>
      <c r="F335" s="13"/>
      <c r="G335" s="42"/>
      <c r="H335" s="42"/>
      <c r="I335" s="40">
        <v>0</v>
      </c>
      <c r="J335" s="40">
        <f>SUM(J336)</f>
        <v>5</v>
      </c>
      <c r="K335" s="40">
        <f>SUM(K336)</f>
        <v>0</v>
      </c>
      <c r="L335" s="40">
        <v>0</v>
      </c>
    </row>
    <row r="336" spans="1:12" ht="29.25" customHeight="1" x14ac:dyDescent="0.2">
      <c r="A336" s="29">
        <v>328</v>
      </c>
      <c r="B336" s="14" t="s">
        <v>190</v>
      </c>
      <c r="C336" s="31">
        <v>901</v>
      </c>
      <c r="D336" s="17">
        <v>709</v>
      </c>
      <c r="E336" s="18" t="s">
        <v>278</v>
      </c>
      <c r="F336" s="18" t="s">
        <v>66</v>
      </c>
      <c r="G336" s="39"/>
      <c r="H336" s="39"/>
      <c r="I336" s="41">
        <v>0</v>
      </c>
      <c r="J336" s="41">
        <v>5</v>
      </c>
      <c r="K336" s="41">
        <v>0</v>
      </c>
      <c r="L336" s="41">
        <v>0</v>
      </c>
    </row>
    <row r="337" spans="1:12" ht="18.75" customHeight="1" x14ac:dyDescent="0.2">
      <c r="A337" s="29">
        <v>329</v>
      </c>
      <c r="B337" s="85" t="s">
        <v>33</v>
      </c>
      <c r="C337" s="29">
        <v>901</v>
      </c>
      <c r="D337" s="16">
        <v>800</v>
      </c>
      <c r="E337" s="13"/>
      <c r="F337" s="18"/>
      <c r="G337" s="39"/>
      <c r="H337" s="39"/>
      <c r="I337" s="40">
        <f>I338</f>
        <v>31094.6</v>
      </c>
      <c r="J337" s="40">
        <f>J338</f>
        <v>31094.600000000002</v>
      </c>
      <c r="K337" s="40">
        <f>K338</f>
        <v>12768.4</v>
      </c>
      <c r="L337" s="40">
        <f t="shared" ref="L337:L350" si="25">K337/J337*100</f>
        <v>41.06307847664867</v>
      </c>
    </row>
    <row r="338" spans="1:12" ht="15.75" customHeight="1" x14ac:dyDescent="0.2">
      <c r="A338" s="29">
        <v>330</v>
      </c>
      <c r="B338" s="15" t="s">
        <v>23</v>
      </c>
      <c r="C338" s="29">
        <v>901</v>
      </c>
      <c r="D338" s="16">
        <v>801</v>
      </c>
      <c r="E338" s="13"/>
      <c r="F338" s="18"/>
      <c r="G338" s="39"/>
      <c r="H338" s="39"/>
      <c r="I338" s="40">
        <f>SUM(I339)</f>
        <v>31094.6</v>
      </c>
      <c r="J338" s="40">
        <f>SUM(J339)</f>
        <v>31094.600000000002</v>
      </c>
      <c r="K338" s="40">
        <f>SUM(K339)</f>
        <v>12768.4</v>
      </c>
      <c r="L338" s="40">
        <f t="shared" si="25"/>
        <v>41.06307847664867</v>
      </c>
    </row>
    <row r="339" spans="1:12" ht="27" customHeight="1" x14ac:dyDescent="0.2">
      <c r="A339" s="29">
        <v>331</v>
      </c>
      <c r="B339" s="15" t="s">
        <v>259</v>
      </c>
      <c r="C339" s="29">
        <v>901</v>
      </c>
      <c r="D339" s="16">
        <v>801</v>
      </c>
      <c r="E339" s="13" t="s">
        <v>163</v>
      </c>
      <c r="F339" s="18"/>
      <c r="G339" s="39"/>
      <c r="H339" s="39"/>
      <c r="I339" s="40">
        <f>SUM(I340+I344+I347+I351+I353+I355)</f>
        <v>31094.6</v>
      </c>
      <c r="J339" s="40">
        <f>SUM(J340+J344+J347+J351+J353+J355)</f>
        <v>31094.600000000002</v>
      </c>
      <c r="K339" s="40">
        <f>SUM(K340+K344+K347+K351+K353+K355)</f>
        <v>12768.4</v>
      </c>
      <c r="L339" s="40">
        <f t="shared" si="25"/>
        <v>41.06307847664867</v>
      </c>
    </row>
    <row r="340" spans="1:12" ht="25.5" x14ac:dyDescent="0.2">
      <c r="A340" s="29">
        <v>332</v>
      </c>
      <c r="B340" s="15" t="s">
        <v>88</v>
      </c>
      <c r="C340" s="29">
        <v>901</v>
      </c>
      <c r="D340" s="16">
        <v>801</v>
      </c>
      <c r="E340" s="13" t="s">
        <v>164</v>
      </c>
      <c r="F340" s="18"/>
      <c r="G340" s="39"/>
      <c r="H340" s="39"/>
      <c r="I340" s="40">
        <f>SUM(I341:I343)</f>
        <v>16056.599999999999</v>
      </c>
      <c r="J340" s="40">
        <f>SUM(J341:J343)</f>
        <v>16056.6</v>
      </c>
      <c r="K340" s="40">
        <f>SUM(K341:K343)</f>
        <v>6342.7000000000007</v>
      </c>
      <c r="L340" s="40">
        <f t="shared" si="25"/>
        <v>39.502136193216501</v>
      </c>
    </row>
    <row r="341" spans="1:12" x14ac:dyDescent="0.2">
      <c r="A341" s="29">
        <v>333</v>
      </c>
      <c r="B341" s="14" t="s">
        <v>37</v>
      </c>
      <c r="C341" s="31">
        <v>901</v>
      </c>
      <c r="D341" s="17">
        <v>801</v>
      </c>
      <c r="E341" s="18" t="s">
        <v>164</v>
      </c>
      <c r="F341" s="18" t="s">
        <v>36</v>
      </c>
      <c r="G341" s="39"/>
      <c r="H341" s="39"/>
      <c r="I341" s="41">
        <v>11818.8</v>
      </c>
      <c r="J341" s="41">
        <v>11818.8</v>
      </c>
      <c r="K341" s="41">
        <v>4921.8</v>
      </c>
      <c r="L341" s="41">
        <f t="shared" si="25"/>
        <v>41.643821707787595</v>
      </c>
    </row>
    <row r="342" spans="1:12" ht="29.25" customHeight="1" x14ac:dyDescent="0.2">
      <c r="A342" s="29">
        <v>334</v>
      </c>
      <c r="B342" s="14" t="s">
        <v>190</v>
      </c>
      <c r="C342" s="31">
        <v>901</v>
      </c>
      <c r="D342" s="17">
        <v>801</v>
      </c>
      <c r="E342" s="18" t="s">
        <v>164</v>
      </c>
      <c r="F342" s="18" t="s">
        <v>66</v>
      </c>
      <c r="G342" s="39"/>
      <c r="H342" s="39"/>
      <c r="I342" s="41">
        <v>3248.8</v>
      </c>
      <c r="J342" s="41">
        <v>3511.35</v>
      </c>
      <c r="K342" s="41">
        <v>1390.9</v>
      </c>
      <c r="L342" s="41">
        <f t="shared" si="25"/>
        <v>39.611545417004862</v>
      </c>
    </row>
    <row r="343" spans="1:12" ht="17.25" customHeight="1" x14ac:dyDescent="0.2">
      <c r="A343" s="29">
        <v>335</v>
      </c>
      <c r="B343" s="14" t="s">
        <v>186</v>
      </c>
      <c r="C343" s="31">
        <v>901</v>
      </c>
      <c r="D343" s="17">
        <v>801</v>
      </c>
      <c r="E343" s="18" t="s">
        <v>164</v>
      </c>
      <c r="F343" s="18" t="s">
        <v>187</v>
      </c>
      <c r="G343" s="39"/>
      <c r="H343" s="39"/>
      <c r="I343" s="41">
        <v>989</v>
      </c>
      <c r="J343" s="41">
        <v>726.45</v>
      </c>
      <c r="K343" s="41">
        <v>30</v>
      </c>
      <c r="L343" s="41">
        <f t="shared" si="25"/>
        <v>4.1296716911005573</v>
      </c>
    </row>
    <row r="344" spans="1:12" ht="41.25" customHeight="1" x14ac:dyDescent="0.2">
      <c r="A344" s="29">
        <v>336</v>
      </c>
      <c r="B344" s="73" t="s">
        <v>89</v>
      </c>
      <c r="C344" s="74">
        <v>901</v>
      </c>
      <c r="D344" s="75">
        <v>801</v>
      </c>
      <c r="E344" s="76" t="s">
        <v>165</v>
      </c>
      <c r="F344" s="82"/>
      <c r="G344" s="83"/>
      <c r="H344" s="83"/>
      <c r="I344" s="78">
        <f>I345+I346</f>
        <v>4410.8</v>
      </c>
      <c r="J344" s="78">
        <f>J345+J346</f>
        <v>4410.8</v>
      </c>
      <c r="K344" s="78">
        <f>K345+K346</f>
        <v>1682.6</v>
      </c>
      <c r="L344" s="78">
        <f t="shared" si="25"/>
        <v>38.147274870771739</v>
      </c>
    </row>
    <row r="345" spans="1:12" x14ac:dyDescent="0.2">
      <c r="A345" s="29">
        <v>337</v>
      </c>
      <c r="B345" s="79" t="s">
        <v>37</v>
      </c>
      <c r="C345" s="80">
        <v>901</v>
      </c>
      <c r="D345" s="81">
        <v>801</v>
      </c>
      <c r="E345" s="82" t="s">
        <v>165</v>
      </c>
      <c r="F345" s="82" t="s">
        <v>36</v>
      </c>
      <c r="G345" s="83"/>
      <c r="H345" s="83"/>
      <c r="I345" s="84">
        <v>3726.5</v>
      </c>
      <c r="J345" s="84">
        <v>3726.5</v>
      </c>
      <c r="K345" s="84">
        <v>1501.6</v>
      </c>
      <c r="L345" s="84">
        <f t="shared" si="25"/>
        <v>40.295183147725744</v>
      </c>
    </row>
    <row r="346" spans="1:12" ht="29.25" customHeight="1" x14ac:dyDescent="0.2">
      <c r="A346" s="29">
        <v>338</v>
      </c>
      <c r="B346" s="79" t="s">
        <v>190</v>
      </c>
      <c r="C346" s="80">
        <v>901</v>
      </c>
      <c r="D346" s="81">
        <v>801</v>
      </c>
      <c r="E346" s="82" t="s">
        <v>165</v>
      </c>
      <c r="F346" s="82" t="s">
        <v>66</v>
      </c>
      <c r="G346" s="83"/>
      <c r="H346" s="83"/>
      <c r="I346" s="84">
        <v>684.3</v>
      </c>
      <c r="J346" s="84">
        <v>684.3</v>
      </c>
      <c r="K346" s="84">
        <v>181</v>
      </c>
      <c r="L346" s="84">
        <f t="shared" si="25"/>
        <v>26.450387257050998</v>
      </c>
    </row>
    <row r="347" spans="1:12" ht="30.75" customHeight="1" x14ac:dyDescent="0.2">
      <c r="A347" s="29">
        <v>339</v>
      </c>
      <c r="B347" s="73" t="s">
        <v>90</v>
      </c>
      <c r="C347" s="74">
        <v>901</v>
      </c>
      <c r="D347" s="75">
        <v>801</v>
      </c>
      <c r="E347" s="76" t="s">
        <v>166</v>
      </c>
      <c r="F347" s="82"/>
      <c r="G347" s="83"/>
      <c r="H347" s="83"/>
      <c r="I347" s="78">
        <f>SUM(I348:I350)</f>
        <v>3715.7</v>
      </c>
      <c r="J347" s="78">
        <f>SUM(J348:J350)</f>
        <v>3715.7</v>
      </c>
      <c r="K347" s="78">
        <f>SUM(K348:K350)</f>
        <v>1686.8</v>
      </c>
      <c r="L347" s="78">
        <f t="shared" si="25"/>
        <v>45.396560540409617</v>
      </c>
    </row>
    <row r="348" spans="1:12" ht="18" customHeight="1" x14ac:dyDescent="0.2">
      <c r="A348" s="29">
        <v>340</v>
      </c>
      <c r="B348" s="79" t="s">
        <v>69</v>
      </c>
      <c r="C348" s="80">
        <v>901</v>
      </c>
      <c r="D348" s="81">
        <v>801</v>
      </c>
      <c r="E348" s="82" t="s">
        <v>166</v>
      </c>
      <c r="F348" s="82" t="s">
        <v>36</v>
      </c>
      <c r="G348" s="83"/>
      <c r="H348" s="83"/>
      <c r="I348" s="84">
        <v>2533.5</v>
      </c>
      <c r="J348" s="84">
        <v>2533.5</v>
      </c>
      <c r="K348" s="84">
        <v>1201.5</v>
      </c>
      <c r="L348" s="84">
        <f t="shared" si="25"/>
        <v>47.424511545293072</v>
      </c>
    </row>
    <row r="349" spans="1:12" ht="30" customHeight="1" x14ac:dyDescent="0.2">
      <c r="A349" s="29">
        <v>341</v>
      </c>
      <c r="B349" s="79" t="s">
        <v>190</v>
      </c>
      <c r="C349" s="80">
        <v>901</v>
      </c>
      <c r="D349" s="81">
        <v>801</v>
      </c>
      <c r="E349" s="82" t="s">
        <v>166</v>
      </c>
      <c r="F349" s="82" t="s">
        <v>66</v>
      </c>
      <c r="G349" s="83"/>
      <c r="H349" s="83"/>
      <c r="I349" s="84">
        <v>1180.2</v>
      </c>
      <c r="J349" s="84">
        <v>1180.2</v>
      </c>
      <c r="K349" s="84">
        <v>485.3</v>
      </c>
      <c r="L349" s="84">
        <f t="shared" si="25"/>
        <v>41.120149127266565</v>
      </c>
    </row>
    <row r="350" spans="1:12" ht="18" customHeight="1" x14ac:dyDescent="0.2">
      <c r="A350" s="29">
        <v>342</v>
      </c>
      <c r="B350" s="79" t="s">
        <v>186</v>
      </c>
      <c r="C350" s="80">
        <v>901</v>
      </c>
      <c r="D350" s="81">
        <v>801</v>
      </c>
      <c r="E350" s="82" t="s">
        <v>166</v>
      </c>
      <c r="F350" s="82" t="s">
        <v>187</v>
      </c>
      <c r="G350" s="83"/>
      <c r="H350" s="83"/>
      <c r="I350" s="84">
        <v>2</v>
      </c>
      <c r="J350" s="84">
        <v>2</v>
      </c>
      <c r="K350" s="84">
        <v>0</v>
      </c>
      <c r="L350" s="84">
        <f t="shared" si="25"/>
        <v>0</v>
      </c>
    </row>
    <row r="351" spans="1:12" ht="45" customHeight="1" x14ac:dyDescent="0.2">
      <c r="A351" s="29">
        <v>343</v>
      </c>
      <c r="B351" s="15" t="s">
        <v>91</v>
      </c>
      <c r="C351" s="29">
        <v>901</v>
      </c>
      <c r="D351" s="16">
        <v>801</v>
      </c>
      <c r="E351" s="13" t="s">
        <v>167</v>
      </c>
      <c r="F351" s="18"/>
      <c r="G351" s="39"/>
      <c r="H351" s="39"/>
      <c r="I351" s="40">
        <f>I352</f>
        <v>316</v>
      </c>
      <c r="J351" s="40">
        <f>J352</f>
        <v>316</v>
      </c>
      <c r="K351" s="40">
        <f>K352</f>
        <v>48</v>
      </c>
      <c r="L351" s="40">
        <f>L352</f>
        <v>15.18987341772152</v>
      </c>
    </row>
    <row r="352" spans="1:12" ht="29.25" customHeight="1" x14ac:dyDescent="0.2">
      <c r="A352" s="29">
        <v>344</v>
      </c>
      <c r="B352" s="14" t="s">
        <v>190</v>
      </c>
      <c r="C352" s="31">
        <v>901</v>
      </c>
      <c r="D352" s="17">
        <v>801</v>
      </c>
      <c r="E352" s="18" t="s">
        <v>167</v>
      </c>
      <c r="F352" s="18" t="s">
        <v>66</v>
      </c>
      <c r="G352" s="39"/>
      <c r="H352" s="39"/>
      <c r="I352" s="41">
        <v>316</v>
      </c>
      <c r="J352" s="41">
        <v>316</v>
      </c>
      <c r="K352" s="41">
        <v>48</v>
      </c>
      <c r="L352" s="41">
        <f>K352/J352*100</f>
        <v>15.18987341772152</v>
      </c>
    </row>
    <row r="353" spans="1:12" ht="15" customHeight="1" x14ac:dyDescent="0.2">
      <c r="A353" s="29">
        <v>345</v>
      </c>
      <c r="B353" s="15" t="s">
        <v>92</v>
      </c>
      <c r="C353" s="29">
        <v>901</v>
      </c>
      <c r="D353" s="16">
        <v>801</v>
      </c>
      <c r="E353" s="13" t="s">
        <v>168</v>
      </c>
      <c r="F353" s="18"/>
      <c r="G353" s="39"/>
      <c r="H353" s="39"/>
      <c r="I353" s="40">
        <f>I354</f>
        <v>632.79999999999995</v>
      </c>
      <c r="J353" s="40">
        <f>J354</f>
        <v>632.79999999999995</v>
      </c>
      <c r="K353" s="40">
        <f>K354</f>
        <v>146.80000000000001</v>
      </c>
      <c r="L353" s="40">
        <f>L354</f>
        <v>23.19848293299621</v>
      </c>
    </row>
    <row r="354" spans="1:12" ht="26.25" customHeight="1" x14ac:dyDescent="0.2">
      <c r="A354" s="29">
        <v>346</v>
      </c>
      <c r="B354" s="14" t="s">
        <v>190</v>
      </c>
      <c r="C354" s="31">
        <v>901</v>
      </c>
      <c r="D354" s="17">
        <v>801</v>
      </c>
      <c r="E354" s="18" t="s">
        <v>168</v>
      </c>
      <c r="F354" s="18" t="s">
        <v>66</v>
      </c>
      <c r="G354" s="39"/>
      <c r="H354" s="39"/>
      <c r="I354" s="41">
        <v>632.79999999999995</v>
      </c>
      <c r="J354" s="41">
        <v>632.79999999999995</v>
      </c>
      <c r="K354" s="41">
        <v>146.80000000000001</v>
      </c>
      <c r="L354" s="41">
        <f>K354/J354*100</f>
        <v>23.19848293299621</v>
      </c>
    </row>
    <row r="355" spans="1:12" ht="26.25" customHeight="1" x14ac:dyDescent="0.2">
      <c r="A355" s="29">
        <v>347</v>
      </c>
      <c r="B355" s="15" t="s">
        <v>220</v>
      </c>
      <c r="C355" s="29">
        <v>901</v>
      </c>
      <c r="D355" s="16">
        <v>801</v>
      </c>
      <c r="E355" s="13" t="s">
        <v>221</v>
      </c>
      <c r="F355" s="13"/>
      <c r="G355" s="42"/>
      <c r="H355" s="42"/>
      <c r="I355" s="40">
        <f>SUM(I356)</f>
        <v>5962.7</v>
      </c>
      <c r="J355" s="40">
        <f>SUM(J356)</f>
        <v>5962.7</v>
      </c>
      <c r="K355" s="40">
        <f>SUM(K356)</f>
        <v>2861.5</v>
      </c>
      <c r="L355" s="40">
        <f>SUM(L356)</f>
        <v>47.990004528149996</v>
      </c>
    </row>
    <row r="356" spans="1:12" ht="26.25" customHeight="1" x14ac:dyDescent="0.2">
      <c r="A356" s="29">
        <v>348</v>
      </c>
      <c r="B356" s="14" t="s">
        <v>69</v>
      </c>
      <c r="C356" s="31">
        <v>901</v>
      </c>
      <c r="D356" s="17">
        <v>801</v>
      </c>
      <c r="E356" s="18" t="s">
        <v>221</v>
      </c>
      <c r="F356" s="18" t="s">
        <v>36</v>
      </c>
      <c r="G356" s="39"/>
      <c r="H356" s="39"/>
      <c r="I356" s="41">
        <v>5962.7</v>
      </c>
      <c r="J356" s="41">
        <v>5962.7</v>
      </c>
      <c r="K356" s="41">
        <v>2861.5</v>
      </c>
      <c r="L356" s="41">
        <f>K356/J356*100</f>
        <v>47.990004528149996</v>
      </c>
    </row>
    <row r="357" spans="1:12" x14ac:dyDescent="0.2">
      <c r="A357" s="29">
        <v>349</v>
      </c>
      <c r="B357" s="15" t="s">
        <v>24</v>
      </c>
      <c r="C357" s="29">
        <v>901</v>
      </c>
      <c r="D357" s="16">
        <v>1000</v>
      </c>
      <c r="E357" s="13"/>
      <c r="F357" s="18"/>
      <c r="G357" s="39"/>
      <c r="H357" s="39"/>
      <c r="I357" s="40">
        <f>SUM(I358+I362+I401)</f>
        <v>30641.299999999996</v>
      </c>
      <c r="J357" s="40">
        <f>SUM(J358+J362+J397+J401)</f>
        <v>32503.599999999999</v>
      </c>
      <c r="K357" s="40">
        <f>SUM(K358+K362+K397+K401)</f>
        <v>19132.902999999998</v>
      </c>
      <c r="L357" s="40">
        <f>K357/J357*100</f>
        <v>58.863950454718861</v>
      </c>
    </row>
    <row r="358" spans="1:12" x14ac:dyDescent="0.2">
      <c r="A358" s="29">
        <v>350</v>
      </c>
      <c r="B358" s="15" t="s">
        <v>28</v>
      </c>
      <c r="C358" s="29">
        <v>901</v>
      </c>
      <c r="D358" s="16">
        <v>1001</v>
      </c>
      <c r="E358" s="13"/>
      <c r="F358" s="18"/>
      <c r="G358" s="31"/>
      <c r="H358" s="31"/>
      <c r="I358" s="40">
        <f>SUM(I359)</f>
        <v>2183.1999999999998</v>
      </c>
      <c r="J358" s="40">
        <f>SUM(J359)</f>
        <v>2183.1999999999998</v>
      </c>
      <c r="K358" s="40">
        <f>SUM(K359)</f>
        <v>1046.5999999999999</v>
      </c>
      <c r="L358" s="40">
        <f>K358/J358*100</f>
        <v>47.938805423231948</v>
      </c>
    </row>
    <row r="359" spans="1:12" ht="39.75" customHeight="1" x14ac:dyDescent="0.2">
      <c r="A359" s="29">
        <v>351</v>
      </c>
      <c r="B359" s="15" t="s">
        <v>351</v>
      </c>
      <c r="C359" s="29">
        <v>901</v>
      </c>
      <c r="D359" s="16">
        <v>1001</v>
      </c>
      <c r="E359" s="13" t="s">
        <v>128</v>
      </c>
      <c r="F359" s="18"/>
      <c r="G359" s="39"/>
      <c r="H359" s="39"/>
      <c r="I359" s="40">
        <f t="shared" ref="I359:L360" si="26">I360</f>
        <v>2183.1999999999998</v>
      </c>
      <c r="J359" s="40">
        <f t="shared" si="26"/>
        <v>2183.1999999999998</v>
      </c>
      <c r="K359" s="40">
        <f t="shared" si="26"/>
        <v>1046.5999999999999</v>
      </c>
      <c r="L359" s="40">
        <f t="shared" si="26"/>
        <v>47.938805423231948</v>
      </c>
    </row>
    <row r="360" spans="1:12" ht="54.75" customHeight="1" x14ac:dyDescent="0.2">
      <c r="A360" s="29">
        <v>352</v>
      </c>
      <c r="B360" s="44" t="s">
        <v>93</v>
      </c>
      <c r="C360" s="29">
        <v>901</v>
      </c>
      <c r="D360" s="16">
        <v>1001</v>
      </c>
      <c r="E360" s="13" t="s">
        <v>169</v>
      </c>
      <c r="F360" s="18"/>
      <c r="G360" s="39"/>
      <c r="H360" s="39"/>
      <c r="I360" s="40">
        <f t="shared" si="26"/>
        <v>2183.1999999999998</v>
      </c>
      <c r="J360" s="40">
        <f t="shared" si="26"/>
        <v>2183.1999999999998</v>
      </c>
      <c r="K360" s="40">
        <f t="shared" si="26"/>
        <v>1046.5999999999999</v>
      </c>
      <c r="L360" s="40">
        <f t="shared" si="26"/>
        <v>47.938805423231948</v>
      </c>
    </row>
    <row r="361" spans="1:12" ht="25.5" x14ac:dyDescent="0.2">
      <c r="A361" s="29">
        <v>353</v>
      </c>
      <c r="B361" s="14" t="s">
        <v>41</v>
      </c>
      <c r="C361" s="31">
        <v>901</v>
      </c>
      <c r="D361" s="17">
        <v>1001</v>
      </c>
      <c r="E361" s="18" t="s">
        <v>169</v>
      </c>
      <c r="F361" s="56" t="s">
        <v>40</v>
      </c>
      <c r="G361" s="39"/>
      <c r="H361" s="39"/>
      <c r="I361" s="41">
        <v>2183.1999999999998</v>
      </c>
      <c r="J361" s="41">
        <v>2183.1999999999998</v>
      </c>
      <c r="K361" s="41">
        <v>1046.5999999999999</v>
      </c>
      <c r="L361" s="41">
        <f t="shared" ref="L361:L372" si="27">K361/J361*100</f>
        <v>47.938805423231948</v>
      </c>
    </row>
    <row r="362" spans="1:12" ht="16.5" customHeight="1" x14ac:dyDescent="0.2">
      <c r="A362" s="29">
        <v>354</v>
      </c>
      <c r="B362" s="15" t="s">
        <v>26</v>
      </c>
      <c r="C362" s="29">
        <v>901</v>
      </c>
      <c r="D362" s="16">
        <v>1003</v>
      </c>
      <c r="E362" s="13"/>
      <c r="F362" s="18"/>
      <c r="G362" s="39"/>
      <c r="H362" s="39"/>
      <c r="I362" s="40">
        <f>SUM(I363+I375+I380+I383+I389+I392)</f>
        <v>26383.499999999996</v>
      </c>
      <c r="J362" s="40">
        <f>SUM(J363+J375+J380+J383+J389+J392)</f>
        <v>27496.299999999996</v>
      </c>
      <c r="K362" s="40">
        <f>SUM(K363+K375+K380+K383+K389+K392)</f>
        <v>16824.503000000001</v>
      </c>
      <c r="L362" s="40">
        <f t="shared" si="27"/>
        <v>61.188243509126693</v>
      </c>
    </row>
    <row r="363" spans="1:12" ht="36" customHeight="1" x14ac:dyDescent="0.2">
      <c r="A363" s="29">
        <v>355</v>
      </c>
      <c r="B363" s="73" t="s">
        <v>400</v>
      </c>
      <c r="C363" s="29">
        <v>901</v>
      </c>
      <c r="D363" s="16">
        <v>1003</v>
      </c>
      <c r="E363" s="13" t="s">
        <v>170</v>
      </c>
      <c r="F363" s="18"/>
      <c r="G363" s="39"/>
      <c r="H363" s="39"/>
      <c r="I363" s="40">
        <f>SUM(I364+I367+I370+I373)</f>
        <v>24832.7</v>
      </c>
      <c r="J363" s="40">
        <f>SUM(J364+J367+J370+J373)</f>
        <v>24837.3</v>
      </c>
      <c r="K363" s="40">
        <f>SUM(K364+K367+K370+K373)</f>
        <v>15334.603000000001</v>
      </c>
      <c r="L363" s="40">
        <f t="shared" si="27"/>
        <v>61.740217334412364</v>
      </c>
    </row>
    <row r="364" spans="1:12" ht="115.5" customHeight="1" x14ac:dyDescent="0.2">
      <c r="A364" s="29">
        <v>356</v>
      </c>
      <c r="B364" s="15" t="s">
        <v>95</v>
      </c>
      <c r="C364" s="29">
        <v>901</v>
      </c>
      <c r="D364" s="16">
        <v>1003</v>
      </c>
      <c r="E364" s="13" t="s">
        <v>332</v>
      </c>
      <c r="F364" s="18"/>
      <c r="G364" s="39"/>
      <c r="H364" s="39"/>
      <c r="I364" s="40">
        <f>SUM(I365:I366)</f>
        <v>4442</v>
      </c>
      <c r="J364" s="40">
        <f>SUM(J365:J366)</f>
        <v>4442</v>
      </c>
      <c r="K364" s="40">
        <f>SUM(K365:K366)</f>
        <v>1527.1869999999999</v>
      </c>
      <c r="L364" s="40">
        <f t="shared" si="27"/>
        <v>34.380616839261592</v>
      </c>
    </row>
    <row r="365" spans="1:12" ht="27" customHeight="1" x14ac:dyDescent="0.2">
      <c r="A365" s="29">
        <v>357</v>
      </c>
      <c r="B365" s="14" t="s">
        <v>190</v>
      </c>
      <c r="C365" s="31">
        <v>901</v>
      </c>
      <c r="D365" s="17">
        <v>1003</v>
      </c>
      <c r="E365" s="18" t="s">
        <v>332</v>
      </c>
      <c r="F365" s="18" t="s">
        <v>66</v>
      </c>
      <c r="G365" s="39"/>
      <c r="H365" s="39"/>
      <c r="I365" s="41">
        <v>52</v>
      </c>
      <c r="J365" s="41">
        <v>52</v>
      </c>
      <c r="K365" s="41">
        <v>16.100000000000001</v>
      </c>
      <c r="L365" s="41">
        <f t="shared" si="27"/>
        <v>30.961538461538463</v>
      </c>
    </row>
    <row r="366" spans="1:12" ht="20.25" customHeight="1" x14ac:dyDescent="0.2">
      <c r="A366" s="29">
        <v>358</v>
      </c>
      <c r="B366" s="14" t="s">
        <v>39</v>
      </c>
      <c r="C366" s="31">
        <v>901</v>
      </c>
      <c r="D366" s="17">
        <v>1003</v>
      </c>
      <c r="E366" s="18" t="s">
        <v>332</v>
      </c>
      <c r="F366" s="18" t="s">
        <v>38</v>
      </c>
      <c r="G366" s="39"/>
      <c r="H366" s="39"/>
      <c r="I366" s="41">
        <v>4390</v>
      </c>
      <c r="J366" s="41">
        <v>4390</v>
      </c>
      <c r="K366" s="41">
        <v>1511.087</v>
      </c>
      <c r="L366" s="41">
        <f t="shared" si="27"/>
        <v>34.42111617312073</v>
      </c>
    </row>
    <row r="367" spans="1:12" ht="102" x14ac:dyDescent="0.2">
      <c r="A367" s="29">
        <v>359</v>
      </c>
      <c r="B367" s="15" t="s">
        <v>94</v>
      </c>
      <c r="C367" s="29">
        <v>901</v>
      </c>
      <c r="D367" s="16">
        <v>1003</v>
      </c>
      <c r="E367" s="13" t="s">
        <v>171</v>
      </c>
      <c r="F367" s="18"/>
      <c r="G367" s="39"/>
      <c r="H367" s="39"/>
      <c r="I367" s="40">
        <f>SUM(I368:I369)</f>
        <v>2686.7</v>
      </c>
      <c r="J367" s="40">
        <f>SUM(J368:J369)</f>
        <v>2686.7</v>
      </c>
      <c r="K367" s="40">
        <f>SUM(K368:K369)</f>
        <v>1615.366</v>
      </c>
      <c r="L367" s="40">
        <f t="shared" si="27"/>
        <v>60.124539397774221</v>
      </c>
    </row>
    <row r="368" spans="1:12" ht="38.25" x14ac:dyDescent="0.2">
      <c r="A368" s="29">
        <v>360</v>
      </c>
      <c r="B368" s="14" t="s">
        <v>190</v>
      </c>
      <c r="C368" s="31">
        <v>901</v>
      </c>
      <c r="D368" s="17">
        <v>1003</v>
      </c>
      <c r="E368" s="18" t="s">
        <v>171</v>
      </c>
      <c r="F368" s="18" t="s">
        <v>66</v>
      </c>
      <c r="G368" s="39"/>
      <c r="H368" s="39"/>
      <c r="I368" s="41">
        <v>39.700000000000003</v>
      </c>
      <c r="J368" s="41">
        <v>39.700000000000003</v>
      </c>
      <c r="K368" s="41">
        <v>23.565999999999999</v>
      </c>
      <c r="L368" s="41">
        <f t="shared" si="27"/>
        <v>59.360201511335006</v>
      </c>
    </row>
    <row r="369" spans="1:13" ht="25.5" x14ac:dyDescent="0.2">
      <c r="A369" s="29">
        <v>361</v>
      </c>
      <c r="B369" s="14" t="s">
        <v>41</v>
      </c>
      <c r="C369" s="31">
        <v>901</v>
      </c>
      <c r="D369" s="17">
        <v>1003</v>
      </c>
      <c r="E369" s="18" t="s">
        <v>171</v>
      </c>
      <c r="F369" s="18" t="s">
        <v>40</v>
      </c>
      <c r="G369" s="39"/>
      <c r="H369" s="39"/>
      <c r="I369" s="41">
        <v>2647</v>
      </c>
      <c r="J369" s="41">
        <v>2647</v>
      </c>
      <c r="K369" s="41">
        <v>1591.8</v>
      </c>
      <c r="L369" s="41">
        <f t="shared" si="27"/>
        <v>60.136003022289387</v>
      </c>
    </row>
    <row r="370" spans="1:13" ht="130.5" customHeight="1" x14ac:dyDescent="0.2">
      <c r="A370" s="29">
        <v>362</v>
      </c>
      <c r="B370" s="15" t="s">
        <v>96</v>
      </c>
      <c r="C370" s="29">
        <v>901</v>
      </c>
      <c r="D370" s="16">
        <v>1003</v>
      </c>
      <c r="E370" s="13" t="s">
        <v>333</v>
      </c>
      <c r="F370" s="18"/>
      <c r="G370" s="39"/>
      <c r="H370" s="39"/>
      <c r="I370" s="40">
        <f>SUM(I371:I372)</f>
        <v>17704</v>
      </c>
      <c r="J370" s="40">
        <f>SUM(J371:J372)</f>
        <v>17704</v>
      </c>
      <c r="K370" s="40">
        <f>SUM(K371:K372)</f>
        <v>12188.550000000001</v>
      </c>
      <c r="L370" s="40">
        <f t="shared" si="27"/>
        <v>68.846305919566205</v>
      </c>
    </row>
    <row r="371" spans="1:13" ht="28.5" customHeight="1" x14ac:dyDescent="0.2">
      <c r="A371" s="29">
        <v>363</v>
      </c>
      <c r="B371" s="14" t="s">
        <v>190</v>
      </c>
      <c r="C371" s="31">
        <v>901</v>
      </c>
      <c r="D371" s="17">
        <v>1003</v>
      </c>
      <c r="E371" s="18" t="s">
        <v>333</v>
      </c>
      <c r="F371" s="18" t="s">
        <v>66</v>
      </c>
      <c r="G371" s="39"/>
      <c r="H371" s="39"/>
      <c r="I371" s="41">
        <v>204</v>
      </c>
      <c r="J371" s="41">
        <v>204</v>
      </c>
      <c r="K371" s="41">
        <v>140.94999999999999</v>
      </c>
      <c r="L371" s="41">
        <f t="shared" si="27"/>
        <v>69.093137254901961</v>
      </c>
      <c r="M371" s="6"/>
    </row>
    <row r="372" spans="1:13" ht="16.5" customHeight="1" x14ac:dyDescent="0.2">
      <c r="A372" s="29">
        <v>364</v>
      </c>
      <c r="B372" s="14" t="s">
        <v>39</v>
      </c>
      <c r="C372" s="31">
        <v>901</v>
      </c>
      <c r="D372" s="17">
        <v>1003</v>
      </c>
      <c r="E372" s="18" t="s">
        <v>333</v>
      </c>
      <c r="F372" s="18" t="s">
        <v>38</v>
      </c>
      <c r="G372" s="39"/>
      <c r="H372" s="39"/>
      <c r="I372" s="41">
        <v>17500</v>
      </c>
      <c r="J372" s="41">
        <v>17500</v>
      </c>
      <c r="K372" s="41">
        <v>12047.6</v>
      </c>
      <c r="L372" s="41">
        <f t="shared" si="27"/>
        <v>68.843428571428575</v>
      </c>
    </row>
    <row r="373" spans="1:13" ht="66" customHeight="1" x14ac:dyDescent="0.2">
      <c r="A373" s="29">
        <v>365</v>
      </c>
      <c r="B373" s="15" t="s">
        <v>415</v>
      </c>
      <c r="C373" s="29">
        <v>901</v>
      </c>
      <c r="D373" s="16">
        <v>1003</v>
      </c>
      <c r="E373" s="13" t="s">
        <v>417</v>
      </c>
      <c r="F373" s="13"/>
      <c r="G373" s="42"/>
      <c r="H373" s="42"/>
      <c r="I373" s="40">
        <f>SUM(I374)</f>
        <v>0</v>
      </c>
      <c r="J373" s="40">
        <f>SUM(J374)</f>
        <v>4.5999999999999996</v>
      </c>
      <c r="K373" s="40">
        <f>SUM(K374)</f>
        <v>3.5</v>
      </c>
      <c r="L373" s="40">
        <f>SUM(L374)</f>
        <v>76.08695652173914</v>
      </c>
    </row>
    <row r="374" spans="1:13" ht="25.5" customHeight="1" x14ac:dyDescent="0.2">
      <c r="A374" s="29">
        <v>366</v>
      </c>
      <c r="B374" s="14" t="s">
        <v>416</v>
      </c>
      <c r="C374" s="31">
        <v>901</v>
      </c>
      <c r="D374" s="17">
        <v>1003</v>
      </c>
      <c r="E374" s="18" t="s">
        <v>417</v>
      </c>
      <c r="F374" s="18" t="s">
        <v>40</v>
      </c>
      <c r="G374" s="39"/>
      <c r="H374" s="39"/>
      <c r="I374" s="41">
        <v>0</v>
      </c>
      <c r="J374" s="41">
        <v>4.5999999999999996</v>
      </c>
      <c r="K374" s="41">
        <v>3.5</v>
      </c>
      <c r="L374" s="41">
        <f>K374/J374*100</f>
        <v>76.08695652173914</v>
      </c>
    </row>
    <row r="375" spans="1:13" ht="44.25" customHeight="1" x14ac:dyDescent="0.2">
      <c r="A375" s="29">
        <v>367</v>
      </c>
      <c r="B375" s="15" t="s">
        <v>389</v>
      </c>
      <c r="C375" s="29">
        <v>901</v>
      </c>
      <c r="D375" s="16">
        <v>1003</v>
      </c>
      <c r="E375" s="13" t="s">
        <v>172</v>
      </c>
      <c r="F375" s="18"/>
      <c r="G375" s="39"/>
      <c r="H375" s="39"/>
      <c r="I375" s="40">
        <f>SUM(I376+I378)</f>
        <v>18.3</v>
      </c>
      <c r="J375" s="40">
        <f>SUM(J376+J378)</f>
        <v>18.3</v>
      </c>
      <c r="K375" s="40">
        <f>SUM(K376+K378)</f>
        <v>4.2</v>
      </c>
      <c r="L375" s="40">
        <f>K375/J375*100</f>
        <v>22.950819672131146</v>
      </c>
    </row>
    <row r="376" spans="1:13" ht="42" customHeight="1" x14ac:dyDescent="0.2">
      <c r="A376" s="29">
        <v>368</v>
      </c>
      <c r="B376" s="52" t="s">
        <v>317</v>
      </c>
      <c r="C376" s="29">
        <v>901</v>
      </c>
      <c r="D376" s="16">
        <v>1003</v>
      </c>
      <c r="E376" s="12" t="s">
        <v>349</v>
      </c>
      <c r="F376" s="18"/>
      <c r="G376" s="39"/>
      <c r="H376" s="39"/>
      <c r="I376" s="40">
        <f>SUM(I377)</f>
        <v>8.3000000000000007</v>
      </c>
      <c r="J376" s="40">
        <f>SUM(J377)</f>
        <v>8.3000000000000007</v>
      </c>
      <c r="K376" s="40">
        <f>SUM(K377)</f>
        <v>4.2</v>
      </c>
      <c r="L376" s="40">
        <f>SUM(L377)</f>
        <v>50.602409638554214</v>
      </c>
    </row>
    <row r="377" spans="1:13" ht="18" customHeight="1" x14ac:dyDescent="0.2">
      <c r="A377" s="29">
        <v>369</v>
      </c>
      <c r="B377" s="14" t="s">
        <v>39</v>
      </c>
      <c r="C377" s="31">
        <v>901</v>
      </c>
      <c r="D377" s="17">
        <v>1003</v>
      </c>
      <c r="E377" s="56" t="s">
        <v>349</v>
      </c>
      <c r="F377" s="56" t="s">
        <v>38</v>
      </c>
      <c r="G377" s="39"/>
      <c r="H377" s="39"/>
      <c r="I377" s="41">
        <v>8.3000000000000007</v>
      </c>
      <c r="J377" s="41">
        <v>8.3000000000000007</v>
      </c>
      <c r="K377" s="41">
        <v>4.2</v>
      </c>
      <c r="L377" s="41">
        <f>K377/J377*100</f>
        <v>50.602409638554214</v>
      </c>
    </row>
    <row r="378" spans="1:13" ht="18" customHeight="1" x14ac:dyDescent="0.2">
      <c r="A378" s="29">
        <v>370</v>
      </c>
      <c r="B378" s="15" t="s">
        <v>348</v>
      </c>
      <c r="C378" s="29">
        <v>901</v>
      </c>
      <c r="D378" s="16">
        <v>1003</v>
      </c>
      <c r="E378" s="12" t="s">
        <v>390</v>
      </c>
      <c r="F378" s="12"/>
      <c r="G378" s="42"/>
      <c r="H378" s="42"/>
      <c r="I378" s="40">
        <f>SUM(I379)</f>
        <v>10</v>
      </c>
      <c r="J378" s="40">
        <f>SUM(J379)</f>
        <v>10</v>
      </c>
      <c r="K378" s="40">
        <f>SUM(K379)</f>
        <v>0</v>
      </c>
      <c r="L378" s="40">
        <f>SUM(L379)</f>
        <v>0</v>
      </c>
    </row>
    <row r="379" spans="1:13" ht="26.25" customHeight="1" x14ac:dyDescent="0.2">
      <c r="A379" s="29">
        <v>371</v>
      </c>
      <c r="B379" s="14" t="s">
        <v>190</v>
      </c>
      <c r="C379" s="31">
        <v>901</v>
      </c>
      <c r="D379" s="17">
        <v>1003</v>
      </c>
      <c r="E379" s="56" t="s">
        <v>390</v>
      </c>
      <c r="F379" s="56" t="s">
        <v>66</v>
      </c>
      <c r="G379" s="39"/>
      <c r="H379" s="39"/>
      <c r="I379" s="41">
        <v>10</v>
      </c>
      <c r="J379" s="41">
        <v>10</v>
      </c>
      <c r="K379" s="41">
        <v>0</v>
      </c>
      <c r="L379" s="41">
        <v>0</v>
      </c>
    </row>
    <row r="380" spans="1:13" ht="39" customHeight="1" x14ac:dyDescent="0.2">
      <c r="A380" s="29">
        <v>372</v>
      </c>
      <c r="B380" s="15" t="s">
        <v>391</v>
      </c>
      <c r="C380" s="29">
        <v>901</v>
      </c>
      <c r="D380" s="16">
        <v>1003</v>
      </c>
      <c r="E380" s="12" t="s">
        <v>173</v>
      </c>
      <c r="F380" s="18"/>
      <c r="G380" s="39"/>
      <c r="H380" s="39"/>
      <c r="I380" s="40">
        <f>SUM(I381)</f>
        <v>293.60000000000002</v>
      </c>
      <c r="J380" s="40">
        <f>SUM(J381)</f>
        <v>0</v>
      </c>
      <c r="K380" s="40">
        <f>SUM(K381)</f>
        <v>0</v>
      </c>
      <c r="L380" s="40">
        <f>SUM(L381)</f>
        <v>0</v>
      </c>
    </row>
    <row r="381" spans="1:13" ht="38.25" customHeight="1" x14ac:dyDescent="0.2">
      <c r="A381" s="29">
        <v>373</v>
      </c>
      <c r="B381" s="15" t="s">
        <v>392</v>
      </c>
      <c r="C381" s="29">
        <v>901</v>
      </c>
      <c r="D381" s="16">
        <v>1003</v>
      </c>
      <c r="E381" s="12" t="s">
        <v>318</v>
      </c>
      <c r="F381" s="18"/>
      <c r="G381" s="39"/>
      <c r="H381" s="39"/>
      <c r="I381" s="40">
        <f>I382</f>
        <v>293.60000000000002</v>
      </c>
      <c r="J381" s="40">
        <f>J382</f>
        <v>0</v>
      </c>
      <c r="K381" s="40">
        <f>K382</f>
        <v>0</v>
      </c>
      <c r="L381" s="40">
        <f>L382</f>
        <v>0</v>
      </c>
    </row>
    <row r="382" spans="1:13" ht="25.5" x14ac:dyDescent="0.2">
      <c r="A382" s="29">
        <v>374</v>
      </c>
      <c r="B382" s="14" t="s">
        <v>41</v>
      </c>
      <c r="C382" s="31">
        <v>901</v>
      </c>
      <c r="D382" s="17">
        <v>1003</v>
      </c>
      <c r="E382" s="56" t="s">
        <v>318</v>
      </c>
      <c r="F382" s="18" t="s">
        <v>40</v>
      </c>
      <c r="G382" s="39"/>
      <c r="H382" s="39"/>
      <c r="I382" s="41">
        <v>293.60000000000002</v>
      </c>
      <c r="J382" s="41">
        <v>0</v>
      </c>
      <c r="K382" s="41">
        <v>0</v>
      </c>
      <c r="L382" s="41">
        <v>0</v>
      </c>
    </row>
    <row r="383" spans="1:13" ht="38.25" x14ac:dyDescent="0.2">
      <c r="A383" s="29">
        <v>375</v>
      </c>
      <c r="B383" s="15" t="s">
        <v>245</v>
      </c>
      <c r="C383" s="29">
        <v>901</v>
      </c>
      <c r="D383" s="16">
        <v>1003</v>
      </c>
      <c r="E383" s="12" t="s">
        <v>248</v>
      </c>
      <c r="F383" s="13"/>
      <c r="G383" s="42"/>
      <c r="H383" s="42"/>
      <c r="I383" s="40">
        <f t="shared" ref="I383:L385" si="28">SUM(I384)</f>
        <v>1208.3</v>
      </c>
      <c r="J383" s="40">
        <f t="shared" si="28"/>
        <v>2610.1</v>
      </c>
      <c r="K383" s="40">
        <f t="shared" si="28"/>
        <v>1458.6</v>
      </c>
      <c r="L383" s="40">
        <f>K383/J383*100</f>
        <v>55.882916363357729</v>
      </c>
    </row>
    <row r="384" spans="1:13" ht="62.25" customHeight="1" x14ac:dyDescent="0.2">
      <c r="A384" s="29">
        <v>376</v>
      </c>
      <c r="B384" s="15" t="s">
        <v>246</v>
      </c>
      <c r="C384" s="29">
        <v>901</v>
      </c>
      <c r="D384" s="16">
        <v>1003</v>
      </c>
      <c r="E384" s="12" t="s">
        <v>338</v>
      </c>
      <c r="F384" s="13"/>
      <c r="G384" s="42"/>
      <c r="H384" s="42"/>
      <c r="I384" s="40">
        <f t="shared" si="28"/>
        <v>1208.3</v>
      </c>
      <c r="J384" s="40">
        <f>SUM(J385+J387)</f>
        <v>2610.1</v>
      </c>
      <c r="K384" s="40">
        <f>SUM(K385+K387)</f>
        <v>1458.6</v>
      </c>
      <c r="L384" s="40">
        <f>K384/J384*100</f>
        <v>55.882916363357729</v>
      </c>
    </row>
    <row r="385" spans="1:12" ht="30" customHeight="1" x14ac:dyDescent="0.2">
      <c r="A385" s="29">
        <v>377</v>
      </c>
      <c r="B385" s="15" t="s">
        <v>247</v>
      </c>
      <c r="C385" s="29">
        <v>901</v>
      </c>
      <c r="D385" s="16">
        <v>1003</v>
      </c>
      <c r="E385" s="12" t="s">
        <v>319</v>
      </c>
      <c r="F385" s="13"/>
      <c r="G385" s="42"/>
      <c r="H385" s="42"/>
      <c r="I385" s="40">
        <f t="shared" si="28"/>
        <v>1208.3</v>
      </c>
      <c r="J385" s="40">
        <f t="shared" si="28"/>
        <v>0</v>
      </c>
      <c r="K385" s="40">
        <f t="shared" si="28"/>
        <v>0</v>
      </c>
      <c r="L385" s="40">
        <f t="shared" si="28"/>
        <v>0</v>
      </c>
    </row>
    <row r="386" spans="1:12" ht="27.75" customHeight="1" x14ac:dyDescent="0.2">
      <c r="A386" s="29">
        <v>378</v>
      </c>
      <c r="B386" s="14" t="s">
        <v>41</v>
      </c>
      <c r="C386" s="31">
        <v>901</v>
      </c>
      <c r="D386" s="17">
        <v>1003</v>
      </c>
      <c r="E386" s="56" t="s">
        <v>319</v>
      </c>
      <c r="F386" s="18" t="s">
        <v>40</v>
      </c>
      <c r="G386" s="39"/>
      <c r="H386" s="39"/>
      <c r="I386" s="41">
        <v>1208.3</v>
      </c>
      <c r="J386" s="41">
        <v>0</v>
      </c>
      <c r="K386" s="41">
        <v>0</v>
      </c>
      <c r="L386" s="41">
        <v>0</v>
      </c>
    </row>
    <row r="387" spans="1:12" ht="45.75" customHeight="1" x14ac:dyDescent="0.2">
      <c r="A387" s="29">
        <v>379</v>
      </c>
      <c r="B387" s="92" t="s">
        <v>443</v>
      </c>
      <c r="C387" s="29">
        <v>901</v>
      </c>
      <c r="D387" s="75">
        <v>1003</v>
      </c>
      <c r="E387" s="93" t="s">
        <v>444</v>
      </c>
      <c r="F387" s="76"/>
      <c r="G387" s="42"/>
      <c r="H387" s="42"/>
      <c r="I387" s="40">
        <v>0</v>
      </c>
      <c r="J387" s="40">
        <f>SUM(J388)</f>
        <v>2610.1</v>
      </c>
      <c r="K387" s="40">
        <f>SUM(K388)</f>
        <v>1458.6</v>
      </c>
      <c r="L387" s="40">
        <f>K387/J387*100</f>
        <v>55.882916363357729</v>
      </c>
    </row>
    <row r="388" spans="1:12" ht="28.5" customHeight="1" x14ac:dyDescent="0.2">
      <c r="A388" s="29">
        <v>380</v>
      </c>
      <c r="B388" s="79" t="s">
        <v>41</v>
      </c>
      <c r="C388" s="31">
        <v>901</v>
      </c>
      <c r="D388" s="81">
        <v>1003</v>
      </c>
      <c r="E388" s="83" t="s">
        <v>444</v>
      </c>
      <c r="F388" s="82" t="s">
        <v>40</v>
      </c>
      <c r="G388" s="39"/>
      <c r="H388" s="39"/>
      <c r="I388" s="41">
        <v>0</v>
      </c>
      <c r="J388" s="41">
        <v>2610.1</v>
      </c>
      <c r="K388" s="41">
        <v>1458.6</v>
      </c>
      <c r="L388" s="41">
        <f>K388/J388*100</f>
        <v>55.882916363357729</v>
      </c>
    </row>
    <row r="389" spans="1:12" ht="30" customHeight="1" x14ac:dyDescent="0.2">
      <c r="A389" s="29">
        <v>381</v>
      </c>
      <c r="B389" s="52" t="s">
        <v>255</v>
      </c>
      <c r="C389" s="29">
        <v>901</v>
      </c>
      <c r="D389" s="16">
        <v>1003</v>
      </c>
      <c r="E389" s="12" t="s">
        <v>256</v>
      </c>
      <c r="F389" s="13"/>
      <c r="G389" s="42"/>
      <c r="H389" s="42"/>
      <c r="I389" s="40">
        <f t="shared" ref="I389:L390" si="29">SUM(I390)</f>
        <v>15.6</v>
      </c>
      <c r="J389" s="40">
        <f t="shared" si="29"/>
        <v>15.6</v>
      </c>
      <c r="K389" s="40">
        <f t="shared" si="29"/>
        <v>0</v>
      </c>
      <c r="L389" s="40">
        <f t="shared" si="29"/>
        <v>0</v>
      </c>
    </row>
    <row r="390" spans="1:12" ht="38.25" x14ac:dyDescent="0.2">
      <c r="A390" s="29">
        <v>382</v>
      </c>
      <c r="B390" s="15" t="s">
        <v>320</v>
      </c>
      <c r="C390" s="29">
        <v>901</v>
      </c>
      <c r="D390" s="16">
        <v>1003</v>
      </c>
      <c r="E390" s="12" t="s">
        <v>321</v>
      </c>
      <c r="F390" s="13"/>
      <c r="G390" s="42"/>
      <c r="H390" s="42"/>
      <c r="I390" s="40">
        <f t="shared" si="29"/>
        <v>15.6</v>
      </c>
      <c r="J390" s="40">
        <f t="shared" si="29"/>
        <v>15.6</v>
      </c>
      <c r="K390" s="40">
        <f t="shared" si="29"/>
        <v>0</v>
      </c>
      <c r="L390" s="40">
        <f t="shared" si="29"/>
        <v>0</v>
      </c>
    </row>
    <row r="391" spans="1:12" ht="30" customHeight="1" x14ac:dyDescent="0.2">
      <c r="A391" s="29">
        <v>383</v>
      </c>
      <c r="B391" s="14" t="s">
        <v>190</v>
      </c>
      <c r="C391" s="31">
        <v>901</v>
      </c>
      <c r="D391" s="17">
        <v>1003</v>
      </c>
      <c r="E391" s="56" t="s">
        <v>321</v>
      </c>
      <c r="F391" s="18" t="s">
        <v>66</v>
      </c>
      <c r="G391" s="39"/>
      <c r="H391" s="39"/>
      <c r="I391" s="41">
        <v>15.6</v>
      </c>
      <c r="J391" s="41">
        <v>15.6</v>
      </c>
      <c r="K391" s="41">
        <v>0</v>
      </c>
      <c r="L391" s="41">
        <v>0</v>
      </c>
    </row>
    <row r="392" spans="1:12" ht="17.25" customHeight="1" x14ac:dyDescent="0.2">
      <c r="A392" s="29">
        <v>384</v>
      </c>
      <c r="B392" s="15" t="s">
        <v>62</v>
      </c>
      <c r="C392" s="29">
        <v>901</v>
      </c>
      <c r="D392" s="16">
        <v>1003</v>
      </c>
      <c r="E392" s="12" t="s">
        <v>120</v>
      </c>
      <c r="F392" s="13"/>
      <c r="G392" s="42"/>
      <c r="H392" s="42"/>
      <c r="I392" s="40">
        <f>SUM(I395)</f>
        <v>15</v>
      </c>
      <c r="J392" s="40">
        <f>SUM(J395)</f>
        <v>15</v>
      </c>
      <c r="K392" s="40">
        <f>SUM(K393+K395)</f>
        <v>27.1</v>
      </c>
      <c r="L392" s="40">
        <f>K392/J392*100</f>
        <v>180.66666666666669</v>
      </c>
    </row>
    <row r="393" spans="1:12" ht="24" customHeight="1" x14ac:dyDescent="0.2">
      <c r="A393" s="29">
        <v>385</v>
      </c>
      <c r="B393" s="15" t="s">
        <v>7</v>
      </c>
      <c r="C393" s="29">
        <v>901</v>
      </c>
      <c r="D393" s="16">
        <v>1003</v>
      </c>
      <c r="E393" s="12" t="s">
        <v>122</v>
      </c>
      <c r="F393" s="13"/>
      <c r="G393" s="42"/>
      <c r="H393" s="42"/>
      <c r="I393" s="40">
        <v>0</v>
      </c>
      <c r="J393" s="40">
        <v>0</v>
      </c>
      <c r="K393" s="40">
        <f>SUM(K394)</f>
        <v>25</v>
      </c>
      <c r="L393" s="40">
        <v>0</v>
      </c>
    </row>
    <row r="394" spans="1:12" ht="29.25" customHeight="1" x14ac:dyDescent="0.2">
      <c r="A394" s="29">
        <v>386</v>
      </c>
      <c r="B394" s="14" t="s">
        <v>41</v>
      </c>
      <c r="C394" s="31">
        <v>901</v>
      </c>
      <c r="D394" s="17">
        <v>1003</v>
      </c>
      <c r="E394" s="56" t="s">
        <v>122</v>
      </c>
      <c r="F394" s="18" t="s">
        <v>40</v>
      </c>
      <c r="G394" s="39"/>
      <c r="H394" s="39"/>
      <c r="I394" s="41">
        <v>0</v>
      </c>
      <c r="J394" s="41">
        <v>0</v>
      </c>
      <c r="K394" s="41">
        <v>25</v>
      </c>
      <c r="L394" s="41">
        <v>0</v>
      </c>
    </row>
    <row r="395" spans="1:12" ht="63.75" x14ac:dyDescent="0.2">
      <c r="A395" s="29">
        <v>387</v>
      </c>
      <c r="B395" s="43" t="s">
        <v>113</v>
      </c>
      <c r="C395" s="29">
        <v>901</v>
      </c>
      <c r="D395" s="16">
        <v>1003</v>
      </c>
      <c r="E395" s="12" t="s">
        <v>322</v>
      </c>
      <c r="F395" s="56"/>
      <c r="G395" s="39"/>
      <c r="H395" s="39"/>
      <c r="I395" s="40">
        <f>I396</f>
        <v>15</v>
      </c>
      <c r="J395" s="40">
        <f>J396</f>
        <v>15</v>
      </c>
      <c r="K395" s="40">
        <f>K396</f>
        <v>2.1</v>
      </c>
      <c r="L395" s="40">
        <f>L396</f>
        <v>14.000000000000002</v>
      </c>
    </row>
    <row r="396" spans="1:12" ht="38.25" x14ac:dyDescent="0.2">
      <c r="A396" s="29">
        <v>388</v>
      </c>
      <c r="B396" s="14" t="s">
        <v>192</v>
      </c>
      <c r="C396" s="31">
        <v>901</v>
      </c>
      <c r="D396" s="17">
        <v>1003</v>
      </c>
      <c r="E396" s="56" t="s">
        <v>322</v>
      </c>
      <c r="F396" s="56" t="s">
        <v>46</v>
      </c>
      <c r="G396" s="39"/>
      <c r="H396" s="39"/>
      <c r="I396" s="41">
        <v>15</v>
      </c>
      <c r="J396" s="41">
        <v>15</v>
      </c>
      <c r="K396" s="41">
        <v>2.1</v>
      </c>
      <c r="L396" s="41">
        <f t="shared" ref="L396:L411" si="30">K396/J396*100</f>
        <v>14.000000000000002</v>
      </c>
    </row>
    <row r="397" spans="1:12" ht="21.75" customHeight="1" x14ac:dyDescent="0.2">
      <c r="A397" s="29">
        <v>389</v>
      </c>
      <c r="B397" s="15" t="s">
        <v>445</v>
      </c>
      <c r="C397" s="29">
        <v>901</v>
      </c>
      <c r="D397" s="16">
        <v>1004</v>
      </c>
      <c r="E397" s="12"/>
      <c r="F397" s="12"/>
      <c r="G397" s="42"/>
      <c r="H397" s="42"/>
      <c r="I397" s="40">
        <v>0</v>
      </c>
      <c r="J397" s="40">
        <f t="shared" ref="J397:K399" si="31">SUM(J398)</f>
        <v>749.5</v>
      </c>
      <c r="K397" s="40">
        <f t="shared" si="31"/>
        <v>237</v>
      </c>
      <c r="L397" s="40">
        <f>K397/J397*100</f>
        <v>31.621080720480322</v>
      </c>
    </row>
    <row r="398" spans="1:12" ht="38.25" x14ac:dyDescent="0.2">
      <c r="A398" s="29">
        <v>390</v>
      </c>
      <c r="B398" s="15" t="s">
        <v>446</v>
      </c>
      <c r="C398" s="29">
        <v>901</v>
      </c>
      <c r="D398" s="16">
        <v>1004</v>
      </c>
      <c r="E398" s="13" t="s">
        <v>159</v>
      </c>
      <c r="F398" s="13"/>
      <c r="G398" s="42"/>
      <c r="H398" s="42"/>
      <c r="I398" s="40">
        <v>0</v>
      </c>
      <c r="J398" s="40">
        <f t="shared" si="31"/>
        <v>749.5</v>
      </c>
      <c r="K398" s="40">
        <f t="shared" si="31"/>
        <v>237</v>
      </c>
      <c r="L398" s="40">
        <f>K398/J398*100</f>
        <v>31.621080720480322</v>
      </c>
    </row>
    <row r="399" spans="1:12" ht="69" customHeight="1" x14ac:dyDescent="0.2">
      <c r="A399" s="29">
        <v>391</v>
      </c>
      <c r="B399" s="73" t="s">
        <v>447</v>
      </c>
      <c r="C399" s="29">
        <v>901</v>
      </c>
      <c r="D399" s="75">
        <v>1004</v>
      </c>
      <c r="E399" s="76" t="s">
        <v>308</v>
      </c>
      <c r="F399" s="82"/>
      <c r="G399" s="42"/>
      <c r="H399" s="42"/>
      <c r="I399" s="40">
        <v>0</v>
      </c>
      <c r="J399" s="40">
        <f t="shared" si="31"/>
        <v>749.5</v>
      </c>
      <c r="K399" s="40">
        <f t="shared" si="31"/>
        <v>237</v>
      </c>
      <c r="L399" s="40">
        <f>K399/J399*100</f>
        <v>31.621080720480322</v>
      </c>
    </row>
    <row r="400" spans="1:12" ht="21.75" customHeight="1" x14ac:dyDescent="0.2">
      <c r="A400" s="29">
        <v>392</v>
      </c>
      <c r="B400" s="79" t="s">
        <v>335</v>
      </c>
      <c r="C400" s="31">
        <v>901</v>
      </c>
      <c r="D400" s="81">
        <v>1004</v>
      </c>
      <c r="E400" s="82" t="s">
        <v>308</v>
      </c>
      <c r="F400" s="82" t="s">
        <v>336</v>
      </c>
      <c r="G400" s="39"/>
      <c r="H400" s="39"/>
      <c r="I400" s="41">
        <v>0</v>
      </c>
      <c r="J400" s="41">
        <v>749.5</v>
      </c>
      <c r="K400" s="41">
        <v>237</v>
      </c>
      <c r="L400" s="41">
        <f>K400/J400*100</f>
        <v>31.621080720480322</v>
      </c>
    </row>
    <row r="401" spans="1:12" ht="17.25" customHeight="1" x14ac:dyDescent="0.2">
      <c r="A401" s="29">
        <v>393</v>
      </c>
      <c r="B401" s="15" t="s">
        <v>34</v>
      </c>
      <c r="C401" s="29">
        <v>901</v>
      </c>
      <c r="D401" s="16">
        <v>1006</v>
      </c>
      <c r="E401" s="12"/>
      <c r="F401" s="56"/>
      <c r="G401" s="39"/>
      <c r="H401" s="39"/>
      <c r="I401" s="40">
        <f>SUM(I402)</f>
        <v>2074.6000000000004</v>
      </c>
      <c r="J401" s="40">
        <f>SUM(J402)</f>
        <v>2074.6000000000004</v>
      </c>
      <c r="K401" s="40">
        <f>SUM(K402)</f>
        <v>1024.8000000000002</v>
      </c>
      <c r="L401" s="40">
        <f t="shared" si="30"/>
        <v>49.397474211896267</v>
      </c>
    </row>
    <row r="402" spans="1:12" ht="25.5" x14ac:dyDescent="0.2">
      <c r="A402" s="29">
        <v>394</v>
      </c>
      <c r="B402" s="73" t="s">
        <v>400</v>
      </c>
      <c r="C402" s="29">
        <v>901</v>
      </c>
      <c r="D402" s="16">
        <v>1006</v>
      </c>
      <c r="E402" s="13" t="s">
        <v>170</v>
      </c>
      <c r="F402" s="18"/>
      <c r="G402" s="39"/>
      <c r="H402" s="39"/>
      <c r="I402" s="40">
        <f>I403+I406</f>
        <v>2074.6000000000004</v>
      </c>
      <c r="J402" s="40">
        <f>J403+J406</f>
        <v>2074.6000000000004</v>
      </c>
      <c r="K402" s="40">
        <f>K403+K406</f>
        <v>1024.8000000000002</v>
      </c>
      <c r="L402" s="40">
        <f t="shared" si="30"/>
        <v>49.397474211896267</v>
      </c>
    </row>
    <row r="403" spans="1:12" ht="102" x14ac:dyDescent="0.2">
      <c r="A403" s="29">
        <v>395</v>
      </c>
      <c r="B403" s="15" t="s">
        <v>97</v>
      </c>
      <c r="C403" s="29">
        <v>901</v>
      </c>
      <c r="D403" s="16">
        <v>1006</v>
      </c>
      <c r="E403" s="13" t="s">
        <v>332</v>
      </c>
      <c r="F403" s="18"/>
      <c r="G403" s="39"/>
      <c r="H403" s="39"/>
      <c r="I403" s="40">
        <f>I404+I405</f>
        <v>666.40000000000009</v>
      </c>
      <c r="J403" s="40">
        <f>J404+J405</f>
        <v>666.40000000000009</v>
      </c>
      <c r="K403" s="40">
        <f>K404+K405</f>
        <v>327.20000000000005</v>
      </c>
      <c r="L403" s="40">
        <f t="shared" si="30"/>
        <v>49.099639855942378</v>
      </c>
    </row>
    <row r="404" spans="1:12" ht="25.5" x14ac:dyDescent="0.2">
      <c r="A404" s="29">
        <v>396</v>
      </c>
      <c r="B404" s="14" t="s">
        <v>191</v>
      </c>
      <c r="C404" s="31">
        <v>901</v>
      </c>
      <c r="D404" s="17">
        <v>1006</v>
      </c>
      <c r="E404" s="18" t="s">
        <v>332</v>
      </c>
      <c r="F404" s="18" t="s">
        <v>42</v>
      </c>
      <c r="G404" s="39"/>
      <c r="H404" s="39"/>
      <c r="I404" s="41">
        <v>402.3</v>
      </c>
      <c r="J404" s="41">
        <v>402.3</v>
      </c>
      <c r="K404" s="41">
        <v>191.4</v>
      </c>
      <c r="L404" s="41">
        <f t="shared" si="30"/>
        <v>47.576435495898586</v>
      </c>
    </row>
    <row r="405" spans="1:12" ht="30" customHeight="1" x14ac:dyDescent="0.2">
      <c r="A405" s="29">
        <v>397</v>
      </c>
      <c r="B405" s="14" t="s">
        <v>190</v>
      </c>
      <c r="C405" s="31">
        <v>901</v>
      </c>
      <c r="D405" s="17">
        <v>1006</v>
      </c>
      <c r="E405" s="18" t="s">
        <v>332</v>
      </c>
      <c r="F405" s="18" t="s">
        <v>66</v>
      </c>
      <c r="G405" s="39"/>
      <c r="H405" s="39"/>
      <c r="I405" s="41">
        <v>264.10000000000002</v>
      </c>
      <c r="J405" s="41">
        <v>264.10000000000002</v>
      </c>
      <c r="K405" s="41">
        <v>135.80000000000001</v>
      </c>
      <c r="L405" s="41">
        <f t="shared" si="30"/>
        <v>51.419916698220369</v>
      </c>
    </row>
    <row r="406" spans="1:12" ht="129.75" customHeight="1" x14ac:dyDescent="0.2">
      <c r="A406" s="29">
        <v>398</v>
      </c>
      <c r="B406" s="15" t="s">
        <v>98</v>
      </c>
      <c r="C406" s="29">
        <v>901</v>
      </c>
      <c r="D406" s="16">
        <v>1006</v>
      </c>
      <c r="E406" s="13" t="s">
        <v>333</v>
      </c>
      <c r="F406" s="18"/>
      <c r="G406" s="39"/>
      <c r="H406" s="39"/>
      <c r="I406" s="40">
        <f>I407+I408</f>
        <v>1408.2</v>
      </c>
      <c r="J406" s="40">
        <f>J407+J408</f>
        <v>1408.2</v>
      </c>
      <c r="K406" s="40">
        <f>K407+K408</f>
        <v>697.6</v>
      </c>
      <c r="L406" s="40">
        <f t="shared" si="30"/>
        <v>49.538417838375231</v>
      </c>
    </row>
    <row r="407" spans="1:12" ht="25.5" x14ac:dyDescent="0.2">
      <c r="A407" s="29">
        <v>399</v>
      </c>
      <c r="B407" s="14" t="s">
        <v>191</v>
      </c>
      <c r="C407" s="31">
        <v>901</v>
      </c>
      <c r="D407" s="17">
        <v>1006</v>
      </c>
      <c r="E407" s="18" t="s">
        <v>333</v>
      </c>
      <c r="F407" s="18" t="s">
        <v>42</v>
      </c>
      <c r="G407" s="39"/>
      <c r="H407" s="39"/>
      <c r="I407" s="41">
        <v>736</v>
      </c>
      <c r="J407" s="41">
        <v>736</v>
      </c>
      <c r="K407" s="41">
        <v>440</v>
      </c>
      <c r="L407" s="41">
        <f t="shared" si="30"/>
        <v>59.782608695652172</v>
      </c>
    </row>
    <row r="408" spans="1:12" ht="30" customHeight="1" x14ac:dyDescent="0.2">
      <c r="A408" s="29">
        <v>400</v>
      </c>
      <c r="B408" s="14" t="s">
        <v>190</v>
      </c>
      <c r="C408" s="31">
        <v>901</v>
      </c>
      <c r="D408" s="17">
        <v>1006</v>
      </c>
      <c r="E408" s="18" t="s">
        <v>333</v>
      </c>
      <c r="F408" s="18" t="s">
        <v>66</v>
      </c>
      <c r="G408" s="39"/>
      <c r="H408" s="39"/>
      <c r="I408" s="41">
        <v>672.2</v>
      </c>
      <c r="J408" s="41">
        <v>672.2</v>
      </c>
      <c r="K408" s="41">
        <v>257.60000000000002</v>
      </c>
      <c r="L408" s="41">
        <f t="shared" si="30"/>
        <v>38.32192799761976</v>
      </c>
    </row>
    <row r="409" spans="1:12" x14ac:dyDescent="0.2">
      <c r="A409" s="29">
        <v>401</v>
      </c>
      <c r="B409" s="15" t="s">
        <v>30</v>
      </c>
      <c r="C409" s="29">
        <v>901</v>
      </c>
      <c r="D409" s="16">
        <v>1100</v>
      </c>
      <c r="E409" s="12"/>
      <c r="F409" s="56"/>
      <c r="G409" s="39"/>
      <c r="H409" s="39"/>
      <c r="I409" s="40">
        <f t="shared" ref="I409:K410" si="32">SUM(I410)</f>
        <v>9076.2000000000007</v>
      </c>
      <c r="J409" s="40">
        <f t="shared" si="32"/>
        <v>9451.6</v>
      </c>
      <c r="K409" s="40">
        <f t="shared" si="32"/>
        <v>4034.2000000000003</v>
      </c>
      <c r="L409" s="40">
        <f t="shared" si="30"/>
        <v>42.682720385966398</v>
      </c>
    </row>
    <row r="410" spans="1:12" x14ac:dyDescent="0.2">
      <c r="A410" s="29">
        <v>402</v>
      </c>
      <c r="B410" s="15" t="s">
        <v>183</v>
      </c>
      <c r="C410" s="29">
        <v>901</v>
      </c>
      <c r="D410" s="16">
        <v>1102</v>
      </c>
      <c r="E410" s="12"/>
      <c r="F410" s="56"/>
      <c r="G410" s="39"/>
      <c r="H410" s="39"/>
      <c r="I410" s="40">
        <f t="shared" si="32"/>
        <v>9076.2000000000007</v>
      </c>
      <c r="J410" s="40">
        <f t="shared" si="32"/>
        <v>9451.6</v>
      </c>
      <c r="K410" s="40">
        <f t="shared" si="32"/>
        <v>4034.2000000000003</v>
      </c>
      <c r="L410" s="40">
        <f t="shared" si="30"/>
        <v>42.682720385966398</v>
      </c>
    </row>
    <row r="411" spans="1:12" ht="51" x14ac:dyDescent="0.2">
      <c r="A411" s="29">
        <v>403</v>
      </c>
      <c r="B411" s="73" t="s">
        <v>399</v>
      </c>
      <c r="C411" s="29">
        <v>901</v>
      </c>
      <c r="D411" s="16">
        <v>1102</v>
      </c>
      <c r="E411" s="13" t="s">
        <v>135</v>
      </c>
      <c r="F411" s="18"/>
      <c r="G411" s="39"/>
      <c r="H411" s="39"/>
      <c r="I411" s="40">
        <f>SUM(I412+I414)</f>
        <v>9076.2000000000007</v>
      </c>
      <c r="J411" s="40">
        <f>SUM(J412+J414)</f>
        <v>9451.6</v>
      </c>
      <c r="K411" s="40">
        <f>SUM(K412+K414)</f>
        <v>4034.2000000000003</v>
      </c>
      <c r="L411" s="40">
        <f t="shared" si="30"/>
        <v>42.682720385966398</v>
      </c>
    </row>
    <row r="412" spans="1:12" ht="29.25" customHeight="1" x14ac:dyDescent="0.2">
      <c r="A412" s="29">
        <v>404</v>
      </c>
      <c r="B412" s="15" t="s">
        <v>109</v>
      </c>
      <c r="C412" s="29">
        <v>901</v>
      </c>
      <c r="D412" s="16">
        <v>1102</v>
      </c>
      <c r="E412" s="13" t="s">
        <v>181</v>
      </c>
      <c r="F412" s="18"/>
      <c r="G412" s="39"/>
      <c r="H412" s="39"/>
      <c r="I412" s="40">
        <f>I413</f>
        <v>143.19999999999999</v>
      </c>
      <c r="J412" s="40">
        <f>J413</f>
        <v>143.19999999999999</v>
      </c>
      <c r="K412" s="40">
        <f>K413</f>
        <v>15.1</v>
      </c>
      <c r="L412" s="40">
        <f>L413</f>
        <v>10.544692737430168</v>
      </c>
    </row>
    <row r="413" spans="1:12" ht="28.5" customHeight="1" x14ac:dyDescent="0.2">
      <c r="A413" s="29">
        <v>405</v>
      </c>
      <c r="B413" s="14" t="s">
        <v>190</v>
      </c>
      <c r="C413" s="31">
        <v>901</v>
      </c>
      <c r="D413" s="17">
        <v>1102</v>
      </c>
      <c r="E413" s="18" t="s">
        <v>181</v>
      </c>
      <c r="F413" s="18" t="s">
        <v>66</v>
      </c>
      <c r="G413" s="39"/>
      <c r="H413" s="39"/>
      <c r="I413" s="41">
        <v>143.19999999999999</v>
      </c>
      <c r="J413" s="41">
        <v>143.19999999999999</v>
      </c>
      <c r="K413" s="41">
        <v>15.1</v>
      </c>
      <c r="L413" s="41">
        <f>K413/J413*100</f>
        <v>10.544692737430168</v>
      </c>
    </row>
    <row r="414" spans="1:12" ht="25.5" x14ac:dyDescent="0.2">
      <c r="A414" s="29">
        <v>406</v>
      </c>
      <c r="B414" s="15" t="s">
        <v>99</v>
      </c>
      <c r="C414" s="29">
        <v>901</v>
      </c>
      <c r="D414" s="16">
        <v>1102</v>
      </c>
      <c r="E414" s="13" t="s">
        <v>182</v>
      </c>
      <c r="F414" s="18"/>
      <c r="G414" s="39"/>
      <c r="H414" s="39"/>
      <c r="I414" s="40">
        <f>SUM(I415:I417)</f>
        <v>8933</v>
      </c>
      <c r="J414" s="40">
        <f>SUM(J415:J417)</f>
        <v>9308.4</v>
      </c>
      <c r="K414" s="40">
        <f>SUM(K415:K417)</f>
        <v>4019.1000000000004</v>
      </c>
      <c r="L414" s="40">
        <f>K414/J414*100</f>
        <v>43.177130333891974</v>
      </c>
    </row>
    <row r="415" spans="1:12" ht="15" customHeight="1" x14ac:dyDescent="0.2">
      <c r="A415" s="29">
        <v>407</v>
      </c>
      <c r="B415" s="14" t="s">
        <v>69</v>
      </c>
      <c r="C415" s="31">
        <v>901</v>
      </c>
      <c r="D415" s="17">
        <v>1102</v>
      </c>
      <c r="E415" s="18" t="s">
        <v>182</v>
      </c>
      <c r="F415" s="18" t="s">
        <v>36</v>
      </c>
      <c r="G415" s="39"/>
      <c r="H415" s="39"/>
      <c r="I415" s="41">
        <v>6937.1</v>
      </c>
      <c r="J415" s="41">
        <v>7112.5</v>
      </c>
      <c r="K415" s="41">
        <v>3158.4</v>
      </c>
      <c r="L415" s="41">
        <f>K415/J415*100</f>
        <v>44.406326889279441</v>
      </c>
    </row>
    <row r="416" spans="1:12" ht="25.5" x14ac:dyDescent="0.2">
      <c r="A416" s="29">
        <v>408</v>
      </c>
      <c r="B416" s="14" t="s">
        <v>100</v>
      </c>
      <c r="C416" s="31">
        <v>901</v>
      </c>
      <c r="D416" s="17">
        <v>1102</v>
      </c>
      <c r="E416" s="18" t="s">
        <v>182</v>
      </c>
      <c r="F416" s="18" t="s">
        <v>66</v>
      </c>
      <c r="G416" s="39"/>
      <c r="H416" s="39"/>
      <c r="I416" s="41">
        <f>1964.9</f>
        <v>1964.9</v>
      </c>
      <c r="J416" s="41">
        <f>1964.9+200</f>
        <v>2164.9</v>
      </c>
      <c r="K416" s="41">
        <v>860.7</v>
      </c>
      <c r="L416" s="41">
        <f>K416/J416*100</f>
        <v>39.757032657397573</v>
      </c>
    </row>
    <row r="417" spans="1:12" ht="17.25" customHeight="1" x14ac:dyDescent="0.2">
      <c r="A417" s="29">
        <v>409</v>
      </c>
      <c r="B417" s="14" t="s">
        <v>186</v>
      </c>
      <c r="C417" s="31">
        <v>901</v>
      </c>
      <c r="D417" s="17">
        <v>1102</v>
      </c>
      <c r="E417" s="18" t="s">
        <v>182</v>
      </c>
      <c r="F417" s="18" t="s">
        <v>187</v>
      </c>
      <c r="G417" s="39"/>
      <c r="H417" s="39"/>
      <c r="I417" s="41">
        <v>31</v>
      </c>
      <c r="J417" s="41">
        <v>31</v>
      </c>
      <c r="K417" s="41">
        <v>0</v>
      </c>
      <c r="L417" s="41">
        <f>K417/J417*100</f>
        <v>0</v>
      </c>
    </row>
    <row r="418" spans="1:12" x14ac:dyDescent="0.2">
      <c r="A418" s="29">
        <v>410</v>
      </c>
      <c r="B418" s="15" t="s">
        <v>50</v>
      </c>
      <c r="C418" s="29">
        <v>901</v>
      </c>
      <c r="D418" s="16">
        <v>1200</v>
      </c>
      <c r="E418" s="13"/>
      <c r="F418" s="18"/>
      <c r="G418" s="39"/>
      <c r="H418" s="39"/>
      <c r="I418" s="40">
        <f t="shared" ref="I418:L419" si="33">SUM(I419)</f>
        <v>353</v>
      </c>
      <c r="J418" s="40">
        <f t="shared" si="33"/>
        <v>353</v>
      </c>
      <c r="K418" s="40">
        <f t="shared" si="33"/>
        <v>179.9</v>
      </c>
      <c r="L418" s="40">
        <f t="shared" si="33"/>
        <v>50.963172804532576</v>
      </c>
    </row>
    <row r="419" spans="1:12" ht="17.25" customHeight="1" x14ac:dyDescent="0.2">
      <c r="A419" s="29">
        <v>411</v>
      </c>
      <c r="B419" s="15" t="s">
        <v>51</v>
      </c>
      <c r="C419" s="29">
        <v>901</v>
      </c>
      <c r="D419" s="16">
        <v>1202</v>
      </c>
      <c r="E419" s="13"/>
      <c r="F419" s="18"/>
      <c r="G419" s="39"/>
      <c r="H419" s="39"/>
      <c r="I419" s="40">
        <f t="shared" si="33"/>
        <v>353</v>
      </c>
      <c r="J419" s="40">
        <f t="shared" si="33"/>
        <v>353</v>
      </c>
      <c r="K419" s="40">
        <f t="shared" si="33"/>
        <v>179.9</v>
      </c>
      <c r="L419" s="40">
        <f t="shared" si="33"/>
        <v>50.963172804532576</v>
      </c>
    </row>
    <row r="420" spans="1:12" ht="41.25" customHeight="1" x14ac:dyDescent="0.2">
      <c r="A420" s="29">
        <v>412</v>
      </c>
      <c r="B420" s="15" t="s">
        <v>351</v>
      </c>
      <c r="C420" s="29">
        <v>901</v>
      </c>
      <c r="D420" s="16">
        <v>1202</v>
      </c>
      <c r="E420" s="13" t="s">
        <v>128</v>
      </c>
      <c r="F420" s="18"/>
      <c r="G420" s="39"/>
      <c r="H420" s="39"/>
      <c r="I420" s="40">
        <f>I421</f>
        <v>353</v>
      </c>
      <c r="J420" s="40">
        <f>J421</f>
        <v>353</v>
      </c>
      <c r="K420" s="40">
        <f>K421</f>
        <v>179.9</v>
      </c>
      <c r="L420" s="40">
        <f>L421</f>
        <v>50.963172804532576</v>
      </c>
    </row>
    <row r="421" spans="1:12" ht="33" customHeight="1" x14ac:dyDescent="0.2">
      <c r="A421" s="29">
        <v>413</v>
      </c>
      <c r="B421" s="15" t="s">
        <v>101</v>
      </c>
      <c r="C421" s="29">
        <v>901</v>
      </c>
      <c r="D421" s="16">
        <v>1202</v>
      </c>
      <c r="E421" s="13" t="s">
        <v>174</v>
      </c>
      <c r="F421" s="18"/>
      <c r="G421" s="39"/>
      <c r="H421" s="39"/>
      <c r="I421" s="40">
        <f>SUM(I422)</f>
        <v>353</v>
      </c>
      <c r="J421" s="40">
        <f>SUM(J422)</f>
        <v>353</v>
      </c>
      <c r="K421" s="40">
        <f>SUM(K422)</f>
        <v>179.9</v>
      </c>
      <c r="L421" s="40">
        <f>SUM(L422)</f>
        <v>50.963172804532576</v>
      </c>
    </row>
    <row r="422" spans="1:12" ht="21" customHeight="1" x14ac:dyDescent="0.2">
      <c r="A422" s="29">
        <v>414</v>
      </c>
      <c r="B422" s="39" t="s">
        <v>324</v>
      </c>
      <c r="C422" s="31">
        <v>901</v>
      </c>
      <c r="D422" s="17">
        <v>1202</v>
      </c>
      <c r="E422" s="18" t="s">
        <v>174</v>
      </c>
      <c r="F422" s="18" t="s">
        <v>323</v>
      </c>
      <c r="G422" s="39"/>
      <c r="H422" s="39"/>
      <c r="I422" s="41">
        <v>353</v>
      </c>
      <c r="J422" s="41">
        <v>353</v>
      </c>
      <c r="K422" s="41">
        <v>179.9</v>
      </c>
      <c r="L422" s="41">
        <f>K422/J422*100</f>
        <v>50.963172804532576</v>
      </c>
    </row>
    <row r="423" spans="1:12" ht="22.5" customHeight="1" x14ac:dyDescent="0.2">
      <c r="A423" s="29">
        <v>415</v>
      </c>
      <c r="B423" s="15" t="s">
        <v>5</v>
      </c>
      <c r="C423" s="29">
        <v>901</v>
      </c>
      <c r="D423" s="16">
        <v>1300</v>
      </c>
      <c r="E423" s="13"/>
      <c r="F423" s="18"/>
      <c r="G423" s="39"/>
      <c r="H423" s="39"/>
      <c r="I423" s="40">
        <f t="shared" ref="I423:L425" si="34">SUM(I424)</f>
        <v>0.2</v>
      </c>
      <c r="J423" s="40">
        <f t="shared" si="34"/>
        <v>0.2</v>
      </c>
      <c r="K423" s="40">
        <f t="shared" si="34"/>
        <v>4.9959999999999997E-2</v>
      </c>
      <c r="L423" s="40">
        <f t="shared" si="34"/>
        <v>0</v>
      </c>
    </row>
    <row r="424" spans="1:12" ht="29.25" customHeight="1" x14ac:dyDescent="0.2">
      <c r="A424" s="29">
        <v>416</v>
      </c>
      <c r="B424" s="15" t="s">
        <v>184</v>
      </c>
      <c r="C424" s="29">
        <v>901</v>
      </c>
      <c r="D424" s="16">
        <v>1301</v>
      </c>
      <c r="E424" s="13"/>
      <c r="F424" s="18"/>
      <c r="G424" s="39"/>
      <c r="H424" s="39"/>
      <c r="I424" s="40">
        <f t="shared" si="34"/>
        <v>0.2</v>
      </c>
      <c r="J424" s="40">
        <f t="shared" si="34"/>
        <v>0.2</v>
      </c>
      <c r="K424" s="40">
        <f t="shared" si="34"/>
        <v>4.9959999999999997E-2</v>
      </c>
      <c r="L424" s="40">
        <f t="shared" si="34"/>
        <v>0</v>
      </c>
    </row>
    <row r="425" spans="1:12" ht="39" customHeight="1" x14ac:dyDescent="0.2">
      <c r="A425" s="29">
        <v>417</v>
      </c>
      <c r="B425" s="15" t="s">
        <v>351</v>
      </c>
      <c r="C425" s="29">
        <v>901</v>
      </c>
      <c r="D425" s="16">
        <v>1301</v>
      </c>
      <c r="E425" s="13" t="s">
        <v>128</v>
      </c>
      <c r="F425" s="18"/>
      <c r="G425" s="39"/>
      <c r="H425" s="39"/>
      <c r="I425" s="40">
        <f t="shared" si="34"/>
        <v>0.2</v>
      </c>
      <c r="J425" s="40">
        <f t="shared" si="34"/>
        <v>0.2</v>
      </c>
      <c r="K425" s="40">
        <f t="shared" si="34"/>
        <v>4.9959999999999997E-2</v>
      </c>
      <c r="L425" s="40">
        <f t="shared" si="34"/>
        <v>0</v>
      </c>
    </row>
    <row r="426" spans="1:12" ht="27" customHeight="1" x14ac:dyDescent="0.2">
      <c r="A426" s="29">
        <v>418</v>
      </c>
      <c r="B426" s="15" t="s">
        <v>103</v>
      </c>
      <c r="C426" s="29">
        <v>901</v>
      </c>
      <c r="D426" s="16">
        <v>1301</v>
      </c>
      <c r="E426" s="13" t="s">
        <v>175</v>
      </c>
      <c r="F426" s="18"/>
      <c r="G426" s="39"/>
      <c r="H426" s="39"/>
      <c r="I426" s="40">
        <f>I427</f>
        <v>0.2</v>
      </c>
      <c r="J426" s="40">
        <f>J427</f>
        <v>0.2</v>
      </c>
      <c r="K426" s="40">
        <f>K427</f>
        <v>4.9959999999999997E-2</v>
      </c>
      <c r="L426" s="40">
        <f>L427</f>
        <v>0</v>
      </c>
    </row>
    <row r="427" spans="1:12" ht="20.25" customHeight="1" x14ac:dyDescent="0.2">
      <c r="A427" s="29">
        <v>419</v>
      </c>
      <c r="B427" s="14" t="s">
        <v>249</v>
      </c>
      <c r="C427" s="31">
        <v>901</v>
      </c>
      <c r="D427" s="17">
        <v>1301</v>
      </c>
      <c r="E427" s="18" t="s">
        <v>175</v>
      </c>
      <c r="F427" s="18" t="s">
        <v>110</v>
      </c>
      <c r="G427" s="39"/>
      <c r="H427" s="39"/>
      <c r="I427" s="41">
        <v>0.2</v>
      </c>
      <c r="J427" s="41">
        <v>0.2</v>
      </c>
      <c r="K427" s="41">
        <v>4.9959999999999997E-2</v>
      </c>
      <c r="L427" s="41">
        <v>0</v>
      </c>
    </row>
    <row r="428" spans="1:12" ht="15" x14ac:dyDescent="0.2">
      <c r="A428" s="29">
        <v>420</v>
      </c>
      <c r="B428" s="30" t="s">
        <v>114</v>
      </c>
      <c r="C428" s="29">
        <v>912</v>
      </c>
      <c r="D428" s="16"/>
      <c r="E428" s="13"/>
      <c r="F428" s="18"/>
      <c r="G428" s="39"/>
      <c r="H428" s="39"/>
      <c r="I428" s="58">
        <f>SUM(I429+I436)</f>
        <v>1313.1</v>
      </c>
      <c r="J428" s="58">
        <f>SUM(J429+J436)</f>
        <v>1313.1</v>
      </c>
      <c r="K428" s="58">
        <f>SUM(K429+K436)</f>
        <v>910.4</v>
      </c>
      <c r="L428" s="58">
        <f>K428/J428*100</f>
        <v>69.332114842738562</v>
      </c>
    </row>
    <row r="429" spans="1:12" ht="15" customHeight="1" x14ac:dyDescent="0.2">
      <c r="A429" s="29">
        <v>421</v>
      </c>
      <c r="B429" s="15" t="s">
        <v>4</v>
      </c>
      <c r="C429" s="29">
        <v>912</v>
      </c>
      <c r="D429" s="32">
        <v>100</v>
      </c>
      <c r="E429" s="13"/>
      <c r="F429" s="18"/>
      <c r="G429" s="39"/>
      <c r="H429" s="39"/>
      <c r="I429" s="58">
        <f>SUM(I430)</f>
        <v>1163.0999999999999</v>
      </c>
      <c r="J429" s="58">
        <f>SUM(J430)</f>
        <v>1163.0999999999999</v>
      </c>
      <c r="K429" s="58">
        <f>SUM(K430)</f>
        <v>881.8</v>
      </c>
      <c r="L429" s="58">
        <f>K429/J429*100</f>
        <v>75.814633307540191</v>
      </c>
    </row>
    <row r="430" spans="1:12" ht="38.25" x14ac:dyDescent="0.2">
      <c r="A430" s="29">
        <v>422</v>
      </c>
      <c r="B430" s="15" t="s">
        <v>116</v>
      </c>
      <c r="C430" s="29">
        <v>912</v>
      </c>
      <c r="D430" s="16">
        <v>103</v>
      </c>
      <c r="E430" s="13"/>
      <c r="F430" s="18"/>
      <c r="G430" s="39"/>
      <c r="H430" s="39"/>
      <c r="I430" s="40">
        <f>SUM(I432+I434)</f>
        <v>1163.0999999999999</v>
      </c>
      <c r="J430" s="40">
        <f>SUM(J432+J434)</f>
        <v>1163.0999999999999</v>
      </c>
      <c r="K430" s="40">
        <f>SUM(K432+K434)</f>
        <v>881.8</v>
      </c>
      <c r="L430" s="40">
        <f>K430/J430*100</f>
        <v>75.814633307540191</v>
      </c>
    </row>
    <row r="431" spans="1:12" ht="16.5" customHeight="1" x14ac:dyDescent="0.2">
      <c r="A431" s="29">
        <v>423</v>
      </c>
      <c r="B431" s="15" t="s">
        <v>62</v>
      </c>
      <c r="C431" s="29">
        <v>912</v>
      </c>
      <c r="D431" s="55">
        <v>103</v>
      </c>
      <c r="E431" s="59" t="s">
        <v>120</v>
      </c>
      <c r="F431" s="56"/>
      <c r="G431" s="39"/>
      <c r="H431" s="39"/>
      <c r="I431" s="40">
        <f>SUM(I432+I434)</f>
        <v>1163.0999999999999</v>
      </c>
      <c r="J431" s="40">
        <f>SUM(J432+J434)</f>
        <v>1163.0999999999999</v>
      </c>
      <c r="K431" s="40">
        <f>SUM(K432+K434)</f>
        <v>881.8</v>
      </c>
      <c r="L431" s="40">
        <f>K431/J431*100</f>
        <v>75.814633307540191</v>
      </c>
    </row>
    <row r="432" spans="1:12" ht="26.25" customHeight="1" x14ac:dyDescent="0.2">
      <c r="A432" s="29">
        <v>424</v>
      </c>
      <c r="B432" s="15" t="s">
        <v>176</v>
      </c>
      <c r="C432" s="29">
        <v>912</v>
      </c>
      <c r="D432" s="55">
        <v>103</v>
      </c>
      <c r="E432" s="59" t="s">
        <v>118</v>
      </c>
      <c r="F432" s="56"/>
      <c r="G432" s="39"/>
      <c r="H432" s="39"/>
      <c r="I432" s="40">
        <f>SUM(I433)</f>
        <v>532.6</v>
      </c>
      <c r="J432" s="40">
        <f>SUM(J433)</f>
        <v>532.6</v>
      </c>
      <c r="K432" s="40">
        <f>SUM(K433)</f>
        <v>522.9</v>
      </c>
      <c r="L432" s="40">
        <f>SUM(L433)</f>
        <v>98.178745775441229</v>
      </c>
    </row>
    <row r="433" spans="1:12" ht="20.25" customHeight="1" x14ac:dyDescent="0.2">
      <c r="A433" s="29">
        <v>425</v>
      </c>
      <c r="B433" s="14" t="s">
        <v>65</v>
      </c>
      <c r="C433" s="31">
        <v>912</v>
      </c>
      <c r="D433" s="57">
        <v>103</v>
      </c>
      <c r="E433" s="60" t="s">
        <v>118</v>
      </c>
      <c r="F433" s="56" t="s">
        <v>42</v>
      </c>
      <c r="G433" s="39"/>
      <c r="H433" s="39"/>
      <c r="I433" s="41">
        <v>532.6</v>
      </c>
      <c r="J433" s="41">
        <v>532.6</v>
      </c>
      <c r="K433" s="41">
        <v>522.9</v>
      </c>
      <c r="L433" s="41">
        <f>K433/J433*100</f>
        <v>98.178745775441229</v>
      </c>
    </row>
    <row r="434" spans="1:12" ht="25.5" x14ac:dyDescent="0.2">
      <c r="A434" s="29">
        <v>426</v>
      </c>
      <c r="B434" s="15" t="s">
        <v>63</v>
      </c>
      <c r="C434" s="29">
        <v>912</v>
      </c>
      <c r="D434" s="55">
        <v>103</v>
      </c>
      <c r="E434" s="59" t="s">
        <v>119</v>
      </c>
      <c r="F434" s="56"/>
      <c r="G434" s="39"/>
      <c r="H434" s="39"/>
      <c r="I434" s="40">
        <f>I435</f>
        <v>630.5</v>
      </c>
      <c r="J434" s="40">
        <f>J435</f>
        <v>630.5</v>
      </c>
      <c r="K434" s="40">
        <f>K435</f>
        <v>358.9</v>
      </c>
      <c r="L434" s="40">
        <f>L435</f>
        <v>56.92307692307692</v>
      </c>
    </row>
    <row r="435" spans="1:12" ht="25.5" x14ac:dyDescent="0.2">
      <c r="A435" s="29">
        <v>427</v>
      </c>
      <c r="B435" s="14" t="s">
        <v>191</v>
      </c>
      <c r="C435" s="31">
        <v>912</v>
      </c>
      <c r="D435" s="57">
        <v>103</v>
      </c>
      <c r="E435" s="60" t="s">
        <v>119</v>
      </c>
      <c r="F435" s="18" t="s">
        <v>42</v>
      </c>
      <c r="G435" s="39"/>
      <c r="H435" s="39"/>
      <c r="I435" s="41">
        <v>630.5</v>
      </c>
      <c r="J435" s="41">
        <v>630.5</v>
      </c>
      <c r="K435" s="41">
        <v>358.9</v>
      </c>
      <c r="L435" s="41">
        <f>K435/J435*100</f>
        <v>56.92307692307692</v>
      </c>
    </row>
    <row r="436" spans="1:12" x14ac:dyDescent="0.2">
      <c r="A436" s="29">
        <v>428</v>
      </c>
      <c r="B436" s="15" t="s">
        <v>50</v>
      </c>
      <c r="C436" s="29">
        <v>912</v>
      </c>
      <c r="D436" s="16">
        <v>1200</v>
      </c>
      <c r="E436" s="60"/>
      <c r="F436" s="18"/>
      <c r="G436" s="39"/>
      <c r="H436" s="39"/>
      <c r="I436" s="58">
        <f t="shared" ref="I436:L439" si="35">SUM(I437)</f>
        <v>150</v>
      </c>
      <c r="J436" s="58">
        <f t="shared" si="35"/>
        <v>150</v>
      </c>
      <c r="K436" s="58">
        <f t="shared" si="35"/>
        <v>28.6</v>
      </c>
      <c r="L436" s="58">
        <f t="shared" si="35"/>
        <v>19.066666666666666</v>
      </c>
    </row>
    <row r="437" spans="1:12" x14ac:dyDescent="0.2">
      <c r="A437" s="29">
        <v>429</v>
      </c>
      <c r="B437" s="15" t="s">
        <v>51</v>
      </c>
      <c r="C437" s="29">
        <v>912</v>
      </c>
      <c r="D437" s="16">
        <v>1202</v>
      </c>
      <c r="E437" s="60"/>
      <c r="F437" s="18"/>
      <c r="G437" s="39"/>
      <c r="H437" s="39"/>
      <c r="I437" s="58">
        <f t="shared" si="35"/>
        <v>150</v>
      </c>
      <c r="J437" s="58">
        <f t="shared" si="35"/>
        <v>150</v>
      </c>
      <c r="K437" s="58">
        <f t="shared" si="35"/>
        <v>28.6</v>
      </c>
      <c r="L437" s="58">
        <f t="shared" si="35"/>
        <v>19.066666666666666</v>
      </c>
    </row>
    <row r="438" spans="1:12" ht="15.75" customHeight="1" x14ac:dyDescent="0.2">
      <c r="A438" s="29">
        <v>430</v>
      </c>
      <c r="B438" s="15" t="s">
        <v>62</v>
      </c>
      <c r="C438" s="29">
        <v>912</v>
      </c>
      <c r="D438" s="16">
        <v>1202</v>
      </c>
      <c r="E438" s="13" t="s">
        <v>120</v>
      </c>
      <c r="F438" s="18"/>
      <c r="G438" s="39"/>
      <c r="H438" s="39"/>
      <c r="I438" s="58">
        <f t="shared" si="35"/>
        <v>150</v>
      </c>
      <c r="J438" s="58">
        <f t="shared" si="35"/>
        <v>150</v>
      </c>
      <c r="K438" s="58">
        <f t="shared" si="35"/>
        <v>28.6</v>
      </c>
      <c r="L438" s="58">
        <f t="shared" si="35"/>
        <v>19.066666666666666</v>
      </c>
    </row>
    <row r="439" spans="1:12" ht="32.25" customHeight="1" x14ac:dyDescent="0.2">
      <c r="A439" s="29">
        <v>431</v>
      </c>
      <c r="B439" s="15" t="s">
        <v>102</v>
      </c>
      <c r="C439" s="29">
        <v>912</v>
      </c>
      <c r="D439" s="16">
        <v>1202</v>
      </c>
      <c r="E439" s="13" t="s">
        <v>185</v>
      </c>
      <c r="F439" s="18"/>
      <c r="G439" s="39"/>
      <c r="H439" s="39"/>
      <c r="I439" s="58">
        <f t="shared" si="35"/>
        <v>150</v>
      </c>
      <c r="J439" s="58">
        <f t="shared" si="35"/>
        <v>150</v>
      </c>
      <c r="K439" s="58">
        <f t="shared" si="35"/>
        <v>28.6</v>
      </c>
      <c r="L439" s="58">
        <f t="shared" si="35"/>
        <v>19.066666666666666</v>
      </c>
    </row>
    <row r="440" spans="1:12" ht="23.25" customHeight="1" x14ac:dyDescent="0.2">
      <c r="A440" s="29">
        <v>432</v>
      </c>
      <c r="B440" s="39" t="s">
        <v>324</v>
      </c>
      <c r="C440" s="31">
        <v>912</v>
      </c>
      <c r="D440" s="17">
        <v>1202</v>
      </c>
      <c r="E440" s="18" t="s">
        <v>185</v>
      </c>
      <c r="F440" s="18" t="s">
        <v>323</v>
      </c>
      <c r="G440" s="39"/>
      <c r="H440" s="39"/>
      <c r="I440" s="61">
        <v>150</v>
      </c>
      <c r="J440" s="61">
        <v>150</v>
      </c>
      <c r="K440" s="61">
        <v>28.6</v>
      </c>
      <c r="L440" s="61">
        <f>K440/J440*100</f>
        <v>19.066666666666666</v>
      </c>
    </row>
    <row r="441" spans="1:12" ht="30" x14ac:dyDescent="0.2">
      <c r="A441" s="29">
        <v>433</v>
      </c>
      <c r="B441" s="30" t="s">
        <v>52</v>
      </c>
      <c r="C441" s="46">
        <v>913</v>
      </c>
      <c r="D441" s="29"/>
      <c r="E441" s="29"/>
      <c r="F441" s="31"/>
      <c r="G441" s="31"/>
      <c r="H441" s="31"/>
      <c r="I441" s="25">
        <f t="shared" ref="I441:K443" si="36">SUM(I442)</f>
        <v>1007</v>
      </c>
      <c r="J441" s="25">
        <f t="shared" si="36"/>
        <v>1007</v>
      </c>
      <c r="K441" s="25">
        <f t="shared" si="36"/>
        <v>608.9</v>
      </c>
      <c r="L441" s="25">
        <f>K441/J441*100</f>
        <v>60.466732869910622</v>
      </c>
    </row>
    <row r="442" spans="1:12" ht="26.25" customHeight="1" x14ac:dyDescent="0.2">
      <c r="A442" s="29">
        <v>434</v>
      </c>
      <c r="B442" s="15" t="s">
        <v>4</v>
      </c>
      <c r="C442" s="29">
        <v>913</v>
      </c>
      <c r="D442" s="32">
        <v>100</v>
      </c>
      <c r="E442" s="29"/>
      <c r="F442" s="31"/>
      <c r="G442" s="35"/>
      <c r="H442" s="35"/>
      <c r="I442" s="25">
        <f t="shared" si="36"/>
        <v>1007</v>
      </c>
      <c r="J442" s="25">
        <f t="shared" si="36"/>
        <v>1007</v>
      </c>
      <c r="K442" s="25">
        <f t="shared" si="36"/>
        <v>608.9</v>
      </c>
      <c r="L442" s="25">
        <f>K442/J442*100</f>
        <v>60.466732869910622</v>
      </c>
    </row>
    <row r="443" spans="1:12" ht="41.25" customHeight="1" x14ac:dyDescent="0.2">
      <c r="A443" s="29">
        <v>435</v>
      </c>
      <c r="B443" s="15" t="s">
        <v>347</v>
      </c>
      <c r="C443" s="29">
        <v>913</v>
      </c>
      <c r="D443" s="62">
        <v>106</v>
      </c>
      <c r="E443" s="29"/>
      <c r="F443" s="31"/>
      <c r="G443" s="35"/>
      <c r="H443" s="35"/>
      <c r="I443" s="25">
        <f t="shared" si="36"/>
        <v>1007</v>
      </c>
      <c r="J443" s="25">
        <f t="shared" si="36"/>
        <v>1007</v>
      </c>
      <c r="K443" s="25">
        <f t="shared" si="36"/>
        <v>608.9</v>
      </c>
      <c r="L443" s="25">
        <f>K443/J443*100</f>
        <v>60.466732869910622</v>
      </c>
    </row>
    <row r="444" spans="1:12" x14ac:dyDescent="0.2">
      <c r="A444" s="29">
        <v>436</v>
      </c>
      <c r="B444" s="15" t="s">
        <v>62</v>
      </c>
      <c r="C444" s="29">
        <v>913</v>
      </c>
      <c r="D444" s="16">
        <v>106</v>
      </c>
      <c r="E444" s="13" t="s">
        <v>120</v>
      </c>
      <c r="F444" s="18"/>
      <c r="G444" s="39"/>
      <c r="H444" s="39"/>
      <c r="I444" s="40">
        <f>SUM(I445+I447)</f>
        <v>1007</v>
      </c>
      <c r="J444" s="40">
        <f>SUM(J445+J447)</f>
        <v>1007</v>
      </c>
      <c r="K444" s="40">
        <f>SUM(K445+K447)</f>
        <v>608.9</v>
      </c>
      <c r="L444" s="40">
        <f>K444/J444*100</f>
        <v>60.466732869910622</v>
      </c>
    </row>
    <row r="445" spans="1:12" ht="25.5" x14ac:dyDescent="0.2">
      <c r="A445" s="29">
        <v>437</v>
      </c>
      <c r="B445" s="15" t="s">
        <v>63</v>
      </c>
      <c r="C445" s="29">
        <v>913</v>
      </c>
      <c r="D445" s="16">
        <v>106</v>
      </c>
      <c r="E445" s="13" t="s">
        <v>119</v>
      </c>
      <c r="F445" s="18"/>
      <c r="G445" s="39"/>
      <c r="H445" s="39"/>
      <c r="I445" s="40">
        <f>SUM(I446)</f>
        <v>563.9</v>
      </c>
      <c r="J445" s="40">
        <f>SUM(J446)</f>
        <v>563.9</v>
      </c>
      <c r="K445" s="40">
        <f>SUM(K446)</f>
        <v>243</v>
      </c>
      <c r="L445" s="40">
        <f>SUM(L446)</f>
        <v>43.092746940946981</v>
      </c>
    </row>
    <row r="446" spans="1:12" ht="25.5" x14ac:dyDescent="0.2">
      <c r="A446" s="29">
        <v>438</v>
      </c>
      <c r="B446" s="14" t="s">
        <v>191</v>
      </c>
      <c r="C446" s="31">
        <v>913</v>
      </c>
      <c r="D446" s="17">
        <v>106</v>
      </c>
      <c r="E446" s="18" t="s">
        <v>119</v>
      </c>
      <c r="F446" s="18" t="s">
        <v>42</v>
      </c>
      <c r="G446" s="39"/>
      <c r="H446" s="39"/>
      <c r="I446" s="41">
        <v>563.9</v>
      </c>
      <c r="J446" s="41">
        <v>563.9</v>
      </c>
      <c r="K446" s="41">
        <v>243</v>
      </c>
      <c r="L446" s="41">
        <f>K446/J446*100</f>
        <v>43.092746940946981</v>
      </c>
    </row>
    <row r="447" spans="1:12" ht="25.5" x14ac:dyDescent="0.2">
      <c r="A447" s="29">
        <v>439</v>
      </c>
      <c r="B447" s="15" t="s">
        <v>27</v>
      </c>
      <c r="C447" s="29">
        <v>913</v>
      </c>
      <c r="D447" s="16">
        <v>106</v>
      </c>
      <c r="E447" s="13" t="s">
        <v>177</v>
      </c>
      <c r="F447" s="18"/>
      <c r="G447" s="39"/>
      <c r="H447" s="39"/>
      <c r="I447" s="40">
        <f>I448</f>
        <v>443.1</v>
      </c>
      <c r="J447" s="40">
        <f>J448</f>
        <v>443.1</v>
      </c>
      <c r="K447" s="40">
        <f>K448</f>
        <v>365.9</v>
      </c>
      <c r="L447" s="40">
        <f>L448</f>
        <v>82.577296321372145</v>
      </c>
    </row>
    <row r="448" spans="1:12" ht="25.5" x14ac:dyDescent="0.2">
      <c r="A448" s="29">
        <v>440</v>
      </c>
      <c r="B448" s="14" t="s">
        <v>191</v>
      </c>
      <c r="C448" s="31">
        <v>913</v>
      </c>
      <c r="D448" s="17">
        <v>106</v>
      </c>
      <c r="E448" s="18" t="s">
        <v>177</v>
      </c>
      <c r="F448" s="18" t="s">
        <v>42</v>
      </c>
      <c r="G448" s="39"/>
      <c r="H448" s="39"/>
      <c r="I448" s="41">
        <v>443.1</v>
      </c>
      <c r="J448" s="41">
        <v>443.1</v>
      </c>
      <c r="K448" s="41">
        <v>365.9</v>
      </c>
      <c r="L448" s="41">
        <f>K448/J448*100</f>
        <v>82.577296321372145</v>
      </c>
    </row>
    <row r="449" spans="1:12" ht="24" customHeight="1" x14ac:dyDescent="0.2">
      <c r="A449" s="29">
        <v>441</v>
      </c>
      <c r="B449" s="30" t="s">
        <v>341</v>
      </c>
      <c r="C449" s="29">
        <v>918</v>
      </c>
      <c r="D449" s="62"/>
      <c r="E449" s="63"/>
      <c r="F449" s="63"/>
      <c r="G449" s="42"/>
      <c r="H449" s="42"/>
      <c r="I449" s="40">
        <f t="shared" ref="I449:L453" si="37">SUM(I450)</f>
        <v>4405.1000000000004</v>
      </c>
      <c r="J449" s="40">
        <f t="shared" si="37"/>
        <v>4405.1000000000004</v>
      </c>
      <c r="K449" s="40">
        <f t="shared" si="37"/>
        <v>0</v>
      </c>
      <c r="L449" s="40">
        <f t="shared" si="37"/>
        <v>0</v>
      </c>
    </row>
    <row r="450" spans="1:12" ht="20.25" customHeight="1" x14ac:dyDescent="0.2">
      <c r="A450" s="29">
        <v>442</v>
      </c>
      <c r="B450" s="15" t="s">
        <v>4</v>
      </c>
      <c r="C450" s="29">
        <v>918</v>
      </c>
      <c r="D450" s="62">
        <v>100</v>
      </c>
      <c r="E450" s="63"/>
      <c r="F450" s="63"/>
      <c r="G450" s="42"/>
      <c r="H450" s="42"/>
      <c r="I450" s="40">
        <f t="shared" si="37"/>
        <v>4405.1000000000004</v>
      </c>
      <c r="J450" s="40">
        <f t="shared" si="37"/>
        <v>4405.1000000000004</v>
      </c>
      <c r="K450" s="40">
        <f t="shared" si="37"/>
        <v>0</v>
      </c>
      <c r="L450" s="40">
        <f t="shared" si="37"/>
        <v>0</v>
      </c>
    </row>
    <row r="451" spans="1:12" ht="20.25" customHeight="1" x14ac:dyDescent="0.2">
      <c r="A451" s="29">
        <v>443</v>
      </c>
      <c r="B451" s="15" t="s">
        <v>342</v>
      </c>
      <c r="C451" s="29">
        <v>918</v>
      </c>
      <c r="D451" s="62">
        <v>107</v>
      </c>
      <c r="E451" s="63"/>
      <c r="F451" s="63"/>
      <c r="G451" s="42"/>
      <c r="H451" s="42"/>
      <c r="I451" s="40">
        <f t="shared" si="37"/>
        <v>4405.1000000000004</v>
      </c>
      <c r="J451" s="40">
        <f t="shared" si="37"/>
        <v>4405.1000000000004</v>
      </c>
      <c r="K451" s="40">
        <f t="shared" si="37"/>
        <v>0</v>
      </c>
      <c r="L451" s="40">
        <f t="shared" si="37"/>
        <v>0</v>
      </c>
    </row>
    <row r="452" spans="1:12" ht="15.75" customHeight="1" x14ac:dyDescent="0.2">
      <c r="A452" s="29">
        <v>444</v>
      </c>
      <c r="B452" s="15" t="s">
        <v>62</v>
      </c>
      <c r="C452" s="29">
        <v>918</v>
      </c>
      <c r="D452" s="16">
        <v>107</v>
      </c>
      <c r="E452" s="13" t="s">
        <v>120</v>
      </c>
      <c r="F452" s="13"/>
      <c r="G452" s="42"/>
      <c r="H452" s="42"/>
      <c r="I452" s="40">
        <f t="shared" si="37"/>
        <v>4405.1000000000004</v>
      </c>
      <c r="J452" s="40">
        <f t="shared" si="37"/>
        <v>4405.1000000000004</v>
      </c>
      <c r="K452" s="40">
        <f t="shared" si="37"/>
        <v>0</v>
      </c>
      <c r="L452" s="40">
        <f t="shared" si="37"/>
        <v>0</v>
      </c>
    </row>
    <row r="453" spans="1:12" ht="15" customHeight="1" x14ac:dyDescent="0.2">
      <c r="A453" s="29">
        <v>445</v>
      </c>
      <c r="B453" s="15" t="s">
        <v>343</v>
      </c>
      <c r="C453" s="29">
        <v>918</v>
      </c>
      <c r="D453" s="16">
        <v>107</v>
      </c>
      <c r="E453" s="13" t="s">
        <v>344</v>
      </c>
      <c r="F453" s="13"/>
      <c r="G453" s="42"/>
      <c r="H453" s="42"/>
      <c r="I453" s="40">
        <f t="shared" si="37"/>
        <v>4405.1000000000004</v>
      </c>
      <c r="J453" s="40">
        <f t="shared" si="37"/>
        <v>4405.1000000000004</v>
      </c>
      <c r="K453" s="40">
        <f t="shared" si="37"/>
        <v>0</v>
      </c>
      <c r="L453" s="40">
        <f t="shared" si="37"/>
        <v>0</v>
      </c>
    </row>
    <row r="454" spans="1:12" ht="30" customHeight="1" x14ac:dyDescent="0.2">
      <c r="A454" s="29">
        <v>446</v>
      </c>
      <c r="B454" s="14" t="s">
        <v>190</v>
      </c>
      <c r="C454" s="31">
        <v>918</v>
      </c>
      <c r="D454" s="17">
        <v>107</v>
      </c>
      <c r="E454" s="18" t="s">
        <v>344</v>
      </c>
      <c r="F454" s="18" t="s">
        <v>66</v>
      </c>
      <c r="G454" s="39"/>
      <c r="H454" s="39"/>
      <c r="I454" s="41">
        <v>4405.1000000000004</v>
      </c>
      <c r="J454" s="41">
        <v>4405.1000000000004</v>
      </c>
      <c r="K454" s="41">
        <v>0</v>
      </c>
      <c r="L454" s="41">
        <v>0</v>
      </c>
    </row>
    <row r="455" spans="1:12" ht="30" x14ac:dyDescent="0.2">
      <c r="A455" s="29">
        <v>447</v>
      </c>
      <c r="B455" s="30" t="s">
        <v>55</v>
      </c>
      <c r="C455" s="46">
        <v>919</v>
      </c>
      <c r="D455" s="62"/>
      <c r="E455" s="63"/>
      <c r="F455" s="64"/>
      <c r="G455" s="39"/>
      <c r="H455" s="39"/>
      <c r="I455" s="25">
        <f t="shared" ref="I455:K457" si="38">SUM(I456)</f>
        <v>2154.9</v>
      </c>
      <c r="J455" s="25">
        <f t="shared" si="38"/>
        <v>2270.2000000000003</v>
      </c>
      <c r="K455" s="25">
        <f t="shared" si="38"/>
        <v>1181.0999999999999</v>
      </c>
      <c r="L455" s="25">
        <f t="shared" ref="L455:L468" si="39">K455/J455*100</f>
        <v>52.02625319355122</v>
      </c>
    </row>
    <row r="456" spans="1:12" ht="32.25" customHeight="1" x14ac:dyDescent="0.2">
      <c r="A456" s="29">
        <v>448</v>
      </c>
      <c r="B456" s="15" t="s">
        <v>4</v>
      </c>
      <c r="C456" s="29">
        <v>919</v>
      </c>
      <c r="D456" s="16">
        <v>100</v>
      </c>
      <c r="E456" s="63"/>
      <c r="F456" s="64"/>
      <c r="G456" s="39"/>
      <c r="H456" s="39"/>
      <c r="I456" s="26">
        <f t="shared" si="38"/>
        <v>2154.9</v>
      </c>
      <c r="J456" s="26">
        <f>SUM(J457+J463)</f>
        <v>2270.2000000000003</v>
      </c>
      <c r="K456" s="26">
        <f>SUM(K457+K463)</f>
        <v>1181.0999999999999</v>
      </c>
      <c r="L456" s="26">
        <f t="shared" si="39"/>
        <v>52.02625319355122</v>
      </c>
    </row>
    <row r="457" spans="1:12" ht="39" customHeight="1" x14ac:dyDescent="0.2">
      <c r="A457" s="29">
        <v>449</v>
      </c>
      <c r="B457" s="15" t="s">
        <v>347</v>
      </c>
      <c r="C457" s="65">
        <v>919</v>
      </c>
      <c r="D457" s="62">
        <v>106</v>
      </c>
      <c r="E457" s="63"/>
      <c r="F457" s="64"/>
      <c r="G457" s="39"/>
      <c r="H457" s="39"/>
      <c r="I457" s="58">
        <f t="shared" si="38"/>
        <v>2154.9</v>
      </c>
      <c r="J457" s="58">
        <f t="shared" si="38"/>
        <v>2210.2000000000003</v>
      </c>
      <c r="K457" s="58">
        <f t="shared" si="38"/>
        <v>1121.0999999999999</v>
      </c>
      <c r="L457" s="58">
        <f t="shared" si="39"/>
        <v>50.723916387657219</v>
      </c>
    </row>
    <row r="458" spans="1:12" ht="40.5" customHeight="1" x14ac:dyDescent="0.2">
      <c r="A458" s="29">
        <v>450</v>
      </c>
      <c r="B458" s="15" t="s">
        <v>393</v>
      </c>
      <c r="C458" s="65">
        <v>919</v>
      </c>
      <c r="D458" s="16">
        <v>106</v>
      </c>
      <c r="E458" s="13" t="s">
        <v>179</v>
      </c>
      <c r="F458" s="18"/>
      <c r="G458" s="39"/>
      <c r="H458" s="39"/>
      <c r="I458" s="40">
        <f t="shared" ref="I458:K459" si="40">I459</f>
        <v>2154.9</v>
      </c>
      <c r="J458" s="40">
        <f t="shared" si="40"/>
        <v>2210.2000000000003</v>
      </c>
      <c r="K458" s="40">
        <f t="shared" si="40"/>
        <v>1121.0999999999999</v>
      </c>
      <c r="L458" s="40">
        <f t="shared" si="39"/>
        <v>50.723916387657219</v>
      </c>
    </row>
    <row r="459" spans="1:12" ht="38.25" x14ac:dyDescent="0.2">
      <c r="A459" s="29">
        <v>451</v>
      </c>
      <c r="B459" s="66" t="s">
        <v>394</v>
      </c>
      <c r="C459" s="65">
        <v>919</v>
      </c>
      <c r="D459" s="16">
        <v>106</v>
      </c>
      <c r="E459" s="13" t="s">
        <v>178</v>
      </c>
      <c r="F459" s="18"/>
      <c r="G459" s="39"/>
      <c r="H459" s="39"/>
      <c r="I459" s="40">
        <f t="shared" si="40"/>
        <v>2154.9</v>
      </c>
      <c r="J459" s="40">
        <f t="shared" si="40"/>
        <v>2210.2000000000003</v>
      </c>
      <c r="K459" s="40">
        <f t="shared" si="40"/>
        <v>1121.0999999999999</v>
      </c>
      <c r="L459" s="40">
        <f t="shared" si="39"/>
        <v>50.723916387657219</v>
      </c>
    </row>
    <row r="460" spans="1:12" ht="33" customHeight="1" x14ac:dyDescent="0.2">
      <c r="A460" s="29">
        <v>452</v>
      </c>
      <c r="B460" s="15" t="s">
        <v>104</v>
      </c>
      <c r="C460" s="65">
        <v>919</v>
      </c>
      <c r="D460" s="16">
        <v>106</v>
      </c>
      <c r="E460" s="13" t="s">
        <v>180</v>
      </c>
      <c r="F460" s="18"/>
      <c r="G460" s="39"/>
      <c r="H460" s="39"/>
      <c r="I460" s="40">
        <f>SUM(I461:I462)</f>
        <v>2154.9</v>
      </c>
      <c r="J460" s="40">
        <f>SUM(J461:J462)</f>
        <v>2210.2000000000003</v>
      </c>
      <c r="K460" s="40">
        <f>SUM(K461:K462)</f>
        <v>1121.0999999999999</v>
      </c>
      <c r="L460" s="40">
        <f t="shared" si="39"/>
        <v>50.723916387657219</v>
      </c>
    </row>
    <row r="461" spans="1:12" ht="25.5" x14ac:dyDescent="0.2">
      <c r="A461" s="29">
        <v>453</v>
      </c>
      <c r="B461" s="14" t="s">
        <v>191</v>
      </c>
      <c r="C461" s="67">
        <v>919</v>
      </c>
      <c r="D461" s="17">
        <v>106</v>
      </c>
      <c r="E461" s="18" t="s">
        <v>180</v>
      </c>
      <c r="F461" s="18" t="s">
        <v>42</v>
      </c>
      <c r="G461" s="39"/>
      <c r="H461" s="39"/>
      <c r="I461" s="41">
        <v>2027.4</v>
      </c>
      <c r="J461" s="41">
        <v>2027.4</v>
      </c>
      <c r="K461" s="41">
        <v>1073.5</v>
      </c>
      <c r="L461" s="41">
        <f t="shared" si="39"/>
        <v>52.949590608661332</v>
      </c>
    </row>
    <row r="462" spans="1:12" ht="38.25" x14ac:dyDescent="0.2">
      <c r="A462" s="29">
        <v>454</v>
      </c>
      <c r="B462" s="14" t="s">
        <v>190</v>
      </c>
      <c r="C462" s="67">
        <v>919</v>
      </c>
      <c r="D462" s="17">
        <v>106</v>
      </c>
      <c r="E462" s="18" t="s">
        <v>180</v>
      </c>
      <c r="F462" s="18" t="s">
        <v>66</v>
      </c>
      <c r="G462" s="39"/>
      <c r="H462" s="39"/>
      <c r="I462" s="41">
        <v>127.5</v>
      </c>
      <c r="J462" s="41">
        <v>182.8</v>
      </c>
      <c r="K462" s="41">
        <v>47.6</v>
      </c>
      <c r="L462" s="41">
        <f t="shared" si="39"/>
        <v>26.039387308533918</v>
      </c>
    </row>
    <row r="463" spans="1:12" ht="21" customHeight="1" x14ac:dyDescent="0.2">
      <c r="A463" s="29">
        <v>455</v>
      </c>
      <c r="B463" s="15" t="s">
        <v>25</v>
      </c>
      <c r="C463" s="65">
        <v>919</v>
      </c>
      <c r="D463" s="16">
        <v>113</v>
      </c>
      <c r="E463" s="13"/>
      <c r="F463" s="13"/>
      <c r="G463" s="42"/>
      <c r="H463" s="42"/>
      <c r="I463" s="40">
        <v>0</v>
      </c>
      <c r="J463" s="40">
        <f t="shared" ref="J463:K466" si="41">SUM(J464)</f>
        <v>60</v>
      </c>
      <c r="K463" s="40">
        <f t="shared" si="41"/>
        <v>60</v>
      </c>
      <c r="L463" s="40">
        <f>K463/J463*100</f>
        <v>100</v>
      </c>
    </row>
    <row r="464" spans="1:12" ht="38.25" x14ac:dyDescent="0.2">
      <c r="A464" s="29">
        <v>456</v>
      </c>
      <c r="B464" s="15" t="s">
        <v>393</v>
      </c>
      <c r="C464" s="65">
        <v>919</v>
      </c>
      <c r="D464" s="16">
        <v>113</v>
      </c>
      <c r="E464" s="13" t="s">
        <v>179</v>
      </c>
      <c r="F464" s="18"/>
      <c r="G464" s="42"/>
      <c r="H464" s="42"/>
      <c r="I464" s="40">
        <v>0</v>
      </c>
      <c r="J464" s="40">
        <f t="shared" si="41"/>
        <v>60</v>
      </c>
      <c r="K464" s="40">
        <f t="shared" si="41"/>
        <v>60</v>
      </c>
      <c r="L464" s="40">
        <f>K464/J464*100</f>
        <v>100</v>
      </c>
    </row>
    <row r="465" spans="1:12" ht="38.25" x14ac:dyDescent="0.2">
      <c r="A465" s="29">
        <v>457</v>
      </c>
      <c r="B465" s="66" t="s">
        <v>394</v>
      </c>
      <c r="C465" s="65">
        <v>919</v>
      </c>
      <c r="D465" s="16">
        <v>113</v>
      </c>
      <c r="E465" s="13" t="s">
        <v>178</v>
      </c>
      <c r="F465" s="18"/>
      <c r="G465" s="39"/>
      <c r="H465" s="39"/>
      <c r="I465" s="41">
        <v>0</v>
      </c>
      <c r="J465" s="41">
        <f t="shared" si="41"/>
        <v>60</v>
      </c>
      <c r="K465" s="41">
        <f t="shared" si="41"/>
        <v>60</v>
      </c>
      <c r="L465" s="41">
        <f>K465/J465*100</f>
        <v>100</v>
      </c>
    </row>
    <row r="466" spans="1:12" ht="25.5" x14ac:dyDescent="0.2">
      <c r="A466" s="29">
        <v>458</v>
      </c>
      <c r="B466" s="15" t="s">
        <v>104</v>
      </c>
      <c r="C466" s="65">
        <v>919</v>
      </c>
      <c r="D466" s="16">
        <v>113</v>
      </c>
      <c r="E466" s="13" t="s">
        <v>180</v>
      </c>
      <c r="F466" s="18"/>
      <c r="G466" s="39"/>
      <c r="H466" s="39"/>
      <c r="I466" s="41">
        <v>0</v>
      </c>
      <c r="J466" s="41">
        <f t="shared" si="41"/>
        <v>60</v>
      </c>
      <c r="K466" s="41">
        <f t="shared" si="41"/>
        <v>60</v>
      </c>
      <c r="L466" s="41">
        <f>K466/J466*100</f>
        <v>100</v>
      </c>
    </row>
    <row r="467" spans="1:12" ht="38.25" x14ac:dyDescent="0.2">
      <c r="A467" s="29">
        <v>459</v>
      </c>
      <c r="B467" s="14" t="s">
        <v>190</v>
      </c>
      <c r="C467" s="67">
        <v>919</v>
      </c>
      <c r="D467" s="17">
        <v>113</v>
      </c>
      <c r="E467" s="18" t="s">
        <v>180</v>
      </c>
      <c r="F467" s="18" t="s">
        <v>66</v>
      </c>
      <c r="G467" s="39"/>
      <c r="H467" s="39"/>
      <c r="I467" s="41">
        <v>0</v>
      </c>
      <c r="J467" s="41">
        <v>60</v>
      </c>
      <c r="K467" s="41">
        <v>60</v>
      </c>
      <c r="L467" s="41">
        <f>K467/J467*100</f>
        <v>100</v>
      </c>
    </row>
    <row r="468" spans="1:12" ht="18" customHeight="1" x14ac:dyDescent="0.2">
      <c r="A468" s="29">
        <v>460</v>
      </c>
      <c r="B468" s="15" t="s">
        <v>53</v>
      </c>
      <c r="C468" s="31"/>
      <c r="D468" s="31"/>
      <c r="E468" s="31"/>
      <c r="F468" s="31"/>
      <c r="G468" s="31"/>
      <c r="H468" s="31"/>
      <c r="I468" s="25">
        <f>SUM(I9+I428+I441+I449+I455)</f>
        <v>333729.8</v>
      </c>
      <c r="J468" s="25">
        <f>SUM(J9+J428+J441+J449+J455)</f>
        <v>344218.24599999993</v>
      </c>
      <c r="K468" s="25">
        <f>SUM(K9+K428+K441+K449+K455)</f>
        <v>173741.08596</v>
      </c>
      <c r="L468" s="25">
        <f t="shared" si="39"/>
        <v>50.474107046609042</v>
      </c>
    </row>
    <row r="469" spans="1:12" ht="27.75" customHeight="1" x14ac:dyDescent="0.2">
      <c r="A469" s="112"/>
      <c r="B469" s="113"/>
      <c r="C469" s="68"/>
      <c r="D469" s="69"/>
      <c r="E469" s="69"/>
      <c r="F469" s="68"/>
      <c r="G469" s="70"/>
      <c r="H469" s="71"/>
      <c r="I469" s="71"/>
      <c r="J469" s="71"/>
      <c r="K469" s="71"/>
      <c r="L469" s="72"/>
    </row>
    <row r="470" spans="1:12" ht="12.75" customHeight="1" x14ac:dyDescent="0.2">
      <c r="A470" s="108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1:12" ht="9.75" customHeight="1" x14ac:dyDescent="0.2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1:12" ht="25.5" customHeight="1" x14ac:dyDescent="0.2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1:12" x14ac:dyDescent="0.2">
      <c r="A473" s="10"/>
    </row>
    <row r="474" spans="1:12" x14ac:dyDescent="0.2">
      <c r="A474" s="10"/>
    </row>
  </sheetData>
  <autoFilter ref="A8:L472"/>
  <mergeCells count="7">
    <mergeCell ref="A470:L472"/>
    <mergeCell ref="C1:L1"/>
    <mergeCell ref="C2:L2"/>
    <mergeCell ref="C3:L3"/>
    <mergeCell ref="C4:L4"/>
    <mergeCell ref="A6:L6"/>
    <mergeCell ref="A469:B469"/>
  </mergeCells>
  <pageMargins left="0.78740157480314965" right="0.19685039370078741" top="0.19685039370078741" bottom="0.19685039370078741" header="0.19685039370078741" footer="0.19685039370078741"/>
  <pageSetup paperSize="9" scale="61" fitToHeight="14" orientation="portrait" r:id="rId1"/>
  <rowBreaks count="10" manualBreakCount="10">
    <brk id="41" max="8" man="1"/>
    <brk id="71" max="8" man="1"/>
    <brk id="107" max="8" man="1"/>
    <brk id="146" max="8" man="1"/>
    <brk id="170" max="8" man="1"/>
    <brk id="203" max="8" man="1"/>
    <brk id="248" max="8" man="1"/>
    <brk id="277" max="8" man="1"/>
    <brk id="394" max="8" man="1"/>
    <brk id="4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2020-05-19T12:54:07Z</cp:lastPrinted>
  <dcterms:created xsi:type="dcterms:W3CDTF">1996-10-08T23:32:33Z</dcterms:created>
  <dcterms:modified xsi:type="dcterms:W3CDTF">2020-08-20T08:44:15Z</dcterms:modified>
</cp:coreProperties>
</file>