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'прилож.1'!$A$1:$P$83</definedName>
  </definedNames>
  <calcPr fullCalcOnLoad="1"/>
</workbook>
</file>

<file path=xl/sharedStrings.xml><?xml version="1.0" encoding="utf-8"?>
<sst xmlns="http://schemas.openxmlformats.org/spreadsheetml/2006/main" count="419" uniqueCount="134">
  <si>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</si>
  <si>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</si>
  <si>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</si>
  <si>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</si>
  <si>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</si>
  <si>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</si>
  <si>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</si>
  <si>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</si>
  <si>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</si>
  <si>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</si>
  <si>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</si>
  <si>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</si>
  <si>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</si>
  <si>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</si>
  <si>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</si>
  <si>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</si>
  <si>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</si>
  <si>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</si>
  <si>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</si>
  <si>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</si>
  <si>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</si>
  <si>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</si>
  <si>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</si>
  <si>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</si>
  <si>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</si>
  <si>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</si>
  <si>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</si>
  <si>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</si>
  <si>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</si>
  <si>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</si>
  <si>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</si>
  <si>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</si>
  <si>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</si>
  <si>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</si>
  <si>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</si>
  <si>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</si>
  <si>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</si>
  <si>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</si>
  <si>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</si>
  <si>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</si>
  <si>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</si>
  <si>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</si>
  <si>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</si>
  <si>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</si>
  <si>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</si>
  <si>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</si>
  <si>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</si>
  <si>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</si>
  <si>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</si>
  <si>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</si>
  <si>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</si>
  <si>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</si>
  <si>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</si>
  <si>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</si>
  <si>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</si>
  <si>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</si>
  <si>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</si>
  <si>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</si>
  <si>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</si>
  <si>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</si>
  <si>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</si>
  <si>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</si>
  <si>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</si>
  <si>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</si>
  <si>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</si>
  <si>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</si>
  <si>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</si>
  <si>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</si>
  <si>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</si>
  <si>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</si>
  <si>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</si>
  <si>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</si>
  <si>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</si>
  <si>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</si>
  <si>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</si>
  <si>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</si>
  <si>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</si>
  <si>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</si>
  <si>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</si>
  <si>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</si>
  <si>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</si>
  <si>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</si>
  <si>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</si>
  <si>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</si>
  <si>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</si>
  <si>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</si>
  <si>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</si>
  <si>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</si>
  <si>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</si>
  <si>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</si>
  <si>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</si>
  <si>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</si>
  <si>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</si>
  <si>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</si>
  <si>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</si>
  <si>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</si>
  <si>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</si>
  <si>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</si>
  <si>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</si>
  <si>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</si>
  <si>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</si>
  <si>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</si>
  <si>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</si>
  <si>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</si>
  <si>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</si>
  <si>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</si>
  <si>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</si>
  <si>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</si>
  <si>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</si>
  <si>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</si>
  <si>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</si>
  <si>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</si>
  <si>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</si>
  <si>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</si>
  <si>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</si>
  <si>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</si>
  <si>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</si>
  <si>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</si>
  <si>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</si>
  <si>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</si>
  <si>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</si>
  <si>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</si>
  <si>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</si>
  <si>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</si>
  <si>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49999</t>
  </si>
  <si>
    <t>Прочие межбюджетные трансферты, передаваемые бюджетам городских округов</t>
  </si>
  <si>
    <t>Прочие межбюджетные трансферты</t>
  </si>
  <si>
    <t>25127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</si>
  <si>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</si>
  <si>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Субсидия бюджетам городских округов на поддержку отрасли культуры</t>
  </si>
  <si>
    <t>25519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</si>
  <si>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</si>
  <si>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Субсидии на обеспечение военной подготовки молодых граждан к военной службе</t>
  </si>
  <si>
    <t xml:space="preserve"> к Решению Думы Махнёвского муниципального образования от 30.10.2018   № 357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</si>
</sst>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49" fontId="7" fillId="0" borderId="47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/>
    </xf>
    <xf numFmtId="172" fontId="7" fillId="33" borderId="47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49" fontId="7" fillId="0" borderId="33" xfId="0" applyNumberFormat="1" applyFont="1" applyFill="1" applyBorder="1" applyAlignment="1">
      <alignment horizontal="center"/>
    </xf>
    <xf numFmtId="173" fontId="5" fillId="33" borderId="42" xfId="0" applyNumberFormat="1" applyFont="1" applyFill="1" applyBorder="1" applyAlignment="1">
      <alignment horizontal="right"/>
    </xf>
    <xf numFmtId="0" fontId="6" fillId="0" borderId="36" xfId="0" applyFont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173" fontId="5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wrapText="1"/>
    </xf>
    <xf numFmtId="0" fontId="55" fillId="0" borderId="11" xfId="0" applyFont="1" applyBorder="1" applyAlignment="1">
      <alignment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4"/>
      <c r="K1" s="204"/>
      <c r="L1" s="205"/>
      <c r="M1" s="205"/>
      <c r="N1" s="205"/>
      <c r="O1" s="205"/>
      <c r="P1" s="205"/>
      <c r="Q1" s="57"/>
    </row>
    <row r="2" spans="10:17" ht="12.75" hidden="1">
      <c r="J2" s="206"/>
      <c r="K2" s="206"/>
      <c r="L2" s="205"/>
      <c r="M2" s="205"/>
      <c r="N2" s="205"/>
      <c r="O2" s="205"/>
      <c r="P2" s="205"/>
      <c r="Q2" s="57"/>
    </row>
    <row r="3" spans="10:17" ht="12.75" hidden="1">
      <c r="J3" s="207"/>
      <c r="K3" s="207"/>
      <c r="L3" s="208"/>
      <c r="M3" s="208"/>
      <c r="N3" s="208"/>
      <c r="O3" s="208"/>
      <c r="P3" s="208"/>
      <c r="Q3" s="58"/>
    </row>
    <row r="4" spans="10:17" ht="15" hidden="1">
      <c r="J4" s="209"/>
      <c r="K4" s="209"/>
      <c r="L4" s="209"/>
      <c r="M4" s="209"/>
      <c r="N4" s="209"/>
      <c r="O4" s="209"/>
      <c r="P4" s="209"/>
      <c r="Q4" s="59"/>
    </row>
    <row r="5" spans="10:17" ht="15">
      <c r="J5" s="206" t="s">
        <v>92</v>
      </c>
      <c r="K5" s="205"/>
      <c r="L5" s="205"/>
      <c r="M5" s="205"/>
      <c r="N5" s="205"/>
      <c r="O5" s="205"/>
      <c r="P5" s="205"/>
      <c r="Q5" s="59"/>
    </row>
    <row r="6" spans="10:17" ht="15">
      <c r="J6" s="204" t="s">
        <v>133</v>
      </c>
      <c r="K6" s="204"/>
      <c r="L6" s="204"/>
      <c r="M6" s="204"/>
      <c r="N6" s="204"/>
      <c r="O6" s="204"/>
      <c r="P6" s="204"/>
      <c r="Q6" s="59"/>
    </row>
    <row r="7" spans="1:26" ht="26.25" customHeight="1">
      <c r="A7" s="210" t="s">
        <v>93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1"/>
      <c r="R7" s="211"/>
      <c r="S7" s="211"/>
      <c r="T7" s="211"/>
      <c r="U7" s="211"/>
      <c r="V7" s="211"/>
      <c r="W7" s="211"/>
      <c r="X7" s="211"/>
      <c r="Y7" s="211"/>
      <c r="Z7" s="211"/>
    </row>
    <row r="8" spans="1:26" ht="24.75" customHeight="1" hidden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12" t="s">
        <v>33</v>
      </c>
      <c r="C12" s="213"/>
      <c r="D12" s="213"/>
      <c r="E12" s="213"/>
      <c r="F12" s="213"/>
      <c r="G12" s="213"/>
      <c r="H12" s="213"/>
      <c r="I12" s="214"/>
      <c r="J12" s="4" t="s">
        <v>34</v>
      </c>
      <c r="K12" s="27" t="s">
        <v>45</v>
      </c>
      <c r="L12" s="39" t="s">
        <v>46</v>
      </c>
      <c r="M12" s="37" t="s">
        <v>43</v>
      </c>
      <c r="N12" s="37" t="s">
        <v>43</v>
      </c>
      <c r="O12" s="38" t="s">
        <v>44</v>
      </c>
      <c r="P12" s="132" t="s">
        <v>55</v>
      </c>
    </row>
    <row r="13" spans="1:16" ht="12" customHeight="1" thickBot="1">
      <c r="A13" s="22">
        <v>1</v>
      </c>
      <c r="B13" s="199">
        <v>2</v>
      </c>
      <c r="C13" s="200"/>
      <c r="D13" s="200"/>
      <c r="E13" s="200"/>
      <c r="F13" s="200"/>
      <c r="G13" s="200"/>
      <c r="H13" s="200"/>
      <c r="I13" s="201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7">
        <v>6</v>
      </c>
    </row>
    <row r="14" spans="1:24" ht="15" customHeight="1">
      <c r="A14" s="72">
        <v>1</v>
      </c>
      <c r="B14" s="73" t="s">
        <v>2</v>
      </c>
      <c r="C14" s="74" t="s">
        <v>0</v>
      </c>
      <c r="D14" s="75" t="s">
        <v>3</v>
      </c>
      <c r="E14" s="202" t="s">
        <v>4</v>
      </c>
      <c r="F14" s="203"/>
      <c r="G14" s="75" t="s">
        <v>3</v>
      </c>
      <c r="H14" s="75" t="s">
        <v>1</v>
      </c>
      <c r="I14" s="76" t="s">
        <v>2</v>
      </c>
      <c r="J14" s="68" t="s">
        <v>24</v>
      </c>
      <c r="K14" s="69" t="e">
        <f>SUM(K16,K19,K23,K27,K29,#REF!,K33,K35,K39,)</f>
        <v>#REF!</v>
      </c>
      <c r="L14" s="69" t="e">
        <f>SUM(L16,L19,L23,L27,L29,#REF!,L33,L35,L39,)</f>
        <v>#REF!</v>
      </c>
      <c r="M14" s="69" t="e">
        <f>SUM(M16,M19,M23,M27,M29,#REF!,M33,M35,M39,)</f>
        <v>#REF!</v>
      </c>
      <c r="N14" s="69" t="e">
        <f>SUM(N16,N19,N23,N27,N29,#REF!,N33,N35,N39,)</f>
        <v>#REF!</v>
      </c>
      <c r="O14" s="106" t="e">
        <f>SUM(O16,O19,O23,O27,O29,#REF!,O33,O35,O39,)</f>
        <v>#REF!</v>
      </c>
      <c r="P14" s="157">
        <f>SUM(P15++P17+P19+P23+P27+P29+P33+P35+P39)</f>
        <v>48876.51457000001</v>
      </c>
      <c r="Q14" s="116"/>
      <c r="R14" s="191" t="s">
        <v>59</v>
      </c>
      <c r="S14" s="192"/>
      <c r="T14" s="192"/>
      <c r="U14" s="192"/>
      <c r="V14" s="192"/>
      <c r="W14" s="193"/>
      <c r="X14" s="193"/>
    </row>
    <row r="15" spans="1:24" ht="12" customHeight="1">
      <c r="A15" s="23">
        <v>2</v>
      </c>
      <c r="B15" s="60" t="s">
        <v>2</v>
      </c>
      <c r="C15" s="60" t="s">
        <v>0</v>
      </c>
      <c r="D15" s="12" t="s">
        <v>6</v>
      </c>
      <c r="E15" s="197" t="s">
        <v>4</v>
      </c>
      <c r="F15" s="198"/>
      <c r="G15" s="12" t="s">
        <v>3</v>
      </c>
      <c r="H15" s="12" t="s">
        <v>1</v>
      </c>
      <c r="I15" s="70" t="s">
        <v>2</v>
      </c>
      <c r="J15" s="66" t="s">
        <v>25</v>
      </c>
      <c r="K15" s="67">
        <f>K16</f>
        <v>21241.3</v>
      </c>
      <c r="L15" s="67">
        <f>L16</f>
        <v>15920.9</v>
      </c>
      <c r="M15" s="67">
        <f>M16</f>
        <v>0</v>
      </c>
      <c r="N15" s="67">
        <f>N16</f>
        <v>21240</v>
      </c>
      <c r="O15" s="104">
        <f>O16</f>
        <v>21870</v>
      </c>
      <c r="P15" s="123">
        <v>26000</v>
      </c>
      <c r="Q15" s="86"/>
      <c r="R15" s="194" t="s">
        <v>57</v>
      </c>
      <c r="S15" s="194"/>
      <c r="T15" s="193"/>
      <c r="U15" s="86"/>
      <c r="V15" s="86"/>
      <c r="W15" s="86"/>
      <c r="X15" s="86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188" t="s">
        <v>7</v>
      </c>
      <c r="F16" s="189"/>
      <c r="G16" s="10" t="s">
        <v>6</v>
      </c>
      <c r="H16" s="10" t="s">
        <v>1</v>
      </c>
      <c r="I16" s="16" t="s">
        <v>8</v>
      </c>
      <c r="J16" s="17" t="s">
        <v>26</v>
      </c>
      <c r="K16" s="29">
        <v>21241.3</v>
      </c>
      <c r="L16" s="29">
        <v>15920.9</v>
      </c>
      <c r="N16" s="29">
        <v>21240</v>
      </c>
      <c r="O16" s="109">
        <v>21870</v>
      </c>
      <c r="P16" s="149">
        <v>26000</v>
      </c>
      <c r="Q16" s="86"/>
      <c r="R16" s="191" t="s">
        <v>58</v>
      </c>
      <c r="S16" s="192"/>
      <c r="T16" s="192"/>
      <c r="U16" s="192"/>
      <c r="V16" s="192"/>
      <c r="W16" s="192"/>
      <c r="X16" s="192"/>
      <c r="Y16" s="193"/>
    </row>
    <row r="17" spans="1:22" ht="39" customHeight="1">
      <c r="A17" s="23">
        <v>4</v>
      </c>
      <c r="B17" s="83" t="s">
        <v>2</v>
      </c>
      <c r="C17" s="78" t="s">
        <v>0</v>
      </c>
      <c r="D17" s="12" t="s">
        <v>47</v>
      </c>
      <c r="E17" s="197" t="s">
        <v>4</v>
      </c>
      <c r="F17" s="198"/>
      <c r="G17" s="12" t="s">
        <v>3</v>
      </c>
      <c r="H17" s="12" t="s">
        <v>1</v>
      </c>
      <c r="I17" s="70" t="s">
        <v>2</v>
      </c>
      <c r="J17" s="66" t="s">
        <v>52</v>
      </c>
      <c r="K17" s="84"/>
      <c r="L17" s="84"/>
      <c r="M17" s="85"/>
      <c r="N17" s="84"/>
      <c r="O17" s="103"/>
      <c r="P17" s="123">
        <f>SUM(P18)</f>
        <v>6674.88457</v>
      </c>
      <c r="Q17" s="86"/>
      <c r="R17" s="1">
        <v>1414.3</v>
      </c>
      <c r="T17" s="77"/>
      <c r="V17" s="1">
        <v>1407.3</v>
      </c>
    </row>
    <row r="18" spans="1:17" ht="23.25" customHeight="1">
      <c r="A18" s="53">
        <v>5</v>
      </c>
      <c r="B18" s="21" t="s">
        <v>2</v>
      </c>
      <c r="C18" s="80" t="s">
        <v>0</v>
      </c>
      <c r="D18" s="20" t="s">
        <v>47</v>
      </c>
      <c r="E18" s="79" t="s">
        <v>10</v>
      </c>
      <c r="F18" s="80" t="s">
        <v>2</v>
      </c>
      <c r="G18" s="20" t="s">
        <v>6</v>
      </c>
      <c r="H18" s="20" t="s">
        <v>1</v>
      </c>
      <c r="I18" s="81" t="s">
        <v>8</v>
      </c>
      <c r="J18" s="82" t="s">
        <v>53</v>
      </c>
      <c r="K18" s="28"/>
      <c r="L18" s="28"/>
      <c r="N18" s="28"/>
      <c r="O18" s="122"/>
      <c r="P18" s="123">
        <v>6674.88457</v>
      </c>
      <c r="Q18" s="114"/>
    </row>
    <row r="19" spans="1:16" ht="12.75">
      <c r="A19" s="23">
        <v>6</v>
      </c>
      <c r="B19" s="60" t="s">
        <v>2</v>
      </c>
      <c r="C19" s="60" t="s">
        <v>0</v>
      </c>
      <c r="D19" s="12" t="s">
        <v>9</v>
      </c>
      <c r="E19" s="195" t="s">
        <v>4</v>
      </c>
      <c r="F19" s="196"/>
      <c r="G19" s="12" t="s">
        <v>3</v>
      </c>
      <c r="H19" s="12" t="s">
        <v>1</v>
      </c>
      <c r="I19" s="70" t="s">
        <v>2</v>
      </c>
      <c r="J19" s="66" t="s">
        <v>27</v>
      </c>
      <c r="K19" s="67">
        <f>SUM(K21:K22)</f>
        <v>762</v>
      </c>
      <c r="L19" s="67">
        <f>SUM(L21:L22)</f>
        <v>762.3</v>
      </c>
      <c r="M19" s="67">
        <f>SUM(M21:M22)</f>
        <v>0</v>
      </c>
      <c r="N19" s="67">
        <f>SUM(N21:N22)</f>
        <v>792</v>
      </c>
      <c r="O19" s="104">
        <f>SUM(O21:O22)</f>
        <v>815</v>
      </c>
      <c r="P19" s="123">
        <f>P21+P22+P20</f>
        <v>1340</v>
      </c>
    </row>
    <row r="20" spans="1:16" ht="31.5" customHeight="1">
      <c r="A20" s="23">
        <v>7</v>
      </c>
      <c r="B20" s="135" t="s">
        <v>2</v>
      </c>
      <c r="C20" s="133" t="s">
        <v>0</v>
      </c>
      <c r="D20" s="10" t="s">
        <v>9</v>
      </c>
      <c r="E20" s="188" t="s">
        <v>12</v>
      </c>
      <c r="F20" s="189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67"/>
      <c r="L20" s="67"/>
      <c r="M20" s="134"/>
      <c r="N20" s="67"/>
      <c r="O20" s="104"/>
      <c r="P20" s="149">
        <v>590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188" t="s">
        <v>98</v>
      </c>
      <c r="F21" s="189"/>
      <c r="G21" s="10" t="s">
        <v>10</v>
      </c>
      <c r="H21" s="10" t="s">
        <v>1</v>
      </c>
      <c r="I21" s="16" t="s">
        <v>8</v>
      </c>
      <c r="J21" s="17" t="s">
        <v>28</v>
      </c>
      <c r="K21" s="29">
        <v>750</v>
      </c>
      <c r="L21" s="29">
        <v>751</v>
      </c>
      <c r="N21" s="29">
        <v>790</v>
      </c>
      <c r="O21" s="109">
        <v>810</v>
      </c>
      <c r="P21" s="149">
        <v>700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188" t="s">
        <v>99</v>
      </c>
      <c r="F22" s="189"/>
      <c r="G22" s="10" t="s">
        <v>6</v>
      </c>
      <c r="H22" s="10" t="s">
        <v>1</v>
      </c>
      <c r="I22" s="16" t="s">
        <v>8</v>
      </c>
      <c r="J22" s="17" t="s">
        <v>29</v>
      </c>
      <c r="K22" s="28">
        <v>12</v>
      </c>
      <c r="L22" s="28">
        <v>11.3</v>
      </c>
      <c r="N22" s="29">
        <v>2</v>
      </c>
      <c r="O22" s="109">
        <v>5</v>
      </c>
      <c r="P22" s="149">
        <v>50</v>
      </c>
    </row>
    <row r="23" spans="1:16" ht="14.25" customHeight="1">
      <c r="A23" s="23">
        <v>10</v>
      </c>
      <c r="B23" s="71" t="s">
        <v>2</v>
      </c>
      <c r="C23" s="60" t="s">
        <v>0</v>
      </c>
      <c r="D23" s="12" t="s">
        <v>11</v>
      </c>
      <c r="E23" s="195" t="s">
        <v>4</v>
      </c>
      <c r="F23" s="196"/>
      <c r="G23" s="12" t="s">
        <v>3</v>
      </c>
      <c r="H23" s="12" t="s">
        <v>1</v>
      </c>
      <c r="I23" s="70" t="s">
        <v>2</v>
      </c>
      <c r="J23" s="66" t="s">
        <v>30</v>
      </c>
      <c r="K23" s="61">
        <f>SUM(K24:K25)</f>
        <v>1050</v>
      </c>
      <c r="L23" s="61">
        <f>SUM(L24:L25)</f>
        <v>820.4</v>
      </c>
      <c r="M23" s="61">
        <f>SUM(M24:M25)</f>
        <v>0</v>
      </c>
      <c r="N23" s="61">
        <f>SUM(N24:N25)</f>
        <v>980</v>
      </c>
      <c r="O23" s="105">
        <f>SUM(O24:O25)</f>
        <v>1000</v>
      </c>
      <c r="P23" s="124">
        <f>SUM(P24+P25+P26)</f>
        <v>1760</v>
      </c>
    </row>
    <row r="24" spans="1:16" ht="30" customHeight="1">
      <c r="A24" s="15">
        <v>11</v>
      </c>
      <c r="B24" s="40" t="s">
        <v>2</v>
      </c>
      <c r="C24" s="40" t="s">
        <v>0</v>
      </c>
      <c r="D24" s="10" t="s">
        <v>11</v>
      </c>
      <c r="E24" s="188" t="s">
        <v>112</v>
      </c>
      <c r="F24" s="189"/>
      <c r="G24" s="10" t="s">
        <v>13</v>
      </c>
      <c r="H24" s="10" t="s">
        <v>1</v>
      </c>
      <c r="I24" s="16" t="s">
        <v>8</v>
      </c>
      <c r="J24" s="154" t="s">
        <v>113</v>
      </c>
      <c r="K24" s="28">
        <v>300</v>
      </c>
      <c r="L24" s="28">
        <v>182.5</v>
      </c>
      <c r="N24" s="29">
        <v>300</v>
      </c>
      <c r="O24" s="109">
        <v>300</v>
      </c>
      <c r="P24" s="149">
        <v>620</v>
      </c>
    </row>
    <row r="25" spans="1:18" s="2" customFormat="1" ht="28.5" customHeight="1">
      <c r="A25" s="15">
        <v>12</v>
      </c>
      <c r="B25" s="135" t="s">
        <v>2</v>
      </c>
      <c r="C25" s="40" t="s">
        <v>0</v>
      </c>
      <c r="D25" s="10" t="s">
        <v>11</v>
      </c>
      <c r="E25" s="188" t="s">
        <v>100</v>
      </c>
      <c r="F25" s="189"/>
      <c r="G25" s="10" t="s">
        <v>13</v>
      </c>
      <c r="H25" s="10" t="s">
        <v>1</v>
      </c>
      <c r="I25" s="16" t="s">
        <v>8</v>
      </c>
      <c r="J25" s="155" t="s">
        <v>111</v>
      </c>
      <c r="K25" s="30">
        <v>750</v>
      </c>
      <c r="L25" s="30">
        <v>637.9</v>
      </c>
      <c r="N25" s="29">
        <v>680</v>
      </c>
      <c r="O25" s="109">
        <v>700</v>
      </c>
      <c r="P25" s="149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46" t="s">
        <v>0</v>
      </c>
      <c r="D26" s="10" t="s">
        <v>11</v>
      </c>
      <c r="E26" s="188" t="s">
        <v>101</v>
      </c>
      <c r="F26" s="190"/>
      <c r="G26" s="10" t="s">
        <v>13</v>
      </c>
      <c r="H26" s="10" t="s">
        <v>1</v>
      </c>
      <c r="I26" s="16" t="s">
        <v>8</v>
      </c>
      <c r="J26" s="155" t="s">
        <v>114</v>
      </c>
      <c r="K26" s="30"/>
      <c r="L26" s="30"/>
      <c r="N26" s="29"/>
      <c r="O26" s="109"/>
      <c r="P26" s="149">
        <v>410</v>
      </c>
      <c r="Q26" s="1"/>
      <c r="R26" s="1"/>
    </row>
    <row r="27" spans="1:18" s="2" customFormat="1" ht="15" customHeight="1">
      <c r="A27" s="23">
        <v>14</v>
      </c>
      <c r="B27" s="60" t="s">
        <v>2</v>
      </c>
      <c r="C27" s="60" t="s">
        <v>0</v>
      </c>
      <c r="D27" s="12" t="s">
        <v>38</v>
      </c>
      <c r="E27" s="195" t="s">
        <v>4</v>
      </c>
      <c r="F27" s="196"/>
      <c r="G27" s="12" t="s">
        <v>3</v>
      </c>
      <c r="H27" s="12" t="s">
        <v>1</v>
      </c>
      <c r="I27" s="70" t="s">
        <v>8</v>
      </c>
      <c r="J27" s="14" t="s">
        <v>39</v>
      </c>
      <c r="K27" s="61">
        <v>25</v>
      </c>
      <c r="L27" s="61">
        <v>43.2</v>
      </c>
      <c r="M27" s="65"/>
      <c r="N27" s="63">
        <v>53</v>
      </c>
      <c r="O27" s="113">
        <v>40</v>
      </c>
      <c r="P27" s="156">
        <f>SUM(P28)</f>
        <v>190</v>
      </c>
      <c r="Q27" s="1"/>
      <c r="R27" s="1"/>
    </row>
    <row r="28" spans="1:18" s="2" customFormat="1" ht="41.25" customHeight="1">
      <c r="A28" s="161">
        <v>15</v>
      </c>
      <c r="B28" s="158" t="s">
        <v>2</v>
      </c>
      <c r="C28" s="158" t="s">
        <v>0</v>
      </c>
      <c r="D28" s="12" t="s">
        <v>38</v>
      </c>
      <c r="E28" s="195" t="s">
        <v>99</v>
      </c>
      <c r="F28" s="196"/>
      <c r="G28" s="12" t="s">
        <v>6</v>
      </c>
      <c r="H28" s="12" t="s">
        <v>1</v>
      </c>
      <c r="I28" s="70" t="s">
        <v>8</v>
      </c>
      <c r="J28" s="24" t="s">
        <v>116</v>
      </c>
      <c r="K28" s="61"/>
      <c r="L28" s="61"/>
      <c r="M28" s="65"/>
      <c r="N28" s="63"/>
      <c r="O28" s="113"/>
      <c r="P28" s="149">
        <v>190</v>
      </c>
      <c r="Q28" s="1"/>
      <c r="R28" s="1"/>
    </row>
    <row r="29" spans="1:18" s="2" customFormat="1" ht="25.5">
      <c r="A29" s="23">
        <v>16</v>
      </c>
      <c r="B29" s="60" t="s">
        <v>2</v>
      </c>
      <c r="C29" s="60" t="s">
        <v>0</v>
      </c>
      <c r="D29" s="12" t="s">
        <v>14</v>
      </c>
      <c r="E29" s="195" t="s">
        <v>4</v>
      </c>
      <c r="F29" s="196"/>
      <c r="G29" s="12" t="s">
        <v>3</v>
      </c>
      <c r="H29" s="12" t="s">
        <v>1</v>
      </c>
      <c r="I29" s="70" t="s">
        <v>2</v>
      </c>
      <c r="J29" s="14" t="s">
        <v>35</v>
      </c>
      <c r="K29" s="61">
        <f>SUM(K30:K30)</f>
        <v>445</v>
      </c>
      <c r="L29" s="61">
        <f>SUM(L30:L30)</f>
        <v>343.2</v>
      </c>
      <c r="M29" s="61">
        <f>SUM(M30:M30)</f>
        <v>0</v>
      </c>
      <c r="N29" s="61">
        <f>SUM(N30:N30)</f>
        <v>350</v>
      </c>
      <c r="O29" s="105">
        <f>SUM(O30:O30)</f>
        <v>350</v>
      </c>
      <c r="P29" s="124">
        <f>SUM(P30:P32)</f>
        <v>2300</v>
      </c>
      <c r="Q29" s="1"/>
      <c r="R29" s="1"/>
    </row>
    <row r="30" spans="1:19" s="2" customFormat="1" ht="87.75" customHeight="1">
      <c r="A30" s="15">
        <v>17</v>
      </c>
      <c r="B30" s="40" t="s">
        <v>2</v>
      </c>
      <c r="C30" s="40" t="s">
        <v>0</v>
      </c>
      <c r="D30" s="10" t="s">
        <v>14</v>
      </c>
      <c r="E30" s="188" t="s">
        <v>71</v>
      </c>
      <c r="F30" s="189"/>
      <c r="G30" s="10" t="s">
        <v>13</v>
      </c>
      <c r="H30" s="10" t="s">
        <v>72</v>
      </c>
      <c r="I30" s="16" t="s">
        <v>18</v>
      </c>
      <c r="J30" s="17" t="s">
        <v>73</v>
      </c>
      <c r="K30" s="30">
        <v>445</v>
      </c>
      <c r="L30" s="30">
        <v>343.2</v>
      </c>
      <c r="M30" s="89"/>
      <c r="N30" s="29">
        <v>350</v>
      </c>
      <c r="O30" s="109">
        <v>350</v>
      </c>
      <c r="P30" s="111">
        <v>795</v>
      </c>
      <c r="Q30" s="1"/>
      <c r="R30" s="1"/>
      <c r="S30" s="143"/>
    </row>
    <row r="31" spans="1:19" s="2" customFormat="1" ht="63" customHeight="1">
      <c r="A31" s="15">
        <v>18</v>
      </c>
      <c r="B31" s="144" t="s">
        <v>2</v>
      </c>
      <c r="C31" s="144" t="s">
        <v>0</v>
      </c>
      <c r="D31" s="10" t="s">
        <v>14</v>
      </c>
      <c r="E31" s="188" t="s">
        <v>74</v>
      </c>
      <c r="F31" s="190"/>
      <c r="G31" s="10" t="s">
        <v>13</v>
      </c>
      <c r="H31" s="10" t="s">
        <v>75</v>
      </c>
      <c r="I31" s="16" t="s">
        <v>18</v>
      </c>
      <c r="J31" s="17" t="s">
        <v>76</v>
      </c>
      <c r="K31" s="30"/>
      <c r="L31" s="30"/>
      <c r="M31" s="89"/>
      <c r="N31" s="29"/>
      <c r="O31" s="109"/>
      <c r="P31" s="111">
        <v>1500</v>
      </c>
      <c r="Q31" s="1"/>
      <c r="R31" s="1"/>
      <c r="S31" s="143"/>
    </row>
    <row r="32" spans="1:19" s="2" customFormat="1" ht="51" customHeight="1">
      <c r="A32" s="15">
        <v>19</v>
      </c>
      <c r="B32" s="144" t="s">
        <v>2</v>
      </c>
      <c r="C32" s="144" t="s">
        <v>0</v>
      </c>
      <c r="D32" s="10" t="s">
        <v>14</v>
      </c>
      <c r="E32" s="188" t="s">
        <v>74</v>
      </c>
      <c r="F32" s="190"/>
      <c r="G32" s="10" t="s">
        <v>13</v>
      </c>
      <c r="H32" s="10" t="s">
        <v>77</v>
      </c>
      <c r="I32" s="16" t="s">
        <v>18</v>
      </c>
      <c r="J32" s="17" t="s">
        <v>78</v>
      </c>
      <c r="K32" s="30"/>
      <c r="L32" s="30"/>
      <c r="M32" s="89"/>
      <c r="N32" s="29"/>
      <c r="O32" s="109"/>
      <c r="P32" s="111">
        <v>5</v>
      </c>
      <c r="Q32" s="1"/>
      <c r="R32" s="1"/>
      <c r="S32" s="143"/>
    </row>
    <row r="33" spans="1:18" s="2" customFormat="1" ht="12.75">
      <c r="A33" s="23">
        <v>20</v>
      </c>
      <c r="B33" s="60" t="s">
        <v>2</v>
      </c>
      <c r="C33" s="60" t="s">
        <v>0</v>
      </c>
      <c r="D33" s="12" t="s">
        <v>15</v>
      </c>
      <c r="E33" s="195" t="s">
        <v>4</v>
      </c>
      <c r="F33" s="196"/>
      <c r="G33" s="12" t="s">
        <v>3</v>
      </c>
      <c r="H33" s="12" t="s">
        <v>1</v>
      </c>
      <c r="I33" s="70" t="s">
        <v>2</v>
      </c>
      <c r="J33" s="64" t="s">
        <v>31</v>
      </c>
      <c r="K33" s="61">
        <v>35</v>
      </c>
      <c r="L33" s="61">
        <f>L34</f>
        <v>23.3</v>
      </c>
      <c r="M33" s="61">
        <f>M34</f>
        <v>0</v>
      </c>
      <c r="N33" s="61">
        <f>N34</f>
        <v>25</v>
      </c>
      <c r="O33" s="105">
        <f>O34</f>
        <v>35</v>
      </c>
      <c r="P33" s="124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2" t="s">
        <v>0</v>
      </c>
      <c r="D34" s="10" t="s">
        <v>15</v>
      </c>
      <c r="E34" s="188" t="s">
        <v>12</v>
      </c>
      <c r="F34" s="189"/>
      <c r="G34" s="10" t="s">
        <v>6</v>
      </c>
      <c r="H34" s="10" t="s">
        <v>1</v>
      </c>
      <c r="I34" s="16" t="s">
        <v>18</v>
      </c>
      <c r="J34" s="11" t="s">
        <v>32</v>
      </c>
      <c r="K34" s="31">
        <v>35</v>
      </c>
      <c r="L34" s="31">
        <v>23.3</v>
      </c>
      <c r="M34" s="45"/>
      <c r="N34" s="29">
        <v>25</v>
      </c>
      <c r="O34" s="109">
        <v>35</v>
      </c>
      <c r="P34" s="111">
        <v>18</v>
      </c>
      <c r="Q34" s="1"/>
      <c r="R34" s="1"/>
    </row>
    <row r="35" spans="1:18" s="2" customFormat="1" ht="25.5">
      <c r="A35" s="23">
        <v>22</v>
      </c>
      <c r="B35" s="60" t="s">
        <v>2</v>
      </c>
      <c r="C35" s="60" t="s">
        <v>0</v>
      </c>
      <c r="D35" s="12" t="s">
        <v>16</v>
      </c>
      <c r="E35" s="195" t="s">
        <v>4</v>
      </c>
      <c r="F35" s="196"/>
      <c r="G35" s="12" t="s">
        <v>3</v>
      </c>
      <c r="H35" s="12" t="s">
        <v>1</v>
      </c>
      <c r="I35" s="70" t="s">
        <v>2</v>
      </c>
      <c r="J35" s="14" t="s">
        <v>60</v>
      </c>
      <c r="K35" s="61">
        <f>K36</f>
        <v>1713</v>
      </c>
      <c r="L35" s="61">
        <f>L36</f>
        <v>1344.9</v>
      </c>
      <c r="M35" s="61">
        <f>M36</f>
        <v>0</v>
      </c>
      <c r="N35" s="61">
        <f>N36</f>
        <v>2009.5</v>
      </c>
      <c r="O35" s="105">
        <f>O36</f>
        <v>3815</v>
      </c>
      <c r="P35" s="124">
        <f>SUM(P36+P37+P38)</f>
        <v>3472.3</v>
      </c>
      <c r="Q35" s="1"/>
      <c r="R35" s="1"/>
    </row>
    <row r="36" spans="1:18" s="2" customFormat="1" ht="25.5">
      <c r="A36" s="15">
        <v>23</v>
      </c>
      <c r="B36" s="135" t="s">
        <v>2</v>
      </c>
      <c r="C36" s="54" t="s">
        <v>0</v>
      </c>
      <c r="D36" s="10" t="s">
        <v>16</v>
      </c>
      <c r="E36" s="188" t="s">
        <v>94</v>
      </c>
      <c r="F36" s="189"/>
      <c r="G36" s="10" t="s">
        <v>13</v>
      </c>
      <c r="H36" s="10" t="s">
        <v>72</v>
      </c>
      <c r="I36" s="16" t="s">
        <v>19</v>
      </c>
      <c r="J36" s="18" t="s">
        <v>95</v>
      </c>
      <c r="K36" s="30">
        <v>1713</v>
      </c>
      <c r="L36" s="30">
        <v>1344.9</v>
      </c>
      <c r="M36" s="45"/>
      <c r="N36" s="29">
        <v>2009.5</v>
      </c>
      <c r="O36" s="109">
        <v>3815</v>
      </c>
      <c r="P36" s="111">
        <v>2602.3</v>
      </c>
      <c r="Q36" s="1"/>
      <c r="R36" s="1"/>
    </row>
    <row r="37" spans="1:18" s="2" customFormat="1" ht="24.75" customHeight="1">
      <c r="A37" s="15">
        <v>24</v>
      </c>
      <c r="B37" s="135" t="s">
        <v>2</v>
      </c>
      <c r="C37" s="160" t="s">
        <v>0</v>
      </c>
      <c r="D37" s="10" t="s">
        <v>16</v>
      </c>
      <c r="E37" s="188" t="s">
        <v>94</v>
      </c>
      <c r="F37" s="189"/>
      <c r="G37" s="10" t="s">
        <v>13</v>
      </c>
      <c r="H37" s="10" t="s">
        <v>75</v>
      </c>
      <c r="I37" s="16" t="s">
        <v>19</v>
      </c>
      <c r="J37" s="55" t="s">
        <v>96</v>
      </c>
      <c r="K37" s="30"/>
      <c r="L37" s="30"/>
      <c r="M37" s="45"/>
      <c r="N37" s="29"/>
      <c r="O37" s="109"/>
      <c r="P37" s="111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46" t="s">
        <v>0</v>
      </c>
      <c r="D38" s="10" t="s">
        <v>16</v>
      </c>
      <c r="E38" s="188" t="s">
        <v>94</v>
      </c>
      <c r="F38" s="190"/>
      <c r="G38" s="10" t="s">
        <v>13</v>
      </c>
      <c r="H38" s="10" t="s">
        <v>79</v>
      </c>
      <c r="I38" s="16" t="s">
        <v>19</v>
      </c>
      <c r="J38" s="147" t="s">
        <v>97</v>
      </c>
      <c r="K38" s="30"/>
      <c r="L38" s="30"/>
      <c r="M38" s="45"/>
      <c r="N38" s="29"/>
      <c r="O38" s="109"/>
      <c r="P38" s="111">
        <v>17.6</v>
      </c>
      <c r="Q38" s="1"/>
      <c r="R38" s="1"/>
    </row>
    <row r="39" spans="1:18" s="2" customFormat="1" ht="32.25" customHeight="1">
      <c r="A39" s="23">
        <v>26</v>
      </c>
      <c r="B39" s="60" t="s">
        <v>2</v>
      </c>
      <c r="C39" s="60" t="s">
        <v>0</v>
      </c>
      <c r="D39" s="12" t="s">
        <v>17</v>
      </c>
      <c r="E39" s="195" t="s">
        <v>4</v>
      </c>
      <c r="F39" s="196"/>
      <c r="G39" s="12" t="s">
        <v>3</v>
      </c>
      <c r="H39" s="12" t="s">
        <v>1</v>
      </c>
      <c r="I39" s="70" t="s">
        <v>2</v>
      </c>
      <c r="J39" s="14" t="s">
        <v>36</v>
      </c>
      <c r="K39" s="61">
        <f>SUM(K43:K44)</f>
        <v>10186</v>
      </c>
      <c r="L39" s="61">
        <f>SUM(L43:L44)</f>
        <v>48.2</v>
      </c>
      <c r="M39" s="61">
        <f>SUM(M43:M44)</f>
        <v>0</v>
      </c>
      <c r="N39" s="61">
        <f>SUM(N43:N44)</f>
        <v>58</v>
      </c>
      <c r="O39" s="105">
        <f>SUM(O43:O44)</f>
        <v>150</v>
      </c>
      <c r="P39" s="124">
        <f>SUM(P40+P41+P42+P43+P44)</f>
        <v>7121.33</v>
      </c>
      <c r="Q39" s="1"/>
      <c r="R39" s="1"/>
    </row>
    <row r="40" spans="1:18" s="2" customFormat="1" ht="27.75" customHeight="1">
      <c r="A40" s="15">
        <v>27</v>
      </c>
      <c r="B40" s="144" t="s">
        <v>2</v>
      </c>
      <c r="C40" s="144" t="s">
        <v>0</v>
      </c>
      <c r="D40" s="10" t="s">
        <v>17</v>
      </c>
      <c r="E40" s="188" t="s">
        <v>84</v>
      </c>
      <c r="F40" s="190"/>
      <c r="G40" s="10" t="s">
        <v>13</v>
      </c>
      <c r="H40" s="10" t="s">
        <v>1</v>
      </c>
      <c r="I40" s="46" t="s">
        <v>85</v>
      </c>
      <c r="J40" s="17" t="s">
        <v>86</v>
      </c>
      <c r="K40" s="142"/>
      <c r="L40" s="142"/>
      <c r="M40" s="45"/>
      <c r="N40" s="88"/>
      <c r="O40" s="112"/>
      <c r="P40" s="111">
        <v>509</v>
      </c>
      <c r="Q40" s="1"/>
      <c r="R40" s="1"/>
    </row>
    <row r="41" spans="1:18" s="2" customFormat="1" ht="75.75" customHeight="1">
      <c r="A41" s="15">
        <v>28</v>
      </c>
      <c r="B41" s="144" t="s">
        <v>2</v>
      </c>
      <c r="C41" s="144" t="s">
        <v>0</v>
      </c>
      <c r="D41" s="10" t="s">
        <v>17</v>
      </c>
      <c r="E41" s="188" t="s">
        <v>87</v>
      </c>
      <c r="F41" s="190"/>
      <c r="G41" s="10" t="s">
        <v>13</v>
      </c>
      <c r="H41" s="10" t="s">
        <v>72</v>
      </c>
      <c r="I41" s="46" t="s">
        <v>85</v>
      </c>
      <c r="J41" s="17" t="s">
        <v>88</v>
      </c>
      <c r="K41" s="142"/>
      <c r="L41" s="142"/>
      <c r="M41" s="45"/>
      <c r="N41" s="88"/>
      <c r="O41" s="112"/>
      <c r="P41" s="111">
        <v>4912.33</v>
      </c>
      <c r="Q41" s="1"/>
      <c r="R41" s="1"/>
    </row>
    <row r="42" spans="1:18" s="2" customFormat="1" ht="76.5" customHeight="1">
      <c r="A42" s="15">
        <v>29</v>
      </c>
      <c r="B42" s="144" t="s">
        <v>2</v>
      </c>
      <c r="C42" s="144" t="s">
        <v>0</v>
      </c>
      <c r="D42" s="10" t="s">
        <v>17</v>
      </c>
      <c r="E42" s="218" t="s">
        <v>87</v>
      </c>
      <c r="F42" s="219"/>
      <c r="G42" s="10" t="s">
        <v>13</v>
      </c>
      <c r="H42" s="10" t="s">
        <v>1</v>
      </c>
      <c r="I42" s="46" t="s">
        <v>89</v>
      </c>
      <c r="J42" s="17" t="s">
        <v>90</v>
      </c>
      <c r="K42" s="142"/>
      <c r="L42" s="142"/>
      <c r="M42" s="45"/>
      <c r="N42" s="88"/>
      <c r="O42" s="112"/>
      <c r="P42" s="111">
        <v>150</v>
      </c>
      <c r="Q42" s="1"/>
      <c r="R42" s="1"/>
    </row>
    <row r="43" spans="1:18" s="2" customFormat="1" ht="36.75" customHeight="1">
      <c r="A43" s="15">
        <v>30</v>
      </c>
      <c r="B43" s="54" t="s">
        <v>2</v>
      </c>
      <c r="C43" s="54" t="s">
        <v>0</v>
      </c>
      <c r="D43" s="10" t="s">
        <v>17</v>
      </c>
      <c r="E43" s="188" t="s">
        <v>80</v>
      </c>
      <c r="F43" s="189"/>
      <c r="G43" s="10" t="s">
        <v>13</v>
      </c>
      <c r="H43" s="10" t="s">
        <v>1</v>
      </c>
      <c r="I43" s="16" t="s">
        <v>37</v>
      </c>
      <c r="J43" s="17" t="s">
        <v>81</v>
      </c>
      <c r="K43" s="30">
        <v>10171</v>
      </c>
      <c r="L43" s="30">
        <v>0</v>
      </c>
      <c r="M43" s="45"/>
      <c r="N43" s="29">
        <v>0</v>
      </c>
      <c r="O43" s="109">
        <v>100</v>
      </c>
      <c r="P43" s="111">
        <v>100</v>
      </c>
      <c r="Q43" s="1"/>
      <c r="R43" s="1"/>
    </row>
    <row r="44" spans="1:18" s="2" customFormat="1" ht="39" customHeight="1">
      <c r="A44" s="15">
        <v>31</v>
      </c>
      <c r="B44" s="42" t="s">
        <v>2</v>
      </c>
      <c r="C44" s="42" t="s">
        <v>0</v>
      </c>
      <c r="D44" s="10" t="s">
        <v>17</v>
      </c>
      <c r="E44" s="188" t="s">
        <v>82</v>
      </c>
      <c r="F44" s="189"/>
      <c r="G44" s="10" t="s">
        <v>13</v>
      </c>
      <c r="H44" s="10" t="s">
        <v>1</v>
      </c>
      <c r="I44" s="16" t="s">
        <v>37</v>
      </c>
      <c r="J44" s="17" t="s">
        <v>83</v>
      </c>
      <c r="K44" s="30">
        <v>15</v>
      </c>
      <c r="L44" s="30">
        <v>48.2</v>
      </c>
      <c r="M44" s="45"/>
      <c r="N44" s="29">
        <v>58</v>
      </c>
      <c r="O44" s="109">
        <v>50</v>
      </c>
      <c r="P44" s="111">
        <v>1450</v>
      </c>
      <c r="Q44" s="1"/>
      <c r="R44" s="1"/>
    </row>
    <row r="45" spans="1:18" s="2" customFormat="1" ht="12.75">
      <c r="A45" s="23">
        <v>32</v>
      </c>
      <c r="B45" s="43" t="s">
        <v>2</v>
      </c>
      <c r="C45" s="12" t="s">
        <v>20</v>
      </c>
      <c r="D45" s="12" t="s">
        <v>3</v>
      </c>
      <c r="E45" s="195" t="s">
        <v>4</v>
      </c>
      <c r="F45" s="196"/>
      <c r="G45" s="12" t="s">
        <v>3</v>
      </c>
      <c r="H45" s="12" t="s">
        <v>1</v>
      </c>
      <c r="I45" s="13" t="s">
        <v>2</v>
      </c>
      <c r="J45" s="14" t="s">
        <v>40</v>
      </c>
      <c r="K45" s="34" t="e">
        <f aca="true" t="shared" si="0" ref="K45:P45">SUM(K46)</f>
        <v>#REF!</v>
      </c>
      <c r="L45" s="34" t="e">
        <f t="shared" si="0"/>
        <v>#REF!</v>
      </c>
      <c r="M45" s="34" t="e">
        <f t="shared" si="0"/>
        <v>#REF!</v>
      </c>
      <c r="N45" s="34" t="e">
        <f t="shared" si="0"/>
        <v>#REF!</v>
      </c>
      <c r="O45" s="107" t="e">
        <f t="shared" si="0"/>
        <v>#REF!</v>
      </c>
      <c r="P45" s="153">
        <f t="shared" si="0"/>
        <v>249754.9</v>
      </c>
      <c r="Q45" s="1"/>
      <c r="R45" s="1"/>
    </row>
    <row r="46" spans="1:18" s="2" customFormat="1" ht="25.5">
      <c r="A46" s="23">
        <v>33</v>
      </c>
      <c r="B46" s="44" t="s">
        <v>2</v>
      </c>
      <c r="C46" s="136" t="s">
        <v>20</v>
      </c>
      <c r="D46" s="136" t="s">
        <v>10</v>
      </c>
      <c r="E46" s="216" t="s">
        <v>4</v>
      </c>
      <c r="F46" s="217"/>
      <c r="G46" s="136" t="s">
        <v>3</v>
      </c>
      <c r="H46" s="136" t="s">
        <v>1</v>
      </c>
      <c r="I46" s="137" t="s">
        <v>2</v>
      </c>
      <c r="J46" s="138" t="s">
        <v>23</v>
      </c>
      <c r="K46" s="62" t="e">
        <f>K47+K48+K59+#REF!+#REF!</f>
        <v>#REF!</v>
      </c>
      <c r="L46" s="62" t="e">
        <f>L47+L48+L59+#REF!+#REF!+#REF!</f>
        <v>#REF!</v>
      </c>
      <c r="M46" s="62" t="e">
        <f>M47+M48+M59+#REF!+#REF!+#REF!</f>
        <v>#REF!</v>
      </c>
      <c r="N46" s="62" t="e">
        <f>N47+N48+N59+#REF!+#REF!</f>
        <v>#REF!</v>
      </c>
      <c r="O46" s="139" t="e">
        <f>O47+O48+O59+#REF!+#REF!</f>
        <v>#REF!</v>
      </c>
      <c r="P46" s="125">
        <f>SUM(P47+P48+P59+P76)</f>
        <v>249754.9</v>
      </c>
      <c r="Q46" s="1"/>
      <c r="R46" s="1"/>
    </row>
    <row r="47" spans="1:18" s="65" customFormat="1" ht="24.75" customHeight="1">
      <c r="A47" s="23">
        <v>34</v>
      </c>
      <c r="B47" s="173" t="s">
        <v>2</v>
      </c>
      <c r="C47" s="12" t="s">
        <v>20</v>
      </c>
      <c r="D47" s="12" t="s">
        <v>10</v>
      </c>
      <c r="E47" s="195" t="s">
        <v>61</v>
      </c>
      <c r="F47" s="196"/>
      <c r="G47" s="12" t="s">
        <v>13</v>
      </c>
      <c r="H47" s="12" t="s">
        <v>1</v>
      </c>
      <c r="I47" s="13" t="s">
        <v>21</v>
      </c>
      <c r="J47" s="14" t="s">
        <v>102</v>
      </c>
      <c r="K47" s="36">
        <f>66999+285</f>
        <v>67284</v>
      </c>
      <c r="L47" s="36">
        <v>56071</v>
      </c>
      <c r="M47" s="179"/>
      <c r="N47" s="36">
        <f>66999+285</f>
        <v>67284</v>
      </c>
      <c r="O47" s="113">
        <v>85626</v>
      </c>
      <c r="P47" s="181">
        <v>89831</v>
      </c>
      <c r="Q47" s="180"/>
      <c r="R47" s="180"/>
    </row>
    <row r="48" spans="1:18" s="178" customFormat="1" ht="25.5">
      <c r="A48" s="175">
        <v>35</v>
      </c>
      <c r="B48" s="174" t="s">
        <v>2</v>
      </c>
      <c r="C48" s="49" t="s">
        <v>20</v>
      </c>
      <c r="D48" s="49" t="s">
        <v>10</v>
      </c>
      <c r="E48" s="227" t="s">
        <v>62</v>
      </c>
      <c r="F48" s="228"/>
      <c r="G48" s="49" t="s">
        <v>3</v>
      </c>
      <c r="H48" s="49" t="s">
        <v>1</v>
      </c>
      <c r="I48" s="50" t="s">
        <v>21</v>
      </c>
      <c r="J48" s="176" t="s">
        <v>48</v>
      </c>
      <c r="K48" s="33">
        <f>SUM(K52:K52)</f>
        <v>23632</v>
      </c>
      <c r="L48" s="33">
        <v>29044.7</v>
      </c>
      <c r="M48" s="33">
        <v>29044.7</v>
      </c>
      <c r="N48" s="33">
        <f>SUM(N52:N52)</f>
        <v>23632</v>
      </c>
      <c r="O48" s="110">
        <f>O52</f>
        <v>13369</v>
      </c>
      <c r="P48" s="125">
        <f>SUM(P50+P51+P52)</f>
        <v>58046</v>
      </c>
      <c r="Q48" s="177"/>
      <c r="R48" s="177"/>
    </row>
    <row r="49" spans="1:16" ht="12.75">
      <c r="A49" s="91">
        <v>36</v>
      </c>
      <c r="B49" s="92"/>
      <c r="C49" s="93"/>
      <c r="D49" s="93"/>
      <c r="E49" s="94"/>
      <c r="F49" s="92"/>
      <c r="G49" s="93"/>
      <c r="H49" s="93"/>
      <c r="I49" s="95"/>
      <c r="J49" s="52" t="s">
        <v>22</v>
      </c>
      <c r="K49" s="29"/>
      <c r="L49" s="29"/>
      <c r="M49" s="26"/>
      <c r="N49" s="29"/>
      <c r="O49" s="109"/>
      <c r="P49" s="148"/>
    </row>
    <row r="50" spans="1:16" ht="39" customHeight="1">
      <c r="A50" s="171">
        <v>37</v>
      </c>
      <c r="B50" s="92" t="s">
        <v>2</v>
      </c>
      <c r="C50" s="93" t="s">
        <v>20</v>
      </c>
      <c r="D50" s="93" t="s">
        <v>10</v>
      </c>
      <c r="E50" s="215" t="s">
        <v>127</v>
      </c>
      <c r="F50" s="219"/>
      <c r="G50" s="93" t="s">
        <v>13</v>
      </c>
      <c r="H50" s="93" t="s">
        <v>1</v>
      </c>
      <c r="I50" s="95" t="s">
        <v>21</v>
      </c>
      <c r="J50" s="52" t="s">
        <v>128</v>
      </c>
      <c r="K50" s="29"/>
      <c r="L50" s="29"/>
      <c r="M50" s="26"/>
      <c r="N50" s="29"/>
      <c r="O50" s="109"/>
      <c r="P50" s="111">
        <v>124.6</v>
      </c>
    </row>
    <row r="51" spans="1:16" ht="23.25" customHeight="1">
      <c r="A51" s="171">
        <v>38</v>
      </c>
      <c r="B51" s="92" t="s">
        <v>2</v>
      </c>
      <c r="C51" s="93" t="s">
        <v>20</v>
      </c>
      <c r="D51" s="93" t="s">
        <v>10</v>
      </c>
      <c r="E51" s="215" t="s">
        <v>130</v>
      </c>
      <c r="F51" s="190"/>
      <c r="G51" s="93" t="s">
        <v>13</v>
      </c>
      <c r="H51" s="93" t="s">
        <v>1</v>
      </c>
      <c r="I51" s="95" t="s">
        <v>21</v>
      </c>
      <c r="J51" s="6" t="s">
        <v>129</v>
      </c>
      <c r="K51" s="29"/>
      <c r="L51" s="29"/>
      <c r="M51" s="26"/>
      <c r="N51" s="29"/>
      <c r="O51" s="109"/>
      <c r="P51" s="111">
        <v>175.2</v>
      </c>
    </row>
    <row r="52" spans="1:18" s="2" customFormat="1" ht="27" customHeight="1">
      <c r="A52" s="162">
        <v>39</v>
      </c>
      <c r="B52" s="48" t="s">
        <v>2</v>
      </c>
      <c r="C52" s="49" t="s">
        <v>20</v>
      </c>
      <c r="D52" s="49" t="s">
        <v>10</v>
      </c>
      <c r="E52" s="227" t="s">
        <v>63</v>
      </c>
      <c r="F52" s="228"/>
      <c r="G52" s="49" t="s">
        <v>13</v>
      </c>
      <c r="H52" s="49" t="s">
        <v>1</v>
      </c>
      <c r="I52" s="50" t="s">
        <v>21</v>
      </c>
      <c r="J52" s="51" t="s">
        <v>50</v>
      </c>
      <c r="K52" s="32">
        <f>SUM(K53:K55)</f>
        <v>23632</v>
      </c>
      <c r="L52" s="32">
        <f>SUM(L53:L55)</f>
        <v>18480</v>
      </c>
      <c r="M52" s="32">
        <f>SUM(M53:M55)</f>
        <v>0</v>
      </c>
      <c r="N52" s="32">
        <f>SUM(N53:N55)</f>
        <v>23632</v>
      </c>
      <c r="O52" s="108">
        <f>SUM(O53:O55)</f>
        <v>13369</v>
      </c>
      <c r="P52" s="151">
        <f>SUM(P53+P54+P55+P56+P57+P58)</f>
        <v>57746.2</v>
      </c>
      <c r="Q52" s="1"/>
      <c r="R52" s="1"/>
    </row>
    <row r="53" spans="1:16" ht="39">
      <c r="A53" s="91">
        <v>40</v>
      </c>
      <c r="B53" s="92"/>
      <c r="C53" s="93"/>
      <c r="D53" s="93"/>
      <c r="E53" s="94"/>
      <c r="F53" s="92"/>
      <c r="G53" s="93"/>
      <c r="H53" s="93"/>
      <c r="I53" s="95"/>
      <c r="J53" s="52" t="s">
        <v>103</v>
      </c>
      <c r="K53" s="35">
        <f>17124+5095</f>
        <v>22219</v>
      </c>
      <c r="L53" s="35">
        <v>17067</v>
      </c>
      <c r="M53" s="26"/>
      <c r="N53" s="29">
        <v>22219</v>
      </c>
      <c r="O53" s="109">
        <v>11986</v>
      </c>
      <c r="P53" s="111">
        <v>50157</v>
      </c>
    </row>
    <row r="54" spans="1:16" ht="26.25">
      <c r="A54" s="91">
        <v>41</v>
      </c>
      <c r="B54" s="92"/>
      <c r="C54" s="93"/>
      <c r="D54" s="93"/>
      <c r="E54" s="94"/>
      <c r="F54" s="92"/>
      <c r="G54" s="93"/>
      <c r="H54" s="93"/>
      <c r="I54" s="95"/>
      <c r="J54" s="47" t="s">
        <v>115</v>
      </c>
      <c r="K54" s="35"/>
      <c r="L54" s="35"/>
      <c r="M54" s="26"/>
      <c r="N54" s="29"/>
      <c r="O54" s="109"/>
      <c r="P54" s="111">
        <f>3718+591</f>
        <v>4309</v>
      </c>
    </row>
    <row r="55" spans="1:16" ht="51" customHeight="1">
      <c r="A55" s="91">
        <v>42</v>
      </c>
      <c r="B55" s="92"/>
      <c r="C55" s="93"/>
      <c r="D55" s="93"/>
      <c r="E55" s="94"/>
      <c r="F55" s="92"/>
      <c r="G55" s="93"/>
      <c r="H55" s="93"/>
      <c r="I55" s="95"/>
      <c r="J55" s="150" t="s">
        <v>104</v>
      </c>
      <c r="K55" s="29">
        <v>1413</v>
      </c>
      <c r="L55" s="29">
        <v>1413</v>
      </c>
      <c r="M55" s="26"/>
      <c r="N55" s="29">
        <v>1413</v>
      </c>
      <c r="O55" s="109">
        <v>1383</v>
      </c>
      <c r="P55" s="111">
        <v>1655.7</v>
      </c>
    </row>
    <row r="56" spans="1:16" ht="63" customHeight="1">
      <c r="A56" s="91">
        <v>43</v>
      </c>
      <c r="B56" s="92"/>
      <c r="C56" s="93"/>
      <c r="D56" s="93"/>
      <c r="E56" s="94"/>
      <c r="F56" s="92"/>
      <c r="G56" s="93"/>
      <c r="H56" s="93"/>
      <c r="I56" s="95"/>
      <c r="J56" s="187" t="s">
        <v>123</v>
      </c>
      <c r="K56" s="29"/>
      <c r="L56" s="29"/>
      <c r="M56" s="26"/>
      <c r="N56" s="29"/>
      <c r="O56" s="109"/>
      <c r="P56" s="111">
        <v>1390.2</v>
      </c>
    </row>
    <row r="57" spans="1:16" ht="36.75" customHeight="1">
      <c r="A57" s="91">
        <v>44</v>
      </c>
      <c r="B57" s="92"/>
      <c r="C57" s="93"/>
      <c r="D57" s="93"/>
      <c r="E57" s="94"/>
      <c r="F57" s="92"/>
      <c r="G57" s="93"/>
      <c r="H57" s="93"/>
      <c r="I57" s="95"/>
      <c r="J57" s="6" t="s">
        <v>131</v>
      </c>
      <c r="K57" s="29"/>
      <c r="L57" s="29"/>
      <c r="M57" s="26"/>
      <c r="N57" s="29"/>
      <c r="O57" s="109"/>
      <c r="P57" s="111">
        <v>180</v>
      </c>
    </row>
    <row r="58" spans="1:16" ht="25.5" customHeight="1">
      <c r="A58" s="91"/>
      <c r="B58" s="92"/>
      <c r="C58" s="93"/>
      <c r="D58" s="93"/>
      <c r="E58" s="94"/>
      <c r="F58" s="92"/>
      <c r="G58" s="93"/>
      <c r="H58" s="93"/>
      <c r="I58" s="95"/>
      <c r="J58" s="172" t="s">
        <v>132</v>
      </c>
      <c r="K58" s="29"/>
      <c r="L58" s="29"/>
      <c r="M58" s="26"/>
      <c r="N58" s="29"/>
      <c r="O58" s="109"/>
      <c r="P58" s="111">
        <v>54.3</v>
      </c>
    </row>
    <row r="59" spans="1:16" ht="12.75">
      <c r="A59" s="162">
        <v>45</v>
      </c>
      <c r="B59" s="96" t="s">
        <v>2</v>
      </c>
      <c r="C59" s="97" t="s">
        <v>20</v>
      </c>
      <c r="D59" s="97" t="s">
        <v>10</v>
      </c>
      <c r="E59" s="224" t="s">
        <v>64</v>
      </c>
      <c r="F59" s="225"/>
      <c r="G59" s="97" t="s">
        <v>3</v>
      </c>
      <c r="H59" s="97" t="s">
        <v>1</v>
      </c>
      <c r="I59" s="98" t="s">
        <v>21</v>
      </c>
      <c r="J59" s="8" t="s">
        <v>65</v>
      </c>
      <c r="K59" s="33">
        <f>SUM(K60:K62,K65,K72)</f>
        <v>61217</v>
      </c>
      <c r="L59" s="33">
        <f>SUM(L60:L62,L65,L72)</f>
        <v>51844</v>
      </c>
      <c r="M59" s="33">
        <f>SUM(M60:M62,M65,M72)</f>
        <v>0</v>
      </c>
      <c r="N59" s="33">
        <f>SUM(N60:N62,N65,N72)</f>
        <v>61196</v>
      </c>
      <c r="O59" s="110">
        <f>SUM(O60:O62,O65,O72)</f>
        <v>64403.8</v>
      </c>
      <c r="P59" s="125">
        <f>SUM(P60+P61+P62+P63+P64+P65+P72)</f>
        <v>95703.1</v>
      </c>
    </row>
    <row r="60" spans="1:16" ht="26.25" customHeight="1" thickBot="1">
      <c r="A60" s="91">
        <v>46</v>
      </c>
      <c r="B60" s="92" t="s">
        <v>2</v>
      </c>
      <c r="C60" s="93" t="s">
        <v>20</v>
      </c>
      <c r="D60" s="93" t="s">
        <v>10</v>
      </c>
      <c r="E60" s="215" t="s">
        <v>66</v>
      </c>
      <c r="F60" s="226"/>
      <c r="G60" s="93" t="s">
        <v>13</v>
      </c>
      <c r="H60" s="93" t="s">
        <v>1</v>
      </c>
      <c r="I60" s="95" t="s">
        <v>21</v>
      </c>
      <c r="J60" s="140" t="s">
        <v>117</v>
      </c>
      <c r="K60" s="28">
        <v>5814</v>
      </c>
      <c r="L60" s="28">
        <v>4700</v>
      </c>
      <c r="N60" s="29">
        <v>5814</v>
      </c>
      <c r="O60" s="109">
        <v>6881.9</v>
      </c>
      <c r="P60" s="111">
        <v>3869</v>
      </c>
    </row>
    <row r="61" spans="1:16" ht="37.5" customHeight="1">
      <c r="A61" s="91">
        <v>47</v>
      </c>
      <c r="B61" s="92" t="s">
        <v>2</v>
      </c>
      <c r="C61" s="93" t="s">
        <v>20</v>
      </c>
      <c r="D61" s="93" t="s">
        <v>10</v>
      </c>
      <c r="E61" s="215" t="s">
        <v>67</v>
      </c>
      <c r="F61" s="226"/>
      <c r="G61" s="93" t="s">
        <v>13</v>
      </c>
      <c r="H61" s="93" t="s">
        <v>1</v>
      </c>
      <c r="I61" s="95" t="s">
        <v>21</v>
      </c>
      <c r="J61" s="150" t="s">
        <v>118</v>
      </c>
      <c r="K61" s="29">
        <v>433.9</v>
      </c>
      <c r="L61" s="29">
        <v>433.9</v>
      </c>
      <c r="N61" s="29">
        <v>433.9</v>
      </c>
      <c r="O61" s="109">
        <v>286.4</v>
      </c>
      <c r="P61" s="111">
        <v>224.4</v>
      </c>
    </row>
    <row r="62" spans="1:16" ht="25.5" customHeight="1">
      <c r="A62" s="91">
        <v>48</v>
      </c>
      <c r="B62" s="92" t="s">
        <v>2</v>
      </c>
      <c r="C62" s="93" t="s">
        <v>20</v>
      </c>
      <c r="D62" s="93" t="s">
        <v>10</v>
      </c>
      <c r="E62" s="215" t="s">
        <v>68</v>
      </c>
      <c r="F62" s="226"/>
      <c r="G62" s="93" t="s">
        <v>13</v>
      </c>
      <c r="H62" s="93" t="s">
        <v>1</v>
      </c>
      <c r="I62" s="95" t="s">
        <v>21</v>
      </c>
      <c r="J62" s="150" t="s">
        <v>119</v>
      </c>
      <c r="K62" s="29">
        <v>6565</v>
      </c>
      <c r="L62" s="29">
        <v>5152</v>
      </c>
      <c r="N62" s="29">
        <v>6565</v>
      </c>
      <c r="O62" s="109">
        <v>7234</v>
      </c>
      <c r="P62" s="111">
        <v>6648</v>
      </c>
    </row>
    <row r="63" spans="1:16" ht="39" thickBot="1">
      <c r="A63" s="91">
        <v>49</v>
      </c>
      <c r="B63" s="92" t="s">
        <v>2</v>
      </c>
      <c r="C63" s="93" t="s">
        <v>20</v>
      </c>
      <c r="D63" s="93" t="s">
        <v>10</v>
      </c>
      <c r="E63" s="215" t="s">
        <v>105</v>
      </c>
      <c r="F63" s="190"/>
      <c r="G63" s="93" t="s">
        <v>13</v>
      </c>
      <c r="H63" s="93" t="s">
        <v>1</v>
      </c>
      <c r="I63" s="95" t="s">
        <v>21</v>
      </c>
      <c r="J63" s="150" t="s">
        <v>120</v>
      </c>
      <c r="K63" s="145"/>
      <c r="L63" s="145"/>
      <c r="N63" s="145"/>
      <c r="O63" s="131"/>
      <c r="P63" s="111">
        <v>12.8</v>
      </c>
    </row>
    <row r="64" spans="1:16" ht="38.25">
      <c r="A64" s="91">
        <v>50</v>
      </c>
      <c r="B64" s="92" t="s">
        <v>2</v>
      </c>
      <c r="C64" s="93" t="s">
        <v>20</v>
      </c>
      <c r="D64" s="93" t="s">
        <v>10</v>
      </c>
      <c r="E64" s="215" t="s">
        <v>121</v>
      </c>
      <c r="F64" s="190"/>
      <c r="G64" s="93" t="s">
        <v>13</v>
      </c>
      <c r="H64" s="93" t="s">
        <v>1</v>
      </c>
      <c r="I64" s="95" t="s">
        <v>21</v>
      </c>
      <c r="J64" s="163" t="s">
        <v>122</v>
      </c>
      <c r="K64" s="145"/>
      <c r="L64" s="145"/>
      <c r="N64" s="145"/>
      <c r="O64" s="131"/>
      <c r="P64" s="111">
        <v>4.8</v>
      </c>
    </row>
    <row r="65" spans="1:16" ht="24.75" customHeight="1">
      <c r="A65" s="162">
        <v>51</v>
      </c>
      <c r="B65" s="96" t="s">
        <v>2</v>
      </c>
      <c r="C65" s="97" t="s">
        <v>20</v>
      </c>
      <c r="D65" s="97" t="s">
        <v>10</v>
      </c>
      <c r="E65" s="224" t="s">
        <v>69</v>
      </c>
      <c r="F65" s="225"/>
      <c r="G65" s="97" t="s">
        <v>13</v>
      </c>
      <c r="H65" s="97" t="s">
        <v>1</v>
      </c>
      <c r="I65" s="98" t="s">
        <v>21</v>
      </c>
      <c r="J65" s="141" t="s">
        <v>42</v>
      </c>
      <c r="K65" s="119">
        <f>SUM(K67:K70)</f>
        <v>100.1</v>
      </c>
      <c r="L65" s="119">
        <f>SUM(L67:L70)</f>
        <v>79.1</v>
      </c>
      <c r="M65" s="119">
        <f>SUM(M67:M70)</f>
        <v>0</v>
      </c>
      <c r="N65" s="119">
        <f>SUM(N67:N70)</f>
        <v>79.1</v>
      </c>
      <c r="O65" s="117">
        <f>SUM(O67:O70)</f>
        <v>83.5</v>
      </c>
      <c r="P65" s="151">
        <f>SUM(P67+P68+P69+P70+P71)</f>
        <v>22470.5</v>
      </c>
    </row>
    <row r="66" spans="1:16" ht="12.75">
      <c r="A66" s="91">
        <v>52</v>
      </c>
      <c r="B66" s="100"/>
      <c r="C66" s="101"/>
      <c r="D66" s="101"/>
      <c r="E66" s="102"/>
      <c r="F66" s="100"/>
      <c r="G66" s="101"/>
      <c r="H66" s="101"/>
      <c r="I66" s="118"/>
      <c r="J66" s="120" t="s">
        <v>22</v>
      </c>
      <c r="K66" s="29"/>
      <c r="L66" s="29"/>
      <c r="M66" s="121"/>
      <c r="N66" s="29"/>
      <c r="O66" s="109"/>
      <c r="P66" s="148"/>
    </row>
    <row r="67" spans="1:16" ht="63.75" customHeight="1">
      <c r="A67" s="91">
        <v>53</v>
      </c>
      <c r="B67" s="92"/>
      <c r="C67" s="93"/>
      <c r="D67" s="93"/>
      <c r="E67" s="94"/>
      <c r="F67" s="92"/>
      <c r="G67" s="93"/>
      <c r="H67" s="93"/>
      <c r="I67" s="95"/>
      <c r="J67" s="55" t="s">
        <v>106</v>
      </c>
      <c r="K67" s="29">
        <v>21</v>
      </c>
      <c r="L67" s="29"/>
      <c r="N67" s="29"/>
      <c r="O67" s="109"/>
      <c r="P67" s="111">
        <v>0</v>
      </c>
    </row>
    <row r="68" spans="1:16" ht="53.25" customHeight="1">
      <c r="A68" s="91">
        <v>54</v>
      </c>
      <c r="B68" s="92"/>
      <c r="C68" s="93"/>
      <c r="D68" s="93"/>
      <c r="E68" s="94"/>
      <c r="F68" s="92"/>
      <c r="G68" s="93"/>
      <c r="H68" s="93"/>
      <c r="I68" s="95"/>
      <c r="J68" s="55" t="s">
        <v>91</v>
      </c>
      <c r="K68" s="29"/>
      <c r="L68" s="29"/>
      <c r="N68" s="29"/>
      <c r="O68" s="109"/>
      <c r="P68" s="111">
        <v>22225</v>
      </c>
    </row>
    <row r="69" spans="1:16" ht="51">
      <c r="A69" s="91">
        <v>55</v>
      </c>
      <c r="B69" s="92"/>
      <c r="C69" s="93"/>
      <c r="D69" s="93"/>
      <c r="E69" s="94"/>
      <c r="F69" s="92"/>
      <c r="G69" s="93"/>
      <c r="H69" s="93"/>
      <c r="I69" s="95"/>
      <c r="J69" s="6" t="s">
        <v>107</v>
      </c>
      <c r="K69" s="29">
        <v>0.1</v>
      </c>
      <c r="L69" s="29">
        <v>0.1</v>
      </c>
      <c r="N69" s="29">
        <v>0.1</v>
      </c>
      <c r="O69" s="109">
        <v>0.1</v>
      </c>
      <c r="P69" s="111">
        <v>0.1</v>
      </c>
    </row>
    <row r="70" spans="1:16" ht="27.75" customHeight="1">
      <c r="A70" s="91">
        <v>56</v>
      </c>
      <c r="B70" s="92"/>
      <c r="C70" s="93"/>
      <c r="D70" s="93"/>
      <c r="E70" s="94"/>
      <c r="F70" s="92"/>
      <c r="G70" s="93"/>
      <c r="H70" s="93"/>
      <c r="I70" s="95"/>
      <c r="J70" s="99" t="s">
        <v>108</v>
      </c>
      <c r="K70" s="28">
        <v>79</v>
      </c>
      <c r="L70" s="28">
        <v>79</v>
      </c>
      <c r="N70" s="28">
        <v>79</v>
      </c>
      <c r="O70" s="109">
        <v>83.4</v>
      </c>
      <c r="P70" s="111">
        <v>106.4</v>
      </c>
    </row>
    <row r="71" spans="1:16" ht="38.25">
      <c r="A71" s="91">
        <v>57</v>
      </c>
      <c r="B71" s="92"/>
      <c r="C71" s="93"/>
      <c r="D71" s="93"/>
      <c r="E71" s="94"/>
      <c r="F71" s="92"/>
      <c r="G71" s="93"/>
      <c r="H71" s="93"/>
      <c r="I71" s="95"/>
      <c r="J71" s="99" t="s">
        <v>54</v>
      </c>
      <c r="K71" s="28"/>
      <c r="L71" s="28"/>
      <c r="N71" s="28"/>
      <c r="O71" s="109"/>
      <c r="P71" s="111">
        <v>139</v>
      </c>
    </row>
    <row r="72" spans="1:16" ht="15" customHeight="1">
      <c r="A72" s="162">
        <v>58</v>
      </c>
      <c r="B72" s="96" t="s">
        <v>2</v>
      </c>
      <c r="C72" s="97" t="s">
        <v>20</v>
      </c>
      <c r="D72" s="97" t="s">
        <v>10</v>
      </c>
      <c r="E72" s="224" t="s">
        <v>70</v>
      </c>
      <c r="F72" s="225"/>
      <c r="G72" s="97" t="s">
        <v>13</v>
      </c>
      <c r="H72" s="97" t="s">
        <v>1</v>
      </c>
      <c r="I72" s="98" t="s">
        <v>21</v>
      </c>
      <c r="J72" s="9" t="s">
        <v>49</v>
      </c>
      <c r="K72" s="33">
        <f>SUM(K75:K75)</f>
        <v>48304</v>
      </c>
      <c r="L72" s="33">
        <f>SUM(L75:L75)</f>
        <v>41479</v>
      </c>
      <c r="M72" s="33">
        <f>SUM(M75:M75)</f>
        <v>0</v>
      </c>
      <c r="N72" s="33">
        <f>SUM(N75:N75)</f>
        <v>48304</v>
      </c>
      <c r="O72" s="110">
        <f>SUM(O75:O75)</f>
        <v>49918</v>
      </c>
      <c r="P72" s="125">
        <f>SUM(P74:P75)</f>
        <v>62473.600000000006</v>
      </c>
    </row>
    <row r="73" spans="1:16" ht="11.25" customHeight="1">
      <c r="A73" s="91">
        <v>59</v>
      </c>
      <c r="B73" s="92"/>
      <c r="C73" s="93"/>
      <c r="D73" s="93"/>
      <c r="E73" s="94"/>
      <c r="F73" s="92"/>
      <c r="G73" s="93"/>
      <c r="H73" s="93"/>
      <c r="I73" s="95"/>
      <c r="J73" s="6" t="s">
        <v>22</v>
      </c>
      <c r="K73" s="28"/>
      <c r="L73" s="28"/>
      <c r="N73" s="29"/>
      <c r="O73" s="109"/>
      <c r="P73" s="148"/>
    </row>
    <row r="74" spans="1:16" ht="38.25">
      <c r="A74" s="15">
        <v>60</v>
      </c>
      <c r="B74" s="92"/>
      <c r="C74" s="93"/>
      <c r="D74" s="93"/>
      <c r="E74" s="94"/>
      <c r="F74" s="92"/>
      <c r="G74" s="93"/>
      <c r="H74" s="93"/>
      <c r="I74" s="95"/>
      <c r="J74" s="56" t="s">
        <v>51</v>
      </c>
      <c r="K74" s="28"/>
      <c r="L74" s="28"/>
      <c r="N74" s="29"/>
      <c r="O74" s="109"/>
      <c r="P74" s="111">
        <v>19076.7</v>
      </c>
    </row>
    <row r="75" spans="1:16" ht="78" customHeight="1">
      <c r="A75" s="15">
        <v>61</v>
      </c>
      <c r="B75" s="92"/>
      <c r="C75" s="126"/>
      <c r="D75" s="126"/>
      <c r="E75" s="127"/>
      <c r="F75" s="128"/>
      <c r="G75" s="126"/>
      <c r="H75" s="126"/>
      <c r="I75" s="129"/>
      <c r="J75" s="150" t="s">
        <v>109</v>
      </c>
      <c r="K75" s="130">
        <f>47602+351+351</f>
        <v>48304</v>
      </c>
      <c r="L75" s="130">
        <v>41479</v>
      </c>
      <c r="M75" s="26"/>
      <c r="N75" s="130">
        <f>47602+351+351</f>
        <v>48304</v>
      </c>
      <c r="O75" s="131">
        <v>49918</v>
      </c>
      <c r="P75" s="152">
        <v>43396.9</v>
      </c>
    </row>
    <row r="76" spans="1:16" ht="23.25" customHeight="1">
      <c r="A76" s="182">
        <v>62</v>
      </c>
      <c r="B76" s="183" t="s">
        <v>2</v>
      </c>
      <c r="C76" s="184" t="s">
        <v>20</v>
      </c>
      <c r="D76" s="184" t="s">
        <v>10</v>
      </c>
      <c r="E76" s="224" t="s">
        <v>124</v>
      </c>
      <c r="F76" s="230"/>
      <c r="G76" s="184" t="s">
        <v>13</v>
      </c>
      <c r="H76" s="184" t="s">
        <v>1</v>
      </c>
      <c r="I76" s="185" t="s">
        <v>21</v>
      </c>
      <c r="J76" s="170" t="s">
        <v>126</v>
      </c>
      <c r="K76" s="165"/>
      <c r="L76" s="165"/>
      <c r="M76" s="26"/>
      <c r="N76" s="165"/>
      <c r="O76" s="166"/>
      <c r="P76" s="169">
        <f>SUM(P77)</f>
        <v>6174.8</v>
      </c>
    </row>
    <row r="77" spans="1:16" ht="29.25" customHeight="1">
      <c r="A77" s="15">
        <v>63</v>
      </c>
      <c r="B77" s="168" t="s">
        <v>2</v>
      </c>
      <c r="C77" s="126" t="s">
        <v>20</v>
      </c>
      <c r="D77" s="126" t="s">
        <v>10</v>
      </c>
      <c r="E77" s="215" t="s">
        <v>124</v>
      </c>
      <c r="F77" s="190"/>
      <c r="G77" s="126" t="s">
        <v>13</v>
      </c>
      <c r="H77" s="126" t="s">
        <v>1</v>
      </c>
      <c r="I77" s="164" t="s">
        <v>21</v>
      </c>
      <c r="J77" s="167" t="s">
        <v>125</v>
      </c>
      <c r="K77" s="165"/>
      <c r="L77" s="165"/>
      <c r="M77" s="26"/>
      <c r="N77" s="165"/>
      <c r="O77" s="166"/>
      <c r="P77" s="152">
        <f>326.8+5848</f>
        <v>6174.8</v>
      </c>
    </row>
    <row r="78" spans="1:16" ht="13.5" thickBot="1">
      <c r="A78" s="23">
        <v>64</v>
      </c>
      <c r="B78" s="90"/>
      <c r="C78" s="115"/>
      <c r="D78" s="115"/>
      <c r="E78" s="229"/>
      <c r="F78" s="229"/>
      <c r="G78" s="115"/>
      <c r="H78" s="115"/>
      <c r="I78" s="115"/>
      <c r="J78" s="186" t="s">
        <v>41</v>
      </c>
      <c r="K78" s="125" t="e">
        <f>SUM(K14,K45)</f>
        <v>#REF!</v>
      </c>
      <c r="L78" s="125" t="e">
        <f>SUM(L14,L45)-9.126-6078.162</f>
        <v>#REF!</v>
      </c>
      <c r="M78" s="125" t="e">
        <f>SUM(M14,M45)-6078.16-9.126</f>
        <v>#REF!</v>
      </c>
      <c r="N78" s="125" t="e">
        <f>SUM(N14,N45)</f>
        <v>#REF!</v>
      </c>
      <c r="O78" s="125" t="e">
        <f>SUM(O14,O45)</f>
        <v>#REF!</v>
      </c>
      <c r="P78" s="159">
        <f>SUM(P14+P45)</f>
        <v>298631.41457</v>
      </c>
    </row>
    <row r="79" ht="11.25" customHeight="1">
      <c r="A79" s="220"/>
    </row>
    <row r="80" ht="11.25" customHeight="1">
      <c r="A80" s="221"/>
    </row>
    <row r="81" spans="1:16" ht="11.25" customHeight="1">
      <c r="A81" s="221"/>
      <c r="B81" s="222" t="s">
        <v>110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</row>
    <row r="82" spans="1:16" ht="11.25" customHeight="1">
      <c r="A82" s="221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</row>
    <row r="83" ht="11.25" customHeight="1">
      <c r="A83" s="221"/>
    </row>
    <row r="84" ht="11.25" customHeight="1">
      <c r="A84" s="221"/>
    </row>
    <row r="85" ht="11.25" customHeight="1">
      <c r="A85" s="221"/>
    </row>
    <row r="86" ht="11.25" customHeight="1">
      <c r="A86" s="221"/>
    </row>
  </sheetData>
  <sheetProtection/>
  <mergeCells count="62">
    <mergeCell ref="E43:F43"/>
    <mergeCell ref="E44:F44"/>
    <mergeCell ref="E78:F78"/>
    <mergeCell ref="E61:F61"/>
    <mergeCell ref="E62:F62"/>
    <mergeCell ref="E51:F51"/>
    <mergeCell ref="E48:F48"/>
    <mergeCell ref="E50:F50"/>
    <mergeCell ref="E77:F77"/>
    <mergeCell ref="E76:F76"/>
    <mergeCell ref="A79:A86"/>
    <mergeCell ref="B81:P82"/>
    <mergeCell ref="E59:F59"/>
    <mergeCell ref="E47:F47"/>
    <mergeCell ref="E60:F60"/>
    <mergeCell ref="E21:F21"/>
    <mergeCell ref="E65:F65"/>
    <mergeCell ref="E72:F72"/>
    <mergeCell ref="E52:F52"/>
    <mergeCell ref="E40:F40"/>
    <mergeCell ref="E41:F41"/>
    <mergeCell ref="E39:F39"/>
    <mergeCell ref="E63:F63"/>
    <mergeCell ref="E46:F46"/>
    <mergeCell ref="E64:F64"/>
    <mergeCell ref="E28:F28"/>
    <mergeCell ref="E31:F31"/>
    <mergeCell ref="E45:F45"/>
    <mergeCell ref="E42:F42"/>
    <mergeCell ref="E36:F36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B12:I12"/>
    <mergeCell ref="B13:I13"/>
    <mergeCell ref="E14:F14"/>
    <mergeCell ref="E20:F20"/>
    <mergeCell ref="E33:F33"/>
    <mergeCell ref="E15:F15"/>
    <mergeCell ref="E16:F16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19:F19"/>
    <mergeCell ref="E37:F37"/>
    <mergeCell ref="E38:F38"/>
    <mergeCell ref="E26:F26"/>
    <mergeCell ref="E34:F34"/>
    <mergeCell ref="E22:F22"/>
    <mergeCell ref="E25:F25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2018-07-12T11:23:30Z</cp:lastPrinted>
  <dcterms:created xsi:type="dcterms:W3CDTF">2004-11-29T04:51:36Z</dcterms:created>
  <dcterms:modified xsi:type="dcterms:W3CDTF">2018-10-30T09:48:28Z</dcterms:modified>
  <cp:category/>
  <cp:version/>
  <cp:contentType/>
  <cp:contentStatus/>
</cp:coreProperties>
</file>