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прилож.4!$A$8:$G$354</definedName>
    <definedName name="_xlnm.Print_Area" localSheetId="0">прилож.4!$A$1:$H$357</definedName>
  </definedNames>
  <calcPr calcId="125725"/>
</workbook>
</file>

<file path=xl/calcChain.xml><?xml version="1.0" encoding="utf-8"?>
<calcChain xmlns="http://schemas.openxmlformats.org/spreadsheetml/2006/main">
  <c r="H294" i="6"/>
  <c r="F294"/>
  <c r="H316"/>
  <c r="F316"/>
  <c r="H317"/>
  <c r="F317"/>
  <c r="F48" l="1"/>
  <c r="H337" l="1"/>
  <c r="F337"/>
  <c r="F97" l="1"/>
  <c r="H314"/>
  <c r="H313" s="1"/>
  <c r="H312" s="1"/>
  <c r="F314"/>
  <c r="F313" s="1"/>
  <c r="F312" s="1"/>
  <c r="H287"/>
  <c r="F287"/>
  <c r="H260"/>
  <c r="F260"/>
  <c r="H258"/>
  <c r="F258"/>
  <c r="H202" l="1"/>
  <c r="F202"/>
  <c r="H200"/>
  <c r="F200"/>
  <c r="H199" l="1"/>
  <c r="F199"/>
  <c r="H189"/>
  <c r="F189"/>
  <c r="H185"/>
  <c r="F185"/>
  <c r="H181"/>
  <c r="F181"/>
  <c r="H175"/>
  <c r="F175"/>
  <c r="H177"/>
  <c r="F177"/>
  <c r="H163"/>
  <c r="F163"/>
  <c r="H165"/>
  <c r="F165"/>
  <c r="F162" s="1"/>
  <c r="H160"/>
  <c r="F160"/>
  <c r="H146"/>
  <c r="F146"/>
  <c r="H125"/>
  <c r="H123"/>
  <c r="F125"/>
  <c r="F123"/>
  <c r="H113"/>
  <c r="F113"/>
  <c r="F93"/>
  <c r="H93"/>
  <c r="F72"/>
  <c r="H72"/>
  <c r="H122" l="1"/>
  <c r="H162"/>
  <c r="F122"/>
  <c r="F174"/>
  <c r="H174"/>
  <c r="H37"/>
  <c r="F37"/>
  <c r="H33"/>
  <c r="F33"/>
  <c r="H28"/>
  <c r="H27" s="1"/>
  <c r="H26" s="1"/>
  <c r="F28"/>
  <c r="F27" s="1"/>
  <c r="F26" s="1"/>
  <c r="H342" l="1"/>
  <c r="F342"/>
  <c r="H345"/>
  <c r="F345"/>
  <c r="H249"/>
  <c r="H248" s="1"/>
  <c r="H247" s="1"/>
  <c r="H246" s="1"/>
  <c r="F249"/>
  <c r="F248" s="1"/>
  <c r="F247" s="1"/>
  <c r="F246" s="1"/>
  <c r="H51"/>
  <c r="F51"/>
  <c r="H118" l="1"/>
  <c r="H120"/>
  <c r="H115"/>
  <c r="H112" s="1"/>
  <c r="F115"/>
  <c r="F112" s="1"/>
  <c r="F120"/>
  <c r="F118"/>
  <c r="F244"/>
  <c r="F243" s="1"/>
  <c r="H244"/>
  <c r="H243" s="1"/>
  <c r="F237"/>
  <c r="H117" l="1"/>
  <c r="F117"/>
  <c r="H172"/>
  <c r="F172"/>
  <c r="H350" l="1"/>
  <c r="H349" s="1"/>
  <c r="H348" s="1"/>
  <c r="H347" s="1"/>
  <c r="H344"/>
  <c r="H341"/>
  <c r="H335"/>
  <c r="H333"/>
  <c r="H327"/>
  <c r="H324"/>
  <c r="H320"/>
  <c r="H319" s="1"/>
  <c r="H310"/>
  <c r="H309" s="1"/>
  <c r="H306"/>
  <c r="H305" s="1"/>
  <c r="H302"/>
  <c r="H299"/>
  <c r="H296"/>
  <c r="H292"/>
  <c r="H291" s="1"/>
  <c r="H290" s="1"/>
  <c r="H285"/>
  <c r="H283"/>
  <c r="H279"/>
  <c r="H276"/>
  <c r="H272"/>
  <c r="H267"/>
  <c r="H264"/>
  <c r="H263" s="1"/>
  <c r="H256"/>
  <c r="H255" s="1"/>
  <c r="H241"/>
  <c r="H239"/>
  <c r="H237"/>
  <c r="H227"/>
  <c r="H225"/>
  <c r="H220"/>
  <c r="H219" s="1"/>
  <c r="H214"/>
  <c r="H213" s="1"/>
  <c r="H212" s="1"/>
  <c r="H211" s="1"/>
  <c r="H209"/>
  <c r="H208" s="1"/>
  <c r="H206"/>
  <c r="H205" s="1"/>
  <c r="H197"/>
  <c r="H195"/>
  <c r="H193"/>
  <c r="H187"/>
  <c r="H183"/>
  <c r="H170"/>
  <c r="H158"/>
  <c r="H154"/>
  <c r="H152"/>
  <c r="H150"/>
  <c r="H149" s="1"/>
  <c r="H144"/>
  <c r="H139"/>
  <c r="H137"/>
  <c r="H133"/>
  <c r="H132" s="1"/>
  <c r="H131" s="1"/>
  <c r="H129"/>
  <c r="H128" s="1"/>
  <c r="H110"/>
  <c r="H109" s="1"/>
  <c r="H107"/>
  <c r="H104"/>
  <c r="H102"/>
  <c r="H96"/>
  <c r="H95" s="1"/>
  <c r="H91"/>
  <c r="H90" s="1"/>
  <c r="H85"/>
  <c r="H84" s="1"/>
  <c r="H83" s="1"/>
  <c r="H82" s="1"/>
  <c r="H80"/>
  <c r="H79" s="1"/>
  <c r="H76"/>
  <c r="H75" s="1"/>
  <c r="H74" s="1"/>
  <c r="H70"/>
  <c r="H68"/>
  <c r="H66"/>
  <c r="H64"/>
  <c r="H61"/>
  <c r="H58"/>
  <c r="H56"/>
  <c r="H53"/>
  <c r="H47"/>
  <c r="H43"/>
  <c r="H42" s="1"/>
  <c r="H41" s="1"/>
  <c r="H39"/>
  <c r="H32"/>
  <c r="H31" s="1"/>
  <c r="H24"/>
  <c r="H22"/>
  <c r="H18"/>
  <c r="H16"/>
  <c r="H12"/>
  <c r="H11" s="1"/>
  <c r="H10" s="1"/>
  <c r="H271" l="1"/>
  <c r="H270" s="1"/>
  <c r="H269" s="1"/>
  <c r="H89"/>
  <c r="H254"/>
  <c r="H101"/>
  <c r="H100" s="1"/>
  <c r="H99" s="1"/>
  <c r="H136"/>
  <c r="H135" s="1"/>
  <c r="H204"/>
  <c r="H157"/>
  <c r="H156" s="1"/>
  <c r="H148" s="1"/>
  <c r="H180"/>
  <c r="H179" s="1"/>
  <c r="H192"/>
  <c r="H191" s="1"/>
  <c r="H143"/>
  <c r="H142" s="1"/>
  <c r="H141" s="1"/>
  <c r="H63"/>
  <c r="H21"/>
  <c r="H20" s="1"/>
  <c r="H15"/>
  <c r="H14" s="1"/>
  <c r="H224"/>
  <c r="H218" s="1"/>
  <c r="H217" s="1"/>
  <c r="H236"/>
  <c r="H262"/>
  <c r="H340"/>
  <c r="H339" s="1"/>
  <c r="H36"/>
  <c r="H30" s="1"/>
  <c r="H55"/>
  <c r="H46" s="1"/>
  <c r="H169"/>
  <c r="H168" s="1"/>
  <c r="H323"/>
  <c r="H322" s="1"/>
  <c r="H232"/>
  <c r="H231" s="1"/>
  <c r="H295"/>
  <c r="H332"/>
  <c r="H331" s="1"/>
  <c r="H330" s="1"/>
  <c r="F154"/>
  <c r="F144"/>
  <c r="F143" s="1"/>
  <c r="F39"/>
  <c r="H45" l="1"/>
  <c r="H9" s="1"/>
  <c r="H230"/>
  <c r="H229" s="1"/>
  <c r="H88"/>
  <c r="H167"/>
  <c r="H253"/>
  <c r="H127"/>
  <c r="H289"/>
  <c r="F276"/>
  <c r="H216" l="1"/>
  <c r="H352" s="1"/>
  <c r="F102" l="1"/>
  <c r="F76"/>
  <c r="F333" l="1"/>
  <c r="F335"/>
  <c r="F327"/>
  <c r="F324"/>
  <c r="F332" l="1"/>
  <c r="F323"/>
  <c r="F264" l="1"/>
  <c r="F107"/>
  <c r="F80" l="1"/>
  <c r="F79" s="1"/>
  <c r="F227" l="1"/>
  <c r="F225"/>
  <c r="F239"/>
  <c r="F236" s="1"/>
  <c r="F96"/>
  <c r="F224" l="1"/>
  <c r="F279"/>
  <c r="F272"/>
  <c r="F220"/>
  <c r="F47"/>
  <c r="F232"/>
  <c r="F302"/>
  <c r="F296"/>
  <c r="F12" l="1"/>
  <c r="F11" s="1"/>
  <c r="F10" s="1"/>
  <c r="F16"/>
  <c r="F18"/>
  <c r="F22"/>
  <c r="F24"/>
  <c r="F32"/>
  <c r="F31" s="1"/>
  <c r="F43"/>
  <c r="F42" s="1"/>
  <c r="F41" s="1"/>
  <c r="F53"/>
  <c r="F56"/>
  <c r="F58"/>
  <c r="F61"/>
  <c r="F64"/>
  <c r="F66"/>
  <c r="F68"/>
  <c r="F70"/>
  <c r="F75"/>
  <c r="F74" s="1"/>
  <c r="F85"/>
  <c r="F84" s="1"/>
  <c r="F83" s="1"/>
  <c r="F82" s="1"/>
  <c r="F91"/>
  <c r="F90" s="1"/>
  <c r="F95"/>
  <c r="F104"/>
  <c r="F101" s="1"/>
  <c r="F100" s="1"/>
  <c r="F99" s="1"/>
  <c r="F110"/>
  <c r="F109" s="1"/>
  <c r="F129"/>
  <c r="F128" s="1"/>
  <c r="F133"/>
  <c r="F132" s="1"/>
  <c r="F137"/>
  <c r="F139"/>
  <c r="F150"/>
  <c r="F152"/>
  <c r="F158"/>
  <c r="F170"/>
  <c r="F169" s="1"/>
  <c r="F168" s="1"/>
  <c r="F183"/>
  <c r="F187"/>
  <c r="F193"/>
  <c r="F195"/>
  <c r="F197"/>
  <c r="F206"/>
  <c r="F205" s="1"/>
  <c r="F209"/>
  <c r="F208" s="1"/>
  <c r="F214"/>
  <c r="F213" s="1"/>
  <c r="F219"/>
  <c r="F218" s="1"/>
  <c r="F231"/>
  <c r="F241"/>
  <c r="F256"/>
  <c r="F255" s="1"/>
  <c r="F263"/>
  <c r="F267"/>
  <c r="F283"/>
  <c r="F285"/>
  <c r="F292"/>
  <c r="F291" s="1"/>
  <c r="F290" s="1"/>
  <c r="F299"/>
  <c r="F295" s="1"/>
  <c r="F306"/>
  <c r="F305" s="1"/>
  <c r="F310"/>
  <c r="F309" s="1"/>
  <c r="F320"/>
  <c r="F319" s="1"/>
  <c r="F341"/>
  <c r="F344"/>
  <c r="F350"/>
  <c r="F349" s="1"/>
  <c r="F348" s="1"/>
  <c r="F89" l="1"/>
  <c r="F88" s="1"/>
  <c r="F271"/>
  <c r="F192"/>
  <c r="F191" s="1"/>
  <c r="F230"/>
  <c r="F229" s="1"/>
  <c r="F180"/>
  <c r="F179" s="1"/>
  <c r="F254"/>
  <c r="F204"/>
  <c r="F157"/>
  <c r="F156" s="1"/>
  <c r="F136"/>
  <c r="F63"/>
  <c r="F21"/>
  <c r="F20" s="1"/>
  <c r="F270"/>
  <c r="F269" s="1"/>
  <c r="F135"/>
  <c r="F212"/>
  <c r="F211" s="1"/>
  <c r="F340"/>
  <c r="F339" s="1"/>
  <c r="F347"/>
  <c r="F322"/>
  <c r="F262"/>
  <c r="F149"/>
  <c r="F142"/>
  <c r="F141" s="1"/>
  <c r="F131"/>
  <c r="F55"/>
  <c r="F46" s="1"/>
  <c r="F45" s="1"/>
  <c r="F36"/>
  <c r="F30" s="1"/>
  <c r="F331"/>
  <c r="F330" s="1"/>
  <c r="F217"/>
  <c r="F15"/>
  <c r="F14" s="1"/>
  <c r="G12"/>
  <c r="G11" s="1"/>
  <c r="G10" s="1"/>
  <c r="G16"/>
  <c r="G15" s="1"/>
  <c r="G14" s="1"/>
  <c r="G22"/>
  <c r="G24"/>
  <c r="G33"/>
  <c r="G37"/>
  <c r="G43"/>
  <c r="G42" s="1"/>
  <c r="G41" s="1"/>
  <c r="G85"/>
  <c r="G84" s="1"/>
  <c r="G83" s="1"/>
  <c r="G82" s="1"/>
  <c r="G91"/>
  <c r="G90" s="1"/>
  <c r="G89" s="1"/>
  <c r="G88" s="1"/>
  <c r="G110"/>
  <c r="G133"/>
  <c r="G150"/>
  <c r="G153"/>
  <c r="G171"/>
  <c r="G180"/>
  <c r="G216"/>
  <c r="G215" s="1"/>
  <c r="G214" s="1"/>
  <c r="G213" s="1"/>
  <c r="G230"/>
  <c r="G241"/>
  <c r="G264"/>
  <c r="G276"/>
  <c r="G272" s="1"/>
  <c r="G271" s="1"/>
  <c r="G286"/>
  <c r="G285" s="1"/>
  <c r="G284" s="1"/>
  <c r="G294"/>
  <c r="G293" s="1"/>
  <c r="G290" s="1"/>
  <c r="G326"/>
  <c r="G325" s="1"/>
  <c r="G324" s="1"/>
  <c r="G330"/>
  <c r="G337"/>
  <c r="G351"/>
  <c r="G347" s="1"/>
  <c r="G45"/>
  <c r="F167" l="1"/>
  <c r="F9"/>
  <c r="F148"/>
  <c r="F127" s="1"/>
  <c r="F253"/>
  <c r="F216" s="1"/>
  <c r="F289"/>
  <c r="G21"/>
  <c r="G20" s="1"/>
  <c r="G31"/>
  <c r="G30" s="1"/>
  <c r="G192"/>
  <c r="G170"/>
  <c r="G169" s="1"/>
  <c r="G329"/>
  <c r="G323" s="1"/>
  <c r="F352" l="1"/>
  <c r="G9"/>
  <c r="G352" s="1"/>
</calcChain>
</file>

<file path=xl/sharedStrings.xml><?xml version="1.0" encoding="utf-8"?>
<sst xmlns="http://schemas.openxmlformats.org/spreadsheetml/2006/main" count="792" uniqueCount="373">
  <si>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</si>
  <si>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</si>
  <si>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</si>
  <si>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</si>
  <si>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</si>
  <si>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</si>
  <si>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</si>
  <si>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</si>
  <si>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</si>
  <si>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</si>
  <si>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</si>
  <si>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</si>
  <si>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</si>
  <si>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</si>
  <si>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</si>
  <si>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</si>
  <si>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</si>
  <si>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</si>
  <si>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</si>
  <si>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</si>
  <si>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</si>
  <si>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</si>
  <si>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</si>
  <si>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</si>
  <si>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</si>
  <si>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</si>
  <si>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</si>
  <si>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</si>
  <si>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</si>
  <si>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</si>
  <si>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</si>
  <si>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</si>
  <si>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</si>
  <si>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</si>
  <si>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</si>
  <si>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</si>
  <si>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</si>
  <si>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</si>
  <si>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</si>
  <si>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</si>
  <si>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</si>
  <si>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</si>
  <si>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</si>
  <si>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</si>
  <si>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</si>
  <si>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</si>
  <si>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</si>
  <si>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</si>
  <si>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</si>
  <si>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</si>
  <si>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</si>
  <si>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</si>
  <si>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</si>
  <si>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</si>
  <si>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</si>
  <si>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</si>
  <si>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</si>
  <si>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</si>
  <si>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</si>
  <si>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</si>
  <si>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</si>
  <si>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</si>
  <si>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</si>
  <si>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</si>
  <si>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</si>
  <si>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</si>
  <si>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</si>
  <si>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</si>
  <si>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</si>
  <si>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</si>
  <si>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</si>
  <si>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</si>
  <si>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</si>
  <si>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</si>
  <si>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</si>
  <si>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</si>
  <si>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</si>
  <si>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</si>
  <si>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</si>
  <si>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</si>
  <si>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</si>
  <si>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</si>
  <si>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</si>
  <si>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</si>
  <si>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</si>
  <si>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</si>
  <si>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</si>
  <si>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</si>
  <si>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</si>
  <si>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</si>
  <si>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</si>
  <si>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</si>
  <si>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</si>
  <si>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</si>
  <si>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</si>
  <si>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</si>
  <si>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</si>
  <si>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</si>
  <si>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</si>
  <si>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</si>
  <si>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</si>
  <si>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</si>
  <si>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</si>
  <si>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</si>
  <si>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</si>
  <si>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</si>
  <si>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</si>
  <si>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</si>
  <si>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</si>
  <si>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</si>
  <si>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</si>
  <si>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</si>
  <si>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</si>
  <si>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</si>
  <si>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</si>
  <si>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</si>
  <si>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</si>
  <si>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</si>
  <si>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</si>
  <si>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Энергообеспечение п. Калач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</si>
  <si>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</si>
  <si>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</si>
  <si>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</si>
  <si>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</si>
  <si>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</si>
  <si>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</si>
  <si>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</si>
  <si>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</si>
  <si>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</si>
  <si>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</si>
  <si>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</si>
  <si>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</si>
  <si>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 xml:space="preserve">Муниципальная программа «Управление муниципальными финансами Махнёвского муниципального образования  до 2020 года» 
</t>
  </si>
  <si>
    <t>0300121000</t>
  </si>
  <si>
    <t>0300100000</t>
  </si>
  <si>
    <t>7000521103</t>
  </si>
  <si>
    <r>
      <t>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</si>
  <si>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</si>
  <si>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</si>
  <si>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</si>
  <si>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</si>
  <si>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</si>
  <si>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</si>
  <si>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</si>
  <si>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</si>
  <si>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</si>
  <si>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</si>
  <si>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</si>
  <si>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</si>
  <si>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</si>
  <si>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</si>
  <si>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</si>
  <si>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</si>
  <si>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</si>
  <si>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</si>
  <si>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</si>
  <si>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0600322300</t>
  </si>
  <si>
    <t>0700000000</t>
  </si>
  <si>
    <t>0800022110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</si>
  <si>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</si>
  <si>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</si>
  <si>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</si>
  <si>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</si>
  <si>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</si>
  <si>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</si>
  <si>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</si>
  <si>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</si>
  <si>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</si>
  <si>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</si>
  <si>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</si>
  <si>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</si>
  <si>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</si>
  <si>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</si>
  <si>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</si>
  <si>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</si>
  <si>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</si>
  <si>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1300423400</t>
  </si>
  <si>
    <t>1300723700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</si>
  <si>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</si>
  <si>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</si>
  <si>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</si>
  <si>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</si>
  <si>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</si>
  <si>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</si>
  <si>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</si>
  <si>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</si>
  <si>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</si>
  <si>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</si>
  <si>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</si>
  <si>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</si>
  <si>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</si>
  <si>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</si>
  <si>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1600925320</t>
  </si>
  <si>
    <t>1600945600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</si>
  <si>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</si>
  <si>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</si>
  <si>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</si>
  <si>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</si>
  <si>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</si>
  <si>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</si>
  <si>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</si>
  <si>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</si>
  <si>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 на 2014-2020 годы» </t>
  </si>
  <si>
    <t xml:space="preserve">Муниципальная программа «Общегосударственные вопросы на территории Махнёвского муниципального образования» </t>
  </si>
  <si>
    <t>0100729300</t>
  </si>
  <si>
    <t>1800000000</t>
  </si>
  <si>
    <t>Муниципальная программа "Социальная поддержка населения Махнёвского МО на 2014-2020гг."</t>
  </si>
  <si>
    <t>1800152500</t>
  </si>
  <si>
    <t>1800149200</t>
  </si>
  <si>
    <t>1900000000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</si>
  <si>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</si>
  <si>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1900029000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</si>
  <si>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</si>
  <si>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</si>
  <si>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</si>
  <si>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</si>
  <si>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</si>
  <si>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0200420004</t>
  </si>
  <si>
    <t>7000851180</t>
  </si>
  <si>
    <t>1800249100</t>
  </si>
  <si>
    <t>Сельское хозяйство и рыболовство</t>
  </si>
  <si>
    <t>2100042П00</t>
  </si>
  <si>
    <t>7001029200</t>
  </si>
  <si>
    <t>7001121000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</si>
  <si>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</si>
  <si>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</si>
  <si>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</si>
  <si>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</si>
  <si>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</si>
  <si>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</si>
  <si>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</si>
  <si>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</si>
  <si>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</si>
  <si>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</si>
  <si>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</si>
  <si>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730</t>
  </si>
  <si>
    <t>1301123710</t>
  </si>
  <si>
    <t>1301223730</t>
  </si>
  <si>
    <t>1301323750</t>
  </si>
  <si>
    <t>1301442700</t>
  </si>
  <si>
    <t>1500000000</t>
  </si>
  <si>
    <t>1400000000</t>
  </si>
  <si>
    <t>850</t>
  </si>
  <si>
    <t>Уплата налогов, сборов и иных платежей</t>
  </si>
  <si>
    <t>1600645310</t>
  </si>
  <si>
    <t>1600745320</t>
  </si>
  <si>
    <t>1600245110</t>
  </si>
  <si>
    <t>1600345120</t>
  </si>
  <si>
    <t>7001421108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</si>
  <si>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</si>
  <si>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</si>
  <si>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</si>
  <si>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</si>
  <si>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«Общегосударственные вопросы на территории Махнёвского муниципального образования 2014-2020годы» </t>
  </si>
  <si>
    <t>0600422400</t>
  </si>
  <si>
    <t>Создание вокруг населенных пунктов противопожарных минерализированных защитных полос.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</si>
  <si>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</si>
  <si>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2014-2020 годы"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</si>
  <si>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</si>
  <si>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1300223200</t>
  </si>
  <si>
    <t>Ликвидация аварийного и ветхого  жилого фонда</t>
  </si>
  <si>
    <t>Приложение № 5</t>
  </si>
  <si>
    <t>2400025400</t>
  </si>
  <si>
    <t>2400000000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</si>
  <si>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</si>
  <si>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</si>
  <si>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</si>
  <si>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</si>
  <si>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</si>
  <si>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</si>
  <si>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</si>
  <si>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</si>
  <si>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</si>
  <si>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</si>
  <si>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0100130012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</si>
  <si>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</si>
  <si>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</si>
  <si>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Глава Махнёвского муниципального образования                                                                                                         А.В.Лызлов</t>
  </si>
  <si>
    <t>Сумма в тыс. рублей на 2019 год</t>
  </si>
  <si>
    <t>Дополнительное образование детей</t>
  </si>
  <si>
    <t>620</t>
  </si>
  <si>
    <t>Субсидии автономным учреждениям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</si>
  <si>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</si>
  <si>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</si>
  <si>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</si>
  <si>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</si>
  <si>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0500220200</t>
  </si>
  <si>
    <t>Создание и реконструкция муниципальной системы оповещения населения</t>
  </si>
  <si>
    <t>0600022000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</si>
  <si>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</si>
  <si>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630</t>
  </si>
  <si>
    <t>Субсидии некомерческим организациям (за исключением (государственных) муниципальных учреждений)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</si>
  <si>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</si>
  <si>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</si>
  <si>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</si>
  <si>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</si>
  <si>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</si>
  <si>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</si>
  <si>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</si>
  <si>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2020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</si>
  <si>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2014-2020 годы»</t>
    </r>
    <r>
      <rPr>
        <sz val="14"/>
        <color indexed="10"/>
        <rFont val="Times New Roman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</si>
  <si>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2014-2020 годы» </t>
  </si>
  <si>
    <t>1000223200</t>
  </si>
  <si>
    <t xml:space="preserve">Средства для увеличения доли граждан, использующих механизм получения государственных  и муниципальных услуг  в электронной форме 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</si>
  <si>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</si>
  <si>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Разработка проекта Генерального плана Махнёвского муниципального образования применительно к территории села Фоминское</t>
  </si>
  <si>
    <t>Предоставление субсидий на возмещение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</si>
  <si>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1200000000</t>
  </si>
  <si>
    <t>1200123110</t>
  </si>
  <si>
    <t>1200323130</t>
  </si>
  <si>
    <t>2600023200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</si>
  <si>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</si>
  <si>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</si>
  <si>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2600223200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</si>
  <si>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</si>
  <si>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</si>
  <si>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2800122501</t>
  </si>
  <si>
    <t>Переселение семей из ветхих и аварийных домов на территории Махнёвского муниципального образования</t>
  </si>
  <si>
    <t>2800222501</t>
  </si>
  <si>
    <t>Ликвидация  ветхих и аварийных домов на территории Махнёвского муниципального образования</t>
  </si>
  <si>
    <t>1300323300</t>
  </si>
  <si>
    <t>Реконструкция и модернизация объектов коммунальной инфраструктуры</t>
  </si>
  <si>
    <t>1300523500</t>
  </si>
  <si>
    <t xml:space="preserve">Схема теплоснабжения, водоснабжения  Махнёвского муниципального образования </t>
  </si>
  <si>
    <t>1301023Я00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</si>
  <si>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</si>
  <si>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Организация обслуживания уличного освещения</t>
  </si>
  <si>
    <t>2500123800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</si>
  <si>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</si>
  <si>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2500223800</t>
  </si>
  <si>
    <t>Увеличение количества благоустроенных общественных территорий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</si>
  <si>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</si>
  <si>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>0700425300</t>
  </si>
  <si>
    <t>Создание и развитие эффективной и доступной инфраструктуры массового спорта для различных групп населения</t>
  </si>
  <si>
    <t xml:space="preserve">Укрепление материально-технической базы учреждений физической культуры  и спорта  </t>
  </si>
  <si>
    <t>0700525300</t>
  </si>
  <si>
    <t>аммо</t>
  </si>
  <si>
    <t>ермак</t>
  </si>
  <si>
    <t>1600900000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</si>
  <si>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</si>
  <si>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</si>
  <si>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Обеспечение деятельности обслуживающего пресонала учреждений культуры</t>
  </si>
  <si>
    <t>Оказание социальной помощи гражданам, проживающим на территории Махнёвского муниципального образования, направленной на улучшение их социального положения</t>
  </si>
  <si>
    <t>2900000000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</si>
  <si>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</si>
  <si>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2900021300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</si>
  <si>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</si>
  <si>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2900021320</t>
  </si>
  <si>
    <t>Предоставление мер государственной поддержки в решении жилищной проблемы молодым семьям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</si>
  <si>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2019 и 2020 годы</t>
  </si>
  <si>
    <t>Сумма в тыс. рублей на 2020 год</t>
  </si>
  <si>
    <t>Судебная система</t>
  </si>
  <si>
    <t>1000023000</t>
  </si>
  <si>
    <t>Создание условий для формирования и предоставления бесплатно однократно земельных участков</t>
  </si>
  <si>
    <t>0700025000</t>
  </si>
  <si>
    <t>2500000000</t>
  </si>
  <si>
    <t>Оформление права собственности на автодороги местного значения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</si>
  <si>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</si>
  <si>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</si>
  <si>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средняя общеобразовательная школа"</t>
  </si>
  <si>
    <t xml:space="preserve">Обслуживание муниципального долга </t>
  </si>
  <si>
    <t>Молодежная политика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</si>
  <si>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</si>
  <si>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</si>
  <si>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Муниципальная программа "Формирование современной городской среды в Махнёвском муниципальном образовании на 2018-2022 годы"</t>
  </si>
  <si>
    <t>пп</t>
  </si>
  <si>
    <t xml:space="preserve">Муниципальноая программа  «Профилактика туберкулёза в Махнёвском муниципальном образовании на 2017-2022 годы» </t>
  </si>
  <si>
    <t>. Стабилизация и снижение заболеваемости и смертности от туберкулёза в Махнёвском муниципальном образовании</t>
  </si>
  <si>
    <t>3000000000</t>
  </si>
  <si>
    <t>3000020300</t>
  </si>
  <si>
    <t xml:space="preserve">Проведение работ по описанию местоположения границ населенных пунктов </t>
  </si>
  <si>
    <t>Проведение работ по описанию местоположения границ территориальных зон</t>
  </si>
  <si>
    <t xml:space="preserve">от 18.07.2018   № 335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</si>
</sst>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6" borderId="0"/>
  </cellStyleXfs>
  <cellXfs count="111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5" fillId="0" borderId="0" xfId="0" applyFont="1" applyAlignment="1">
      <alignment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5" fillId="2" borderId="0" xfId="0" applyNumberFormat="1" applyFont="1" applyFill="1" applyAlignment="1">
      <alignment horizontal="right"/>
    </xf>
    <xf numFmtId="166" fontId="0" fillId="2" borderId="0" xfId="0" applyNumberFormat="1" applyFill="1"/>
    <xf numFmtId="0" fontId="6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6" fontId="3" fillId="2" borderId="1" xfId="0" applyNumberFormat="1" applyFont="1" applyFill="1" applyBorder="1" applyAlignment="1"/>
    <xf numFmtId="49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49" fontId="4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2" fillId="0" borderId="0" xfId="0" applyFont="1"/>
    <xf numFmtId="0" fontId="0" fillId="0" borderId="0" xfId="0" applyAlignment="1"/>
    <xf numFmtId="0" fontId="1" fillId="0" borderId="0" xfId="0" applyFont="1"/>
    <xf numFmtId="166" fontId="3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167" fontId="0" fillId="0" borderId="0" xfId="0" applyNumberFormat="1"/>
    <xf numFmtId="165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 shrinkToFi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 shrinkToFit="1"/>
    </xf>
    <xf numFmtId="0" fontId="0" fillId="0" borderId="0" xfId="0" applyAlignment="1"/>
    <xf numFmtId="0" fontId="12" fillId="0" borderId="0" xfId="0" applyFont="1" applyBorder="1" applyAlignment="1"/>
    <xf numFmtId="166" fontId="3" fillId="5" borderId="1" xfId="0" applyNumberFormat="1" applyFont="1" applyFill="1" applyBorder="1" applyAlignment="1"/>
    <xf numFmtId="0" fontId="4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1" fillId="5" borderId="1" xfId="0" applyNumberFormat="1" applyFont="1" applyFill="1" applyBorder="1" applyAlignment="1"/>
    <xf numFmtId="0" fontId="3" fillId="5" borderId="1" xfId="0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/>
    <xf numFmtId="166" fontId="1" fillId="2" borderId="1" xfId="0" applyNumberFormat="1" applyFont="1" applyFill="1" applyBorder="1" applyAlignment="1">
      <alignment wrapText="1"/>
    </xf>
    <xf numFmtId="166" fontId="1" fillId="4" borderId="1" xfId="0" applyNumberFormat="1" applyFont="1" applyFill="1" applyBorder="1" applyAlignment="1"/>
    <xf numFmtId="3" fontId="6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 shrinkToFit="1"/>
    </xf>
    <xf numFmtId="166" fontId="3" fillId="7" borderId="1" xfId="0" applyNumberFormat="1" applyFont="1" applyFill="1" applyBorder="1" applyAlignment="1"/>
    <xf numFmtId="166" fontId="1" fillId="7" borderId="1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 shrinkToFit="1"/>
    </xf>
    <xf numFmtId="0" fontId="0" fillId="0" borderId="0" xfId="0" applyAlignment="1"/>
    <xf numFmtId="0" fontId="15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167" fontId="1" fillId="0" borderId="0" xfId="0" applyNumberFormat="1" applyFont="1"/>
    <xf numFmtId="0" fontId="4" fillId="5" borderId="1" xfId="0" applyNumberFormat="1" applyFont="1" applyFill="1" applyBorder="1" applyAlignment="1">
      <alignment horizontal="center" vertical="center" wrapText="1" shrinkToFit="1"/>
    </xf>
    <xf numFmtId="166" fontId="1" fillId="7" borderId="1" xfId="0" applyNumberFormat="1" applyFont="1" applyFill="1" applyBorder="1" applyAlignment="1"/>
    <xf numFmtId="166" fontId="3" fillId="7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12" fillId="0" borderId="3" xfId="0" applyFont="1" applyBorder="1" applyAlignment="1"/>
    <xf numFmtId="0" fontId="12" fillId="0" borderId="3" xfId="0" applyFont="1" applyBorder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 shrinkToFi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right" wrapText="1" shrinkToFi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Border="1" applyAlignment="1"/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7"/>
  <sheetViews>
    <sheetView tabSelected="1" zoomScale="110" zoomScaleNormal="110" workbookViewId="0">
      <selection activeCell="B4" sqref="B4:H4"/>
    </sheetView>
  </sheetViews>
  <sheetFormatPr defaultRowHeight="12.75"/>
  <cols>
    <col min="1" max="1" width="4.28515625" customWidth="1"/>
    <col min="2" max="2" width="6.140625" style="29" customWidth="1"/>
    <col min="3" max="3" width="11.7109375" style="29" customWidth="1"/>
    <col min="4" max="4" width="8.140625" style="29" customWidth="1"/>
    <col min="5" max="5" width="58.28515625" style="50" customWidth="1"/>
    <col min="6" max="6" width="14.140625" style="18" customWidth="1"/>
    <col min="7" max="7" width="11.28515625" style="21" hidden="1" customWidth="1"/>
    <col min="8" max="8" width="14.28515625" style="73" customWidth="1"/>
  </cols>
  <sheetData>
    <row r="1" spans="1:8" ht="12.75" customHeight="1">
      <c r="A1" s="12"/>
      <c r="B1" s="28"/>
      <c r="C1" s="28"/>
      <c r="E1" s="105" t="s">
        <v>261</v>
      </c>
      <c r="F1" s="105"/>
      <c r="G1" s="106"/>
      <c r="H1" s="106"/>
    </row>
    <row r="2" spans="1:8">
      <c r="A2" s="12"/>
      <c r="C2" s="30"/>
      <c r="D2" s="30"/>
      <c r="E2" s="107" t="s">
        <v>35</v>
      </c>
      <c r="F2" s="107"/>
      <c r="G2" s="108"/>
      <c r="H2" s="108"/>
    </row>
    <row r="3" spans="1:8">
      <c r="B3" s="30"/>
      <c r="C3" s="30"/>
      <c r="D3" s="30"/>
      <c r="E3" s="107" t="s">
        <v>52</v>
      </c>
      <c r="F3" s="107"/>
      <c r="G3" s="108"/>
      <c r="H3" s="108"/>
    </row>
    <row r="4" spans="1:8">
      <c r="A4" s="12"/>
      <c r="B4" s="109" t="s">
        <v>372</v>
      </c>
      <c r="C4" s="109"/>
      <c r="D4" s="109"/>
      <c r="E4" s="109"/>
      <c r="F4" s="109"/>
      <c r="G4" s="100"/>
      <c r="H4" s="100"/>
    </row>
    <row r="5" spans="1:8">
      <c r="A5" s="12"/>
      <c r="B5" s="28"/>
      <c r="C5" s="30"/>
      <c r="D5" s="30"/>
      <c r="E5" s="47"/>
      <c r="F5" s="17"/>
    </row>
    <row r="6" spans="1:8" ht="39.75" customHeight="1">
      <c r="A6" s="104" t="s">
        <v>349</v>
      </c>
      <c r="B6" s="104"/>
      <c r="C6" s="104"/>
      <c r="D6" s="104"/>
      <c r="E6" s="104"/>
      <c r="F6" s="104"/>
      <c r="G6" s="100"/>
      <c r="H6" s="100"/>
    </row>
    <row r="7" spans="1:8">
      <c r="A7" s="10"/>
      <c r="E7" s="47"/>
    </row>
    <row r="8" spans="1:8" ht="61.5" customHeight="1">
      <c r="A8" s="5" t="s">
        <v>0</v>
      </c>
      <c r="B8" s="5" t="s">
        <v>2</v>
      </c>
      <c r="C8" s="5" t="s">
        <v>3</v>
      </c>
      <c r="D8" s="5" t="s">
        <v>4</v>
      </c>
      <c r="E8" s="37" t="s">
        <v>1</v>
      </c>
      <c r="F8" s="51" t="s">
        <v>278</v>
      </c>
      <c r="G8" s="51" t="s">
        <v>39</v>
      </c>
      <c r="H8" s="51" t="s">
        <v>350</v>
      </c>
    </row>
    <row r="9" spans="1:8" ht="15.75" customHeight="1">
      <c r="A9" s="53">
        <v>1</v>
      </c>
      <c r="B9" s="1">
        <v>100</v>
      </c>
      <c r="C9" s="2"/>
      <c r="D9" s="2"/>
      <c r="E9" s="41" t="s">
        <v>5</v>
      </c>
      <c r="F9" s="58">
        <f>SUM(F10+F14+F20+F26+F30+F41+F45)</f>
        <v>36547.237999999998</v>
      </c>
      <c r="G9" s="22" t="e">
        <f>G10+G14+G20+G30+G41+G45+#REF!</f>
        <v>#REF!</v>
      </c>
      <c r="H9" s="58">
        <f>SUM(H10+H14+H20+H26+H30+H41+H45)</f>
        <v>30180.1</v>
      </c>
    </row>
    <row r="10" spans="1:8" ht="25.5" customHeight="1">
      <c r="A10" s="53">
        <v>2</v>
      </c>
      <c r="B10" s="1">
        <v>102</v>
      </c>
      <c r="C10" s="2"/>
      <c r="D10" s="2"/>
      <c r="E10" s="37" t="s">
        <v>54</v>
      </c>
      <c r="F10" s="58">
        <f t="shared" ref="F10:H12" si="0">F11</f>
        <v>1224.0999999999999</v>
      </c>
      <c r="G10" s="22">
        <f t="shared" si="0"/>
        <v>1452</v>
      </c>
      <c r="H10" s="58">
        <f t="shared" si="0"/>
        <v>1224.0999999999999</v>
      </c>
    </row>
    <row r="11" spans="1:8" ht="12.75" customHeight="1">
      <c r="A11" s="53">
        <v>3</v>
      </c>
      <c r="B11" s="1">
        <v>102</v>
      </c>
      <c r="C11" s="2" t="s">
        <v>130</v>
      </c>
      <c r="D11" s="2"/>
      <c r="E11" s="37" t="s">
        <v>58</v>
      </c>
      <c r="F11" s="58">
        <f t="shared" si="0"/>
        <v>1224.0999999999999</v>
      </c>
      <c r="G11" s="22">
        <f t="shared" si="0"/>
        <v>1452</v>
      </c>
      <c r="H11" s="58">
        <f t="shared" si="0"/>
        <v>1224.0999999999999</v>
      </c>
    </row>
    <row r="12" spans="1:8" ht="12.75" customHeight="1">
      <c r="A12" s="53">
        <v>4</v>
      </c>
      <c r="B12" s="1">
        <v>102</v>
      </c>
      <c r="C12" s="2" t="s">
        <v>128</v>
      </c>
      <c r="D12" s="2"/>
      <c r="E12" s="37" t="s">
        <v>30</v>
      </c>
      <c r="F12" s="58">
        <f t="shared" si="0"/>
        <v>1224.0999999999999</v>
      </c>
      <c r="G12" s="22">
        <f t="shared" si="0"/>
        <v>1452</v>
      </c>
      <c r="H12" s="58">
        <f t="shared" si="0"/>
        <v>1224.0999999999999</v>
      </c>
    </row>
    <row r="13" spans="1:8" ht="27" customHeight="1">
      <c r="A13" s="53">
        <v>5</v>
      </c>
      <c r="B13" s="3">
        <v>102</v>
      </c>
      <c r="C13" s="4" t="s">
        <v>128</v>
      </c>
      <c r="D13" s="4" t="s">
        <v>47</v>
      </c>
      <c r="E13" s="40" t="s">
        <v>251</v>
      </c>
      <c r="F13" s="59">
        <v>1224.0999999999999</v>
      </c>
      <c r="G13" s="81">
        <v>1452</v>
      </c>
      <c r="H13" s="59">
        <v>1224.0999999999999</v>
      </c>
    </row>
    <row r="14" spans="1:8" ht="38.25" customHeight="1">
      <c r="A14" s="53">
        <v>6</v>
      </c>
      <c r="B14" s="1">
        <v>103</v>
      </c>
      <c r="C14" s="2"/>
      <c r="D14" s="2"/>
      <c r="E14" s="37" t="s">
        <v>27</v>
      </c>
      <c r="F14" s="58">
        <f>SUM(F15)</f>
        <v>1394.3000000000002</v>
      </c>
      <c r="G14" s="22">
        <f t="shared" ref="F14:H16" si="1">G15</f>
        <v>1517</v>
      </c>
      <c r="H14" s="58">
        <f>SUM(H15)</f>
        <v>1394.3000000000002</v>
      </c>
    </row>
    <row r="15" spans="1:8" ht="12.75" customHeight="1">
      <c r="A15" s="53">
        <v>7</v>
      </c>
      <c r="B15" s="6">
        <v>103</v>
      </c>
      <c r="C15" s="23" t="s">
        <v>130</v>
      </c>
      <c r="D15" s="7"/>
      <c r="E15" s="37" t="s">
        <v>58</v>
      </c>
      <c r="F15" s="58">
        <f>SUM(F16+F18)</f>
        <v>1394.3000000000002</v>
      </c>
      <c r="G15" s="22">
        <f t="shared" si="1"/>
        <v>1517</v>
      </c>
      <c r="H15" s="58">
        <f>SUM(H16+H18)</f>
        <v>1394.3000000000002</v>
      </c>
    </row>
    <row r="16" spans="1:8" ht="24.75" customHeight="1">
      <c r="A16" s="53">
        <v>8</v>
      </c>
      <c r="B16" s="6">
        <v>103</v>
      </c>
      <c r="C16" s="23" t="s">
        <v>127</v>
      </c>
      <c r="D16" s="7"/>
      <c r="E16" s="37" t="s">
        <v>126</v>
      </c>
      <c r="F16" s="58">
        <f t="shared" si="1"/>
        <v>645.6</v>
      </c>
      <c r="G16" s="22">
        <f t="shared" si="1"/>
        <v>1517</v>
      </c>
      <c r="H16" s="58">
        <f t="shared" si="1"/>
        <v>645.6</v>
      </c>
    </row>
    <row r="17" spans="1:8" ht="22.5" customHeight="1">
      <c r="A17" s="53">
        <v>9</v>
      </c>
      <c r="B17" s="8">
        <v>103</v>
      </c>
      <c r="C17" s="24" t="s">
        <v>127</v>
      </c>
      <c r="D17" s="4" t="s">
        <v>47</v>
      </c>
      <c r="E17" s="40" t="s">
        <v>251</v>
      </c>
      <c r="F17" s="59">
        <v>645.6</v>
      </c>
      <c r="G17" s="81">
        <v>1517</v>
      </c>
      <c r="H17" s="59">
        <v>645.6</v>
      </c>
    </row>
    <row r="18" spans="1:8" ht="28.5" customHeight="1">
      <c r="A18" s="53">
        <v>10</v>
      </c>
      <c r="B18" s="8">
        <v>103</v>
      </c>
      <c r="C18" s="23" t="s">
        <v>129</v>
      </c>
      <c r="D18" s="4"/>
      <c r="E18" s="37" t="s">
        <v>59</v>
      </c>
      <c r="F18" s="58">
        <f>SUM(F19)</f>
        <v>748.7</v>
      </c>
      <c r="G18" s="81"/>
      <c r="H18" s="58">
        <f>SUM(H19)</f>
        <v>748.7</v>
      </c>
    </row>
    <row r="19" spans="1:8" ht="25.5" customHeight="1">
      <c r="A19" s="53">
        <v>11</v>
      </c>
      <c r="B19" s="8">
        <v>103</v>
      </c>
      <c r="C19" s="24" t="s">
        <v>129</v>
      </c>
      <c r="D19" s="4" t="s">
        <v>47</v>
      </c>
      <c r="E19" s="40" t="s">
        <v>251</v>
      </c>
      <c r="F19" s="59">
        <v>748.7</v>
      </c>
      <c r="G19" s="81"/>
      <c r="H19" s="59">
        <v>748.7</v>
      </c>
    </row>
    <row r="20" spans="1:8" ht="38.25" customHeight="1">
      <c r="A20" s="53">
        <v>12</v>
      </c>
      <c r="B20" s="1">
        <v>104</v>
      </c>
      <c r="C20" s="2"/>
      <c r="D20" s="2"/>
      <c r="E20" s="37" t="s">
        <v>33</v>
      </c>
      <c r="F20" s="58">
        <f>F21</f>
        <v>12753.8</v>
      </c>
      <c r="G20" s="22" t="e">
        <f>G21</f>
        <v>#REF!</v>
      </c>
      <c r="H20" s="58">
        <f>H21</f>
        <v>12753.8</v>
      </c>
    </row>
    <row r="21" spans="1:8" ht="12.75" customHeight="1">
      <c r="A21" s="53">
        <v>13</v>
      </c>
      <c r="B21" s="1">
        <v>104</v>
      </c>
      <c r="C21" s="2" t="s">
        <v>130</v>
      </c>
      <c r="D21" s="2"/>
      <c r="E21" s="37" t="s">
        <v>58</v>
      </c>
      <c r="F21" s="58">
        <f>SUM(F22+F24)</f>
        <v>12753.8</v>
      </c>
      <c r="G21" s="22" t="e">
        <f>G22+G24+#REF!+#REF!</f>
        <v>#REF!</v>
      </c>
      <c r="H21" s="58">
        <f>SUM(H22+H24)</f>
        <v>12753.8</v>
      </c>
    </row>
    <row r="22" spans="1:8" ht="25.5" customHeight="1">
      <c r="A22" s="53">
        <v>14</v>
      </c>
      <c r="B22" s="1">
        <v>104</v>
      </c>
      <c r="C22" s="2" t="s">
        <v>129</v>
      </c>
      <c r="D22" s="2"/>
      <c r="E22" s="37" t="s">
        <v>59</v>
      </c>
      <c r="F22" s="64">
        <f>F23</f>
        <v>9485.7999999999993</v>
      </c>
      <c r="G22" s="22">
        <f>G23</f>
        <v>14238</v>
      </c>
      <c r="H22" s="64">
        <f>H23</f>
        <v>9485.7999999999993</v>
      </c>
    </row>
    <row r="23" spans="1:8" ht="28.5" customHeight="1">
      <c r="A23" s="53">
        <v>15</v>
      </c>
      <c r="B23" s="3">
        <v>104</v>
      </c>
      <c r="C23" s="4" t="s">
        <v>129</v>
      </c>
      <c r="D23" s="4" t="s">
        <v>47</v>
      </c>
      <c r="E23" s="40" t="s">
        <v>251</v>
      </c>
      <c r="F23" s="59">
        <v>9485.7999999999993</v>
      </c>
      <c r="G23" s="81">
        <v>14238</v>
      </c>
      <c r="H23" s="59">
        <v>9485.7999999999993</v>
      </c>
    </row>
    <row r="24" spans="1:8" ht="27.75" customHeight="1">
      <c r="A24" s="53">
        <v>16</v>
      </c>
      <c r="B24" s="1">
        <v>104</v>
      </c>
      <c r="C24" s="2" t="s">
        <v>131</v>
      </c>
      <c r="D24" s="2"/>
      <c r="E24" s="37" t="s">
        <v>62</v>
      </c>
      <c r="F24" s="58">
        <f>SUM(F25)</f>
        <v>3268</v>
      </c>
      <c r="G24" s="22">
        <f>G25</f>
        <v>9260</v>
      </c>
      <c r="H24" s="58">
        <f>SUM(H25)</f>
        <v>3268</v>
      </c>
    </row>
    <row r="25" spans="1:8" ht="18.75" customHeight="1">
      <c r="A25" s="53">
        <v>17</v>
      </c>
      <c r="B25" s="3">
        <v>104</v>
      </c>
      <c r="C25" s="4" t="s">
        <v>131</v>
      </c>
      <c r="D25" s="4" t="s">
        <v>47</v>
      </c>
      <c r="E25" s="40" t="s">
        <v>251</v>
      </c>
      <c r="F25" s="59">
        <v>3268</v>
      </c>
      <c r="G25" s="81">
        <v>9260</v>
      </c>
      <c r="H25" s="59">
        <v>3268</v>
      </c>
    </row>
    <row r="26" spans="1:8" ht="18.75" customHeight="1">
      <c r="A26" s="53">
        <v>18</v>
      </c>
      <c r="B26" s="1">
        <v>105</v>
      </c>
      <c r="C26" s="2"/>
      <c r="D26" s="2"/>
      <c r="E26" s="37" t="s">
        <v>351</v>
      </c>
      <c r="F26" s="58">
        <f>SUM(F27)</f>
        <v>0.9</v>
      </c>
      <c r="G26" s="22"/>
      <c r="H26" s="58">
        <f>SUM(H27)</f>
        <v>1.4</v>
      </c>
    </row>
    <row r="27" spans="1:8" ht="18.75" customHeight="1">
      <c r="A27" s="53">
        <v>19</v>
      </c>
      <c r="B27" s="1">
        <v>105</v>
      </c>
      <c r="C27" s="2" t="s">
        <v>130</v>
      </c>
      <c r="D27" s="2"/>
      <c r="E27" s="37" t="s">
        <v>58</v>
      </c>
      <c r="F27" s="58">
        <f>SUM(F28)</f>
        <v>0.9</v>
      </c>
      <c r="G27" s="22"/>
      <c r="H27" s="58">
        <f>SUM(H28)</f>
        <v>1.4</v>
      </c>
    </row>
    <row r="28" spans="1:8" ht="91.5" customHeight="1">
      <c r="A28" s="53">
        <v>20</v>
      </c>
      <c r="B28" s="1">
        <v>105</v>
      </c>
      <c r="C28" s="2" t="s">
        <v>283</v>
      </c>
      <c r="D28" s="2"/>
      <c r="E28" s="93" t="s">
        <v>362</v>
      </c>
      <c r="F28" s="58">
        <f>SUM(F29)</f>
        <v>0.9</v>
      </c>
      <c r="G28" s="22"/>
      <c r="H28" s="58">
        <f>SUM(H29)</f>
        <v>1.4</v>
      </c>
    </row>
    <row r="29" spans="1:8" ht="27.75" customHeight="1">
      <c r="A29" s="53">
        <v>21</v>
      </c>
      <c r="B29" s="3">
        <v>105</v>
      </c>
      <c r="C29" s="4" t="s">
        <v>283</v>
      </c>
      <c r="D29" s="36" t="s">
        <v>61</v>
      </c>
      <c r="E29" s="40" t="s">
        <v>250</v>
      </c>
      <c r="F29" s="59">
        <v>0.9</v>
      </c>
      <c r="G29" s="81"/>
      <c r="H29" s="59">
        <v>1.4</v>
      </c>
    </row>
    <row r="30" spans="1:8" ht="39" customHeight="1">
      <c r="A30" s="53">
        <v>22</v>
      </c>
      <c r="B30" s="1">
        <v>106</v>
      </c>
      <c r="C30" s="2"/>
      <c r="D30" s="2"/>
      <c r="E30" s="37" t="s">
        <v>31</v>
      </c>
      <c r="F30" s="58">
        <f>F31+F36</f>
        <v>3694.1</v>
      </c>
      <c r="G30" s="22" t="e">
        <f>G31+#REF!</f>
        <v>#REF!</v>
      </c>
      <c r="H30" s="58">
        <f>H31+H36</f>
        <v>3694.1</v>
      </c>
    </row>
    <row r="31" spans="1:8" ht="40.5" customHeight="1">
      <c r="A31" s="53">
        <v>23</v>
      </c>
      <c r="B31" s="1">
        <v>106</v>
      </c>
      <c r="C31" s="2" t="s">
        <v>230</v>
      </c>
      <c r="D31" s="2"/>
      <c r="E31" s="37" t="s">
        <v>132</v>
      </c>
      <c r="F31" s="58">
        <f>F32</f>
        <v>2410.9</v>
      </c>
      <c r="G31" s="22" t="e">
        <f>G33+G37</f>
        <v>#REF!</v>
      </c>
      <c r="H31" s="58">
        <f>H32</f>
        <v>2410.9</v>
      </c>
    </row>
    <row r="32" spans="1:8" ht="39.75" customHeight="1">
      <c r="A32" s="53">
        <v>24</v>
      </c>
      <c r="B32" s="1">
        <v>106</v>
      </c>
      <c r="C32" s="2" t="s">
        <v>134</v>
      </c>
      <c r="D32" s="2"/>
      <c r="E32" s="48" t="s">
        <v>116</v>
      </c>
      <c r="F32" s="58">
        <f>SUM(F33)</f>
        <v>2410.9</v>
      </c>
      <c r="G32" s="22"/>
      <c r="H32" s="58">
        <f>SUM(H33)</f>
        <v>2410.9</v>
      </c>
    </row>
    <row r="33" spans="1:8" ht="27" customHeight="1">
      <c r="A33" s="53">
        <v>25</v>
      </c>
      <c r="B33" s="1">
        <v>106</v>
      </c>
      <c r="C33" s="2" t="s">
        <v>133</v>
      </c>
      <c r="D33" s="2"/>
      <c r="E33" s="37" t="s">
        <v>60</v>
      </c>
      <c r="F33" s="64">
        <f>SUM(F34:F35)</f>
        <v>2410.9</v>
      </c>
      <c r="G33" s="75" t="e">
        <f>G34+#REF!</f>
        <v>#REF!</v>
      </c>
      <c r="H33" s="64">
        <f>SUM(H34:H35)</f>
        <v>2410.9</v>
      </c>
    </row>
    <row r="34" spans="1:8" ht="26.25" customHeight="1">
      <c r="A34" s="53">
        <v>26</v>
      </c>
      <c r="B34" s="3">
        <v>106</v>
      </c>
      <c r="C34" s="4" t="s">
        <v>133</v>
      </c>
      <c r="D34" s="4" t="s">
        <v>47</v>
      </c>
      <c r="E34" s="40" t="s">
        <v>251</v>
      </c>
      <c r="F34" s="65">
        <v>2278.5</v>
      </c>
      <c r="G34" s="79">
        <v>809</v>
      </c>
      <c r="H34" s="65">
        <v>2278.5</v>
      </c>
    </row>
    <row r="35" spans="1:8" ht="30" customHeight="1">
      <c r="A35" s="53">
        <v>27</v>
      </c>
      <c r="B35" s="3">
        <v>106</v>
      </c>
      <c r="C35" s="4" t="s">
        <v>133</v>
      </c>
      <c r="D35" s="4" t="s">
        <v>61</v>
      </c>
      <c r="E35" s="40" t="s">
        <v>250</v>
      </c>
      <c r="F35" s="65">
        <v>132.4</v>
      </c>
      <c r="G35" s="79"/>
      <c r="H35" s="65">
        <v>132.4</v>
      </c>
    </row>
    <row r="36" spans="1:8" s="16" customFormat="1" ht="16.5" customHeight="1">
      <c r="A36" s="53">
        <v>28</v>
      </c>
      <c r="B36" s="1">
        <v>106</v>
      </c>
      <c r="C36" s="2" t="s">
        <v>130</v>
      </c>
      <c r="D36" s="2"/>
      <c r="E36" s="37" t="s">
        <v>58</v>
      </c>
      <c r="F36" s="58">
        <f>SUM(F37+F39)</f>
        <v>1283.1999999999998</v>
      </c>
      <c r="G36" s="22"/>
      <c r="H36" s="58">
        <f>SUM(H37+H39)</f>
        <v>1283.1999999999998</v>
      </c>
    </row>
    <row r="37" spans="1:8" ht="25.5" customHeight="1">
      <c r="A37" s="53">
        <v>29</v>
      </c>
      <c r="B37" s="1">
        <v>106</v>
      </c>
      <c r="C37" s="2" t="s">
        <v>129</v>
      </c>
      <c r="D37" s="2"/>
      <c r="E37" s="37" t="s">
        <v>59</v>
      </c>
      <c r="F37" s="58">
        <f>SUM(F38)</f>
        <v>741.4</v>
      </c>
      <c r="G37" s="22">
        <f>G38</f>
        <v>847</v>
      </c>
      <c r="H37" s="58">
        <f>SUM(H38)</f>
        <v>741.4</v>
      </c>
    </row>
    <row r="38" spans="1:8" ht="12.75" customHeight="1">
      <c r="A38" s="53">
        <v>30</v>
      </c>
      <c r="B38" s="3">
        <v>106</v>
      </c>
      <c r="C38" s="4" t="s">
        <v>129</v>
      </c>
      <c r="D38" s="4" t="s">
        <v>47</v>
      </c>
      <c r="E38" s="40" t="s">
        <v>251</v>
      </c>
      <c r="F38" s="59">
        <v>741.4</v>
      </c>
      <c r="G38" s="81">
        <v>847</v>
      </c>
      <c r="H38" s="59">
        <v>741.4</v>
      </c>
    </row>
    <row r="39" spans="1:8" ht="29.25" customHeight="1">
      <c r="A39" s="53">
        <v>31</v>
      </c>
      <c r="B39" s="1">
        <v>106</v>
      </c>
      <c r="C39" s="2" t="s">
        <v>135</v>
      </c>
      <c r="D39" s="2"/>
      <c r="E39" s="37" t="s">
        <v>28</v>
      </c>
      <c r="F39" s="58">
        <f>SUM(F40)</f>
        <v>541.79999999999995</v>
      </c>
      <c r="G39" s="81"/>
      <c r="H39" s="58">
        <f>SUM(H40)</f>
        <v>541.79999999999995</v>
      </c>
    </row>
    <row r="40" spans="1:8" ht="29.25" customHeight="1">
      <c r="A40" s="53">
        <v>32</v>
      </c>
      <c r="B40" s="3">
        <v>106</v>
      </c>
      <c r="C40" s="4" t="s">
        <v>135</v>
      </c>
      <c r="D40" s="4" t="s">
        <v>47</v>
      </c>
      <c r="E40" s="40" t="s">
        <v>251</v>
      </c>
      <c r="F40" s="59">
        <v>541.79999999999995</v>
      </c>
      <c r="G40" s="81"/>
      <c r="H40" s="59">
        <v>541.79999999999995</v>
      </c>
    </row>
    <row r="41" spans="1:8" ht="12.75" customHeight="1">
      <c r="A41" s="53">
        <v>33</v>
      </c>
      <c r="B41" s="1">
        <v>111</v>
      </c>
      <c r="C41" s="2"/>
      <c r="D41" s="2"/>
      <c r="E41" s="37" t="s">
        <v>7</v>
      </c>
      <c r="F41" s="58">
        <f t="shared" ref="F41:H43" si="2">F42</f>
        <v>300</v>
      </c>
      <c r="G41" s="22">
        <f t="shared" si="2"/>
        <v>250</v>
      </c>
      <c r="H41" s="58">
        <f t="shared" si="2"/>
        <v>300</v>
      </c>
    </row>
    <row r="42" spans="1:8" ht="12.75" customHeight="1">
      <c r="A42" s="53">
        <v>34</v>
      </c>
      <c r="B42" s="1">
        <v>111</v>
      </c>
      <c r="C42" s="2" t="s">
        <v>130</v>
      </c>
      <c r="D42" s="2"/>
      <c r="E42" s="37" t="s">
        <v>58</v>
      </c>
      <c r="F42" s="58">
        <f t="shared" si="2"/>
        <v>300</v>
      </c>
      <c r="G42" s="22">
        <f t="shared" si="2"/>
        <v>250</v>
      </c>
      <c r="H42" s="58">
        <f t="shared" si="2"/>
        <v>300</v>
      </c>
    </row>
    <row r="43" spans="1:8" ht="12.75" customHeight="1">
      <c r="A43" s="53">
        <v>35</v>
      </c>
      <c r="B43" s="1">
        <v>111</v>
      </c>
      <c r="C43" s="2" t="s">
        <v>149</v>
      </c>
      <c r="D43" s="2"/>
      <c r="E43" s="37" t="s">
        <v>8</v>
      </c>
      <c r="F43" s="58">
        <f t="shared" si="2"/>
        <v>300</v>
      </c>
      <c r="G43" s="22">
        <f t="shared" si="2"/>
        <v>250</v>
      </c>
      <c r="H43" s="58">
        <f t="shared" si="2"/>
        <v>300</v>
      </c>
    </row>
    <row r="44" spans="1:8" ht="12.75" customHeight="1">
      <c r="A44" s="53">
        <v>36</v>
      </c>
      <c r="B44" s="3">
        <v>111</v>
      </c>
      <c r="C44" s="4" t="s">
        <v>149</v>
      </c>
      <c r="D44" s="4" t="s">
        <v>48</v>
      </c>
      <c r="E44" s="40" t="s">
        <v>49</v>
      </c>
      <c r="F44" s="59">
        <v>300</v>
      </c>
      <c r="G44" s="81">
        <v>250</v>
      </c>
      <c r="H44" s="59">
        <v>300</v>
      </c>
    </row>
    <row r="45" spans="1:8" ht="12.75" customHeight="1">
      <c r="A45" s="53">
        <v>37</v>
      </c>
      <c r="B45" s="1">
        <v>113</v>
      </c>
      <c r="C45" s="2"/>
      <c r="D45" s="2"/>
      <c r="E45" s="37" t="s">
        <v>25</v>
      </c>
      <c r="F45" s="58">
        <f>SUM(F46+F63+F74+F79)</f>
        <v>17180.038</v>
      </c>
      <c r="G45" s="22" t="e">
        <f>#REF!+#REF!+#REF!+#REF!+#REF!+#REF!+#REF!+#REF!+#REF!+#REF!</f>
        <v>#REF!</v>
      </c>
      <c r="H45" s="58">
        <f>SUM(H46+H63+H74+H79)</f>
        <v>10812.4</v>
      </c>
    </row>
    <row r="46" spans="1:8" ht="38.25" customHeight="1">
      <c r="A46" s="53">
        <v>38</v>
      </c>
      <c r="B46" s="1">
        <v>113</v>
      </c>
      <c r="C46" s="2" t="s">
        <v>137</v>
      </c>
      <c r="D46" s="4"/>
      <c r="E46" s="37" t="s">
        <v>202</v>
      </c>
      <c r="F46" s="58">
        <f>SUM(F47+F51+F53+F55+F61)</f>
        <v>16545.637999999999</v>
      </c>
      <c r="G46" s="22"/>
      <c r="H46" s="58">
        <f>SUM(H47+H51+H53+H55+H61)</f>
        <v>10216</v>
      </c>
    </row>
    <row r="47" spans="1:8" ht="30.75" customHeight="1">
      <c r="A47" s="53">
        <v>39</v>
      </c>
      <c r="B47" s="1">
        <v>113</v>
      </c>
      <c r="C47" s="2" t="s">
        <v>142</v>
      </c>
      <c r="D47" s="2"/>
      <c r="E47" s="39" t="s">
        <v>64</v>
      </c>
      <c r="F47" s="64">
        <f>SUM(F48:F50)</f>
        <v>15695.338000000002</v>
      </c>
      <c r="G47" s="75"/>
      <c r="H47" s="64">
        <f>SUM(H48:H50)</f>
        <v>9380.7000000000007</v>
      </c>
    </row>
    <row r="48" spans="1:8" s="15" customFormat="1" ht="28.5" customHeight="1">
      <c r="A48" s="53">
        <v>40</v>
      </c>
      <c r="B48" s="3">
        <v>113</v>
      </c>
      <c r="C48" s="4" t="s">
        <v>142</v>
      </c>
      <c r="D48" s="4" t="s">
        <v>41</v>
      </c>
      <c r="E48" s="38" t="s">
        <v>66</v>
      </c>
      <c r="F48" s="65">
        <f>12857.138-2459.2</f>
        <v>10397.938000000002</v>
      </c>
      <c r="G48" s="79"/>
      <c r="H48" s="87">
        <v>9380.7000000000007</v>
      </c>
    </row>
    <row r="49" spans="1:8" ht="31.5" customHeight="1">
      <c r="A49" s="53">
        <v>41</v>
      </c>
      <c r="B49" s="3">
        <v>113</v>
      </c>
      <c r="C49" s="4" t="s">
        <v>142</v>
      </c>
      <c r="D49" s="4" t="s">
        <v>61</v>
      </c>
      <c r="E49" s="40" t="s">
        <v>250</v>
      </c>
      <c r="F49" s="87">
        <v>5267.4</v>
      </c>
      <c r="G49" s="75"/>
      <c r="H49" s="65">
        <v>0</v>
      </c>
    </row>
    <row r="50" spans="1:8" ht="18" customHeight="1">
      <c r="A50" s="53">
        <v>42</v>
      </c>
      <c r="B50" s="3">
        <v>113</v>
      </c>
      <c r="C50" s="4" t="s">
        <v>142</v>
      </c>
      <c r="D50" s="4" t="s">
        <v>242</v>
      </c>
      <c r="E50" s="38" t="s">
        <v>243</v>
      </c>
      <c r="F50" s="65">
        <v>30</v>
      </c>
      <c r="G50" s="75"/>
      <c r="H50" s="65">
        <v>0</v>
      </c>
    </row>
    <row r="51" spans="1:8" ht="32.25" customHeight="1">
      <c r="A51" s="53">
        <v>43</v>
      </c>
      <c r="B51" s="1">
        <v>113</v>
      </c>
      <c r="C51" s="2" t="s">
        <v>274</v>
      </c>
      <c r="D51" s="2"/>
      <c r="E51" s="39" t="s">
        <v>275</v>
      </c>
      <c r="F51" s="64">
        <f>SUM(F52)</f>
        <v>643.79999999999995</v>
      </c>
      <c r="G51" s="22"/>
      <c r="H51" s="64">
        <f>SUM(H52)</f>
        <v>628.79999999999995</v>
      </c>
    </row>
    <row r="52" spans="1:8" ht="18" customHeight="1">
      <c r="A52" s="53">
        <v>44</v>
      </c>
      <c r="B52" s="3">
        <v>113</v>
      </c>
      <c r="C52" s="4" t="s">
        <v>274</v>
      </c>
      <c r="D52" s="4" t="s">
        <v>61</v>
      </c>
      <c r="E52" s="40" t="s">
        <v>250</v>
      </c>
      <c r="F52" s="65">
        <v>643.79999999999995</v>
      </c>
      <c r="G52" s="22"/>
      <c r="H52" s="65">
        <v>628.79999999999995</v>
      </c>
    </row>
    <row r="53" spans="1:8" ht="32.25" customHeight="1">
      <c r="A53" s="53">
        <v>45</v>
      </c>
      <c r="B53" s="1">
        <v>113</v>
      </c>
      <c r="C53" s="2" t="s">
        <v>143</v>
      </c>
      <c r="D53" s="2"/>
      <c r="E53" s="39" t="s">
        <v>67</v>
      </c>
      <c r="F53" s="58">
        <f>F54</f>
        <v>50</v>
      </c>
      <c r="G53" s="22"/>
      <c r="H53" s="58">
        <f>H54</f>
        <v>50</v>
      </c>
    </row>
    <row r="54" spans="1:8" s="15" customFormat="1" ht="28.5" customHeight="1">
      <c r="A54" s="53">
        <v>46</v>
      </c>
      <c r="B54" s="3">
        <v>113</v>
      </c>
      <c r="C54" s="4" t="s">
        <v>143</v>
      </c>
      <c r="D54" s="4" t="s">
        <v>61</v>
      </c>
      <c r="E54" s="40" t="s">
        <v>250</v>
      </c>
      <c r="F54" s="59">
        <v>50</v>
      </c>
      <c r="G54" s="81"/>
      <c r="H54" s="59">
        <v>50</v>
      </c>
    </row>
    <row r="55" spans="1:8" s="15" customFormat="1" ht="38.25" customHeight="1">
      <c r="A55" s="53">
        <v>47</v>
      </c>
      <c r="B55" s="1">
        <v>113</v>
      </c>
      <c r="C55" s="27" t="s">
        <v>137</v>
      </c>
      <c r="D55" s="4"/>
      <c r="E55" s="39" t="s">
        <v>68</v>
      </c>
      <c r="F55" s="58">
        <f>F56+F58</f>
        <v>106.5</v>
      </c>
      <c r="G55" s="81"/>
      <c r="H55" s="58">
        <f>H56+H58</f>
        <v>106.5</v>
      </c>
    </row>
    <row r="56" spans="1:8" s="15" customFormat="1" ht="30.75" customHeight="1">
      <c r="A56" s="53">
        <v>48</v>
      </c>
      <c r="B56" s="1">
        <v>113</v>
      </c>
      <c r="C56" s="2" t="s">
        <v>144</v>
      </c>
      <c r="D56" s="4"/>
      <c r="E56" s="39" t="s">
        <v>69</v>
      </c>
      <c r="F56" s="64">
        <f>F57</f>
        <v>0.1</v>
      </c>
      <c r="G56" s="79"/>
      <c r="H56" s="64">
        <f>H57</f>
        <v>0.1</v>
      </c>
    </row>
    <row r="57" spans="1:8" s="15" customFormat="1" ht="30.75" customHeight="1">
      <c r="A57" s="53">
        <v>49</v>
      </c>
      <c r="B57" s="3">
        <v>113</v>
      </c>
      <c r="C57" s="4" t="s">
        <v>144</v>
      </c>
      <c r="D57" s="4" t="s">
        <v>61</v>
      </c>
      <c r="E57" s="40" t="s">
        <v>250</v>
      </c>
      <c r="F57" s="65">
        <v>0.1</v>
      </c>
      <c r="G57" s="79"/>
      <c r="H57" s="65">
        <v>0.1</v>
      </c>
    </row>
    <row r="58" spans="1:8" s="15" customFormat="1" ht="33.75" customHeight="1">
      <c r="A58" s="53">
        <v>50</v>
      </c>
      <c r="B58" s="1">
        <v>113</v>
      </c>
      <c r="C58" s="27" t="s">
        <v>145</v>
      </c>
      <c r="D58" s="4"/>
      <c r="E58" s="39" t="s">
        <v>70</v>
      </c>
      <c r="F58" s="64">
        <f>F59+F60</f>
        <v>106.4</v>
      </c>
      <c r="G58" s="79"/>
      <c r="H58" s="64">
        <f>H59+H60</f>
        <v>106.4</v>
      </c>
    </row>
    <row r="59" spans="1:8" s="15" customFormat="1" ht="28.5" customHeight="1">
      <c r="A59" s="53">
        <v>51</v>
      </c>
      <c r="B59" s="3">
        <v>113</v>
      </c>
      <c r="C59" s="4" t="s">
        <v>145</v>
      </c>
      <c r="D59" s="4" t="s">
        <v>47</v>
      </c>
      <c r="E59" s="40" t="s">
        <v>251</v>
      </c>
      <c r="F59" s="65">
        <v>45.4</v>
      </c>
      <c r="G59" s="79"/>
      <c r="H59" s="65">
        <v>45.4</v>
      </c>
    </row>
    <row r="60" spans="1:8" s="15" customFormat="1" ht="34.5" customHeight="1">
      <c r="A60" s="53">
        <v>52</v>
      </c>
      <c r="B60" s="3">
        <v>113</v>
      </c>
      <c r="C60" s="4" t="s">
        <v>145</v>
      </c>
      <c r="D60" s="4" t="s">
        <v>61</v>
      </c>
      <c r="E60" s="40" t="s">
        <v>250</v>
      </c>
      <c r="F60" s="65">
        <v>61</v>
      </c>
      <c r="G60" s="79"/>
      <c r="H60" s="65">
        <v>61</v>
      </c>
    </row>
    <row r="61" spans="1:8" s="15" customFormat="1" ht="27.75" customHeight="1">
      <c r="A61" s="53">
        <v>53</v>
      </c>
      <c r="B61" s="1">
        <v>113</v>
      </c>
      <c r="C61" s="2" t="s">
        <v>146</v>
      </c>
      <c r="D61" s="4"/>
      <c r="E61" s="39" t="s">
        <v>71</v>
      </c>
      <c r="F61" s="58">
        <f>F62</f>
        <v>50</v>
      </c>
      <c r="G61" s="81"/>
      <c r="H61" s="58">
        <f>H62</f>
        <v>50</v>
      </c>
    </row>
    <row r="62" spans="1:8" s="16" customFormat="1" ht="34.5" customHeight="1">
      <c r="A62" s="80">
        <v>54</v>
      </c>
      <c r="B62" s="3">
        <v>113</v>
      </c>
      <c r="C62" s="4" t="s">
        <v>146</v>
      </c>
      <c r="D62" s="4" t="s">
        <v>61</v>
      </c>
      <c r="E62" s="40" t="s">
        <v>250</v>
      </c>
      <c r="F62" s="59">
        <v>50</v>
      </c>
      <c r="G62" s="22"/>
      <c r="H62" s="59">
        <v>50</v>
      </c>
    </row>
    <row r="63" spans="1:8" s="15" customFormat="1" ht="37.5" customHeight="1">
      <c r="A63" s="53">
        <v>55</v>
      </c>
      <c r="B63" s="69">
        <v>113</v>
      </c>
      <c r="C63" s="27" t="s">
        <v>138</v>
      </c>
      <c r="D63" s="27"/>
      <c r="E63" s="88" t="s">
        <v>136</v>
      </c>
      <c r="F63" s="64">
        <f>SUM(F64+F66+F68+F70+F72)</f>
        <v>380</v>
      </c>
      <c r="G63" s="79"/>
      <c r="H63" s="64">
        <f>SUM(H64+H66+H68+H70+H72)</f>
        <v>340</v>
      </c>
    </row>
    <row r="64" spans="1:8" s="15" customFormat="1" ht="37.5" customHeight="1">
      <c r="A64" s="53">
        <v>56</v>
      </c>
      <c r="B64" s="1">
        <v>113</v>
      </c>
      <c r="C64" s="2" t="s">
        <v>139</v>
      </c>
      <c r="D64" s="2"/>
      <c r="E64" s="39" t="s">
        <v>63</v>
      </c>
      <c r="F64" s="58">
        <f>F65</f>
        <v>70</v>
      </c>
      <c r="G64" s="81"/>
      <c r="H64" s="58">
        <f>H65</f>
        <v>70</v>
      </c>
    </row>
    <row r="65" spans="1:9" s="15" customFormat="1" ht="28.5" customHeight="1">
      <c r="A65" s="53">
        <v>57</v>
      </c>
      <c r="B65" s="3">
        <v>113</v>
      </c>
      <c r="C65" s="4" t="s">
        <v>139</v>
      </c>
      <c r="D65" s="4" t="s">
        <v>61</v>
      </c>
      <c r="E65" s="40" t="s">
        <v>250</v>
      </c>
      <c r="F65" s="59">
        <v>70</v>
      </c>
      <c r="G65" s="81"/>
      <c r="H65" s="59">
        <v>70</v>
      </c>
    </row>
    <row r="66" spans="1:9" s="15" customFormat="1" ht="24.75" customHeight="1">
      <c r="A66" s="53">
        <v>58</v>
      </c>
      <c r="B66" s="1">
        <v>113</v>
      </c>
      <c r="C66" s="2" t="s">
        <v>140</v>
      </c>
      <c r="D66" s="2"/>
      <c r="E66" s="39" t="s">
        <v>115</v>
      </c>
      <c r="F66" s="58">
        <f>F67</f>
        <v>150</v>
      </c>
      <c r="G66" s="81"/>
      <c r="H66" s="58">
        <f>H67</f>
        <v>150</v>
      </c>
    </row>
    <row r="67" spans="1:9" s="15" customFormat="1" ht="34.5" customHeight="1">
      <c r="A67" s="53">
        <v>59</v>
      </c>
      <c r="B67" s="3">
        <v>113</v>
      </c>
      <c r="C67" s="4" t="s">
        <v>140</v>
      </c>
      <c r="D67" s="4" t="s">
        <v>61</v>
      </c>
      <c r="E67" s="40" t="s">
        <v>250</v>
      </c>
      <c r="F67" s="63">
        <v>150</v>
      </c>
      <c r="G67" s="81"/>
      <c r="H67" s="63">
        <v>150</v>
      </c>
    </row>
    <row r="68" spans="1:9" s="15" customFormat="1" ht="31.5" customHeight="1">
      <c r="A68" s="53">
        <v>60</v>
      </c>
      <c r="B68" s="1">
        <v>113</v>
      </c>
      <c r="C68" s="2" t="s">
        <v>141</v>
      </c>
      <c r="D68" s="4"/>
      <c r="E68" s="37" t="s">
        <v>356</v>
      </c>
      <c r="F68" s="58">
        <f>F69</f>
        <v>70</v>
      </c>
      <c r="G68" s="81"/>
      <c r="H68" s="58">
        <f>H69</f>
        <v>70</v>
      </c>
    </row>
    <row r="69" spans="1:9" s="15" customFormat="1" ht="33.75" customHeight="1">
      <c r="A69" s="53">
        <v>61</v>
      </c>
      <c r="B69" s="3">
        <v>113</v>
      </c>
      <c r="C69" s="4" t="s">
        <v>141</v>
      </c>
      <c r="D69" s="4" t="s">
        <v>61</v>
      </c>
      <c r="E69" s="40" t="s">
        <v>250</v>
      </c>
      <c r="F69" s="59">
        <v>70</v>
      </c>
      <c r="G69" s="81"/>
      <c r="H69" s="59">
        <v>70</v>
      </c>
    </row>
    <row r="70" spans="1:9" s="15" customFormat="1" ht="45.75" customHeight="1">
      <c r="A70" s="53">
        <v>62</v>
      </c>
      <c r="B70" s="3">
        <v>113</v>
      </c>
      <c r="C70" s="2" t="s">
        <v>217</v>
      </c>
      <c r="D70" s="4"/>
      <c r="E70" s="78" t="s">
        <v>357</v>
      </c>
      <c r="F70" s="58">
        <f>SUM(F71)</f>
        <v>50</v>
      </c>
      <c r="G70" s="81"/>
      <c r="H70" s="58">
        <f>SUM(H71)</f>
        <v>50</v>
      </c>
    </row>
    <row r="71" spans="1:9" s="15" customFormat="1" ht="36.75" customHeight="1">
      <c r="A71" s="53">
        <v>63</v>
      </c>
      <c r="B71" s="3">
        <v>113</v>
      </c>
      <c r="C71" s="4" t="s">
        <v>217</v>
      </c>
      <c r="D71" s="4" t="s">
        <v>61</v>
      </c>
      <c r="E71" s="40" t="s">
        <v>250</v>
      </c>
      <c r="F71" s="59">
        <v>50</v>
      </c>
      <c r="G71" s="81"/>
      <c r="H71" s="59">
        <v>50</v>
      </c>
    </row>
    <row r="72" spans="1:9" s="15" customFormat="1" ht="33" customHeight="1">
      <c r="A72" s="53">
        <v>64</v>
      </c>
      <c r="B72" s="1">
        <v>113</v>
      </c>
      <c r="C72" s="2" t="s">
        <v>284</v>
      </c>
      <c r="D72" s="2"/>
      <c r="E72" s="76" t="s">
        <v>285</v>
      </c>
      <c r="F72" s="58">
        <f>SUM(F73)</f>
        <v>40</v>
      </c>
      <c r="G72" s="22"/>
      <c r="H72" s="58">
        <f>SUM(H73)</f>
        <v>0</v>
      </c>
    </row>
    <row r="73" spans="1:9" s="15" customFormat="1" ht="36.75" customHeight="1">
      <c r="A73" s="53">
        <v>65</v>
      </c>
      <c r="B73" s="3">
        <v>113</v>
      </c>
      <c r="C73" s="4" t="s">
        <v>284</v>
      </c>
      <c r="D73" s="4" t="s">
        <v>61</v>
      </c>
      <c r="E73" s="40" t="s">
        <v>250</v>
      </c>
      <c r="F73" s="59">
        <v>40</v>
      </c>
      <c r="G73" s="81"/>
      <c r="H73" s="59">
        <v>0</v>
      </c>
    </row>
    <row r="74" spans="1:9" s="15" customFormat="1" ht="40.5" customHeight="1">
      <c r="A74" s="53">
        <v>66</v>
      </c>
      <c r="B74" s="1">
        <v>113</v>
      </c>
      <c r="C74" s="2" t="s">
        <v>147</v>
      </c>
      <c r="D74" s="2"/>
      <c r="E74" s="39" t="s">
        <v>256</v>
      </c>
      <c r="F74" s="58">
        <f>F75</f>
        <v>240</v>
      </c>
      <c r="G74" s="81"/>
      <c r="H74" s="58">
        <f>H75</f>
        <v>242</v>
      </c>
    </row>
    <row r="75" spans="1:9" s="15" customFormat="1" ht="47.25" customHeight="1">
      <c r="A75" s="53">
        <v>67</v>
      </c>
      <c r="B75" s="1">
        <v>113</v>
      </c>
      <c r="C75" s="2" t="s">
        <v>148</v>
      </c>
      <c r="D75" s="2"/>
      <c r="E75" s="39" t="s">
        <v>65</v>
      </c>
      <c r="F75" s="58">
        <f>F76</f>
        <v>240</v>
      </c>
      <c r="G75" s="81"/>
      <c r="H75" s="58">
        <f>H76</f>
        <v>242</v>
      </c>
    </row>
    <row r="76" spans="1:9" s="15" customFormat="1" ht="24.75" customHeight="1">
      <c r="A76" s="53">
        <v>68</v>
      </c>
      <c r="B76" s="1">
        <v>113</v>
      </c>
      <c r="C76" s="2" t="s">
        <v>148</v>
      </c>
      <c r="D76" s="2"/>
      <c r="E76" s="37" t="s">
        <v>117</v>
      </c>
      <c r="F76" s="58">
        <f>SUM(F77:F78)</f>
        <v>240</v>
      </c>
      <c r="G76" s="81"/>
      <c r="H76" s="58">
        <f>SUM(H77:H78)</f>
        <v>242</v>
      </c>
    </row>
    <row r="77" spans="1:9" s="15" customFormat="1" ht="24.75" customHeight="1">
      <c r="A77" s="53">
        <v>69</v>
      </c>
      <c r="B77" s="3">
        <v>113</v>
      </c>
      <c r="C77" s="4" t="s">
        <v>148</v>
      </c>
      <c r="D77" s="4" t="s">
        <v>47</v>
      </c>
      <c r="E77" s="40" t="s">
        <v>251</v>
      </c>
      <c r="F77" s="59">
        <v>70</v>
      </c>
      <c r="G77" s="81"/>
      <c r="H77" s="59">
        <v>70</v>
      </c>
      <c r="I77" s="57"/>
    </row>
    <row r="78" spans="1:9" s="15" customFormat="1" ht="24.75" customHeight="1">
      <c r="A78" s="53">
        <v>70</v>
      </c>
      <c r="B78" s="3">
        <v>113</v>
      </c>
      <c r="C78" s="4" t="s">
        <v>148</v>
      </c>
      <c r="D78" s="4" t="s">
        <v>61</v>
      </c>
      <c r="E78" s="40" t="s">
        <v>250</v>
      </c>
      <c r="F78" s="59">
        <v>170</v>
      </c>
      <c r="G78" s="81"/>
      <c r="H78" s="59">
        <v>172</v>
      </c>
    </row>
    <row r="79" spans="1:9" s="15" customFormat="1" ht="12.75" customHeight="1">
      <c r="A79" s="53">
        <v>71</v>
      </c>
      <c r="B79" s="1">
        <v>113</v>
      </c>
      <c r="C79" s="2" t="s">
        <v>130</v>
      </c>
      <c r="D79" s="4"/>
      <c r="E79" s="37" t="s">
        <v>58</v>
      </c>
      <c r="F79" s="58">
        <f>SUM(F80)</f>
        <v>14.4</v>
      </c>
      <c r="G79" s="81"/>
      <c r="H79" s="58">
        <f>SUM(H80)</f>
        <v>14.4</v>
      </c>
    </row>
    <row r="80" spans="1:9" s="15" customFormat="1" ht="30" customHeight="1">
      <c r="A80" s="53">
        <v>72</v>
      </c>
      <c r="B80" s="1">
        <v>113</v>
      </c>
      <c r="C80" s="2" t="s">
        <v>248</v>
      </c>
      <c r="D80" s="2"/>
      <c r="E80" s="51" t="s">
        <v>249</v>
      </c>
      <c r="F80" s="58">
        <f>SUM(F81)</f>
        <v>14.4</v>
      </c>
      <c r="G80" s="81"/>
      <c r="H80" s="58">
        <f>SUM(H81)</f>
        <v>14.4</v>
      </c>
    </row>
    <row r="81" spans="1:11" s="15" customFormat="1" ht="31.5" customHeight="1">
      <c r="A81" s="53">
        <v>73</v>
      </c>
      <c r="B81" s="3">
        <v>113</v>
      </c>
      <c r="C81" s="4" t="s">
        <v>248</v>
      </c>
      <c r="D81" s="4" t="s">
        <v>47</v>
      </c>
      <c r="E81" s="40" t="s">
        <v>251</v>
      </c>
      <c r="F81" s="60">
        <v>14.4</v>
      </c>
      <c r="G81" s="82"/>
      <c r="H81" s="60">
        <v>14.4</v>
      </c>
      <c r="I81" s="54"/>
      <c r="J81" s="54"/>
      <c r="K81" s="54"/>
    </row>
    <row r="82" spans="1:11" ht="15.75" customHeight="1">
      <c r="A82" s="53">
        <v>74</v>
      </c>
      <c r="B82" s="1">
        <v>200</v>
      </c>
      <c r="C82" s="2"/>
      <c r="D82" s="2"/>
      <c r="E82" s="41" t="s">
        <v>9</v>
      </c>
      <c r="F82" s="58">
        <f t="shared" ref="F82:H84" si="3">F83</f>
        <v>226.8</v>
      </c>
      <c r="G82" s="22">
        <f t="shared" si="3"/>
        <v>1189</v>
      </c>
      <c r="H82" s="58">
        <f t="shared" si="3"/>
        <v>235.2</v>
      </c>
    </row>
    <row r="83" spans="1:11" ht="12.75" customHeight="1">
      <c r="A83" s="53">
        <v>75</v>
      </c>
      <c r="B83" s="1">
        <v>203</v>
      </c>
      <c r="C83" s="2"/>
      <c r="D83" s="2"/>
      <c r="E83" s="37" t="s">
        <v>10</v>
      </c>
      <c r="F83" s="58">
        <f t="shared" si="3"/>
        <v>226.8</v>
      </c>
      <c r="G83" s="22">
        <f t="shared" si="3"/>
        <v>1189</v>
      </c>
      <c r="H83" s="58">
        <f t="shared" si="3"/>
        <v>235.2</v>
      </c>
    </row>
    <row r="84" spans="1:11" ht="12.75" customHeight="1">
      <c r="A84" s="53">
        <v>76</v>
      </c>
      <c r="B84" s="1">
        <v>203</v>
      </c>
      <c r="C84" s="2" t="s">
        <v>130</v>
      </c>
      <c r="D84" s="2"/>
      <c r="E84" s="37" t="s">
        <v>58</v>
      </c>
      <c r="F84" s="58">
        <f t="shared" si="3"/>
        <v>226.8</v>
      </c>
      <c r="G84" s="22">
        <f t="shared" si="3"/>
        <v>1189</v>
      </c>
      <c r="H84" s="58">
        <f t="shared" si="3"/>
        <v>235.2</v>
      </c>
    </row>
    <row r="85" spans="1:11" ht="25.5" customHeight="1">
      <c r="A85" s="53">
        <v>77</v>
      </c>
      <c r="B85" s="1">
        <v>203</v>
      </c>
      <c r="C85" s="2" t="s">
        <v>218</v>
      </c>
      <c r="D85" s="2"/>
      <c r="E85" s="37" t="s">
        <v>40</v>
      </c>
      <c r="F85" s="64">
        <f>F86+F87</f>
        <v>226.8</v>
      </c>
      <c r="G85" s="75">
        <f>G86</f>
        <v>1189</v>
      </c>
      <c r="H85" s="64">
        <f>H86+H87</f>
        <v>235.2</v>
      </c>
    </row>
    <row r="86" spans="1:11" ht="12.75" customHeight="1">
      <c r="A86" s="53">
        <v>78</v>
      </c>
      <c r="B86" s="3">
        <v>203</v>
      </c>
      <c r="C86" s="4" t="s">
        <v>218</v>
      </c>
      <c r="D86" s="4" t="s">
        <v>47</v>
      </c>
      <c r="E86" s="40" t="s">
        <v>251</v>
      </c>
      <c r="F86" s="65">
        <v>200</v>
      </c>
      <c r="G86" s="79">
        <v>1189</v>
      </c>
      <c r="H86" s="65">
        <v>200</v>
      </c>
    </row>
    <row r="87" spans="1:11" ht="33.75" customHeight="1">
      <c r="A87" s="53">
        <v>79</v>
      </c>
      <c r="B87" s="3">
        <v>203</v>
      </c>
      <c r="C87" s="4" t="s">
        <v>218</v>
      </c>
      <c r="D87" s="4" t="s">
        <v>61</v>
      </c>
      <c r="E87" s="40" t="s">
        <v>250</v>
      </c>
      <c r="F87" s="65">
        <v>26.8</v>
      </c>
      <c r="G87" s="79"/>
      <c r="H87" s="65">
        <v>35.200000000000003</v>
      </c>
    </row>
    <row r="88" spans="1:11" ht="31.5" customHeight="1">
      <c r="A88" s="80">
        <v>80</v>
      </c>
      <c r="B88" s="1">
        <v>300</v>
      </c>
      <c r="C88" s="2"/>
      <c r="D88" s="2"/>
      <c r="E88" s="41" t="s">
        <v>11</v>
      </c>
      <c r="F88" s="58">
        <f>SUM(F89+F99+F109)</f>
        <v>8833.8909999999996</v>
      </c>
      <c r="G88" s="22" t="e">
        <f>G89+#REF!+#REF!</f>
        <v>#REF!</v>
      </c>
      <c r="H88" s="58">
        <f>SUM(H89+H99+H109)</f>
        <v>8314.9</v>
      </c>
    </row>
    <row r="89" spans="1:11" ht="38.25" customHeight="1">
      <c r="A89" s="80">
        <v>81</v>
      </c>
      <c r="B89" s="1">
        <v>309</v>
      </c>
      <c r="C89" s="2"/>
      <c r="D89" s="2"/>
      <c r="E89" s="37" t="s">
        <v>228</v>
      </c>
      <c r="F89" s="58">
        <f>SUM(F90+F95)</f>
        <v>4913.8909999999996</v>
      </c>
      <c r="G89" s="22" t="e">
        <f>G90+#REF!</f>
        <v>#REF!</v>
      </c>
      <c r="H89" s="58">
        <f>SUM(H90+H95)</f>
        <v>4394.8999999999996</v>
      </c>
    </row>
    <row r="90" spans="1:11" ht="38.25" customHeight="1">
      <c r="A90" s="80">
        <v>82</v>
      </c>
      <c r="B90" s="69">
        <v>309</v>
      </c>
      <c r="C90" s="27" t="s">
        <v>150</v>
      </c>
      <c r="D90" s="27"/>
      <c r="E90" s="70" t="s">
        <v>257</v>
      </c>
      <c r="F90" s="64">
        <f>SUM(F91+F93)</f>
        <v>719</v>
      </c>
      <c r="G90" s="22">
        <f>G91</f>
        <v>477.6</v>
      </c>
      <c r="H90" s="64">
        <f>SUM(H91+H93)</f>
        <v>200</v>
      </c>
    </row>
    <row r="91" spans="1:11" ht="27" customHeight="1">
      <c r="A91" s="80">
        <v>83</v>
      </c>
      <c r="B91" s="69">
        <v>309</v>
      </c>
      <c r="C91" s="27" t="s">
        <v>151</v>
      </c>
      <c r="D91" s="27"/>
      <c r="E91" s="70" t="s">
        <v>121</v>
      </c>
      <c r="F91" s="64">
        <f>F92</f>
        <v>200</v>
      </c>
      <c r="G91" s="22">
        <f>G92</f>
        <v>477.6</v>
      </c>
      <c r="H91" s="64">
        <f>H92</f>
        <v>200</v>
      </c>
    </row>
    <row r="92" spans="1:11" ht="29.25" customHeight="1">
      <c r="A92" s="80">
        <v>84</v>
      </c>
      <c r="B92" s="71">
        <v>309</v>
      </c>
      <c r="C92" s="36" t="s">
        <v>151</v>
      </c>
      <c r="D92" s="36" t="s">
        <v>61</v>
      </c>
      <c r="E92" s="72" t="s">
        <v>250</v>
      </c>
      <c r="F92" s="65">
        <v>200</v>
      </c>
      <c r="G92" s="81">
        <v>477.6</v>
      </c>
      <c r="H92" s="65">
        <v>200</v>
      </c>
    </row>
    <row r="93" spans="1:11" ht="29.25" customHeight="1">
      <c r="A93" s="80">
        <v>85</v>
      </c>
      <c r="B93" s="69">
        <v>309</v>
      </c>
      <c r="C93" s="27" t="s">
        <v>286</v>
      </c>
      <c r="D93" s="27"/>
      <c r="E93" s="76" t="s">
        <v>287</v>
      </c>
      <c r="F93" s="64">
        <f>SUM(F94)</f>
        <v>519</v>
      </c>
      <c r="G93" s="22"/>
      <c r="H93" s="64">
        <f>SUM(H94)</f>
        <v>0</v>
      </c>
    </row>
    <row r="94" spans="1:11" ht="29.25" customHeight="1">
      <c r="A94" s="80">
        <v>86</v>
      </c>
      <c r="B94" s="71">
        <v>309</v>
      </c>
      <c r="C94" s="36" t="s">
        <v>286</v>
      </c>
      <c r="D94" s="36" t="s">
        <v>61</v>
      </c>
      <c r="E94" s="72" t="s">
        <v>250</v>
      </c>
      <c r="F94" s="65">
        <v>519</v>
      </c>
      <c r="G94" s="81"/>
      <c r="H94" s="65">
        <v>0</v>
      </c>
    </row>
    <row r="95" spans="1:11" ht="38.25" customHeight="1">
      <c r="A95" s="53">
        <v>87</v>
      </c>
      <c r="B95" s="1">
        <v>309</v>
      </c>
      <c r="C95" s="2" t="s">
        <v>137</v>
      </c>
      <c r="D95" s="4"/>
      <c r="E95" s="37" t="s">
        <v>253</v>
      </c>
      <c r="F95" s="58">
        <f>F96</f>
        <v>4194.8909999999996</v>
      </c>
      <c r="G95" s="81"/>
      <c r="H95" s="58">
        <f>H96</f>
        <v>4194.8999999999996</v>
      </c>
    </row>
    <row r="96" spans="1:11" ht="39" customHeight="1">
      <c r="A96" s="53">
        <v>88</v>
      </c>
      <c r="B96" s="1">
        <v>309</v>
      </c>
      <c r="C96" s="2" t="s">
        <v>152</v>
      </c>
      <c r="D96" s="4"/>
      <c r="E96" s="37" t="s">
        <v>72</v>
      </c>
      <c r="F96" s="58">
        <f>SUM(F97:F98)</f>
        <v>4194.8909999999996</v>
      </c>
      <c r="G96" s="81"/>
      <c r="H96" s="58">
        <f>SUM(H97:H98)</f>
        <v>4194.8999999999996</v>
      </c>
    </row>
    <row r="97" spans="1:10" ht="25.5" customHeight="1">
      <c r="A97" s="53">
        <v>89</v>
      </c>
      <c r="B97" s="3">
        <v>309</v>
      </c>
      <c r="C97" s="4" t="s">
        <v>152</v>
      </c>
      <c r="D97" s="4" t="s">
        <v>41</v>
      </c>
      <c r="E97" s="40" t="s">
        <v>42</v>
      </c>
      <c r="F97" s="65">
        <f>3773.979-139</f>
        <v>3634.9789999999998</v>
      </c>
      <c r="G97" s="79"/>
      <c r="H97" s="65">
        <v>3635</v>
      </c>
    </row>
    <row r="98" spans="1:10" ht="35.25" customHeight="1">
      <c r="A98" s="53">
        <v>90</v>
      </c>
      <c r="B98" s="34">
        <v>309</v>
      </c>
      <c r="C98" s="35" t="s">
        <v>152</v>
      </c>
      <c r="D98" s="35" t="s">
        <v>61</v>
      </c>
      <c r="E98" s="40" t="s">
        <v>250</v>
      </c>
      <c r="F98" s="65">
        <v>559.91200000000003</v>
      </c>
      <c r="G98" s="79"/>
      <c r="H98" s="65">
        <v>559.9</v>
      </c>
    </row>
    <row r="99" spans="1:10" ht="28.5" customHeight="1">
      <c r="A99" s="53">
        <v>91</v>
      </c>
      <c r="B99" s="1">
        <v>310</v>
      </c>
      <c r="C99" s="2"/>
      <c r="D99" s="2"/>
      <c r="E99" s="37" t="s">
        <v>57</v>
      </c>
      <c r="F99" s="58">
        <f>SUM(F100)</f>
        <v>3830</v>
      </c>
      <c r="G99" s="81"/>
      <c r="H99" s="58">
        <f>SUM(H100)</f>
        <v>3830</v>
      </c>
    </row>
    <row r="100" spans="1:10" ht="34.5" customHeight="1">
      <c r="A100" s="53">
        <v>92</v>
      </c>
      <c r="B100" s="1">
        <v>310</v>
      </c>
      <c r="C100" s="2" t="s">
        <v>154</v>
      </c>
      <c r="D100" s="2"/>
      <c r="E100" s="37" t="s">
        <v>153</v>
      </c>
      <c r="F100" s="58">
        <f>SUM(F101)</f>
        <v>3830</v>
      </c>
      <c r="G100" s="81"/>
      <c r="H100" s="58">
        <f>SUM(H101)</f>
        <v>3830</v>
      </c>
    </row>
    <row r="101" spans="1:10" ht="51" customHeight="1">
      <c r="A101" s="53">
        <v>93</v>
      </c>
      <c r="B101" s="1">
        <v>310</v>
      </c>
      <c r="C101" s="2" t="s">
        <v>288</v>
      </c>
      <c r="D101" s="2"/>
      <c r="E101" s="76" t="s">
        <v>289</v>
      </c>
      <c r="F101" s="58">
        <f>SUM(F102+F104+F107)</f>
        <v>3830</v>
      </c>
      <c r="G101" s="81"/>
      <c r="H101" s="58">
        <f>SUM(H102+H104+H107)</f>
        <v>3830</v>
      </c>
    </row>
    <row r="102" spans="1:10" ht="52.5" customHeight="1">
      <c r="A102" s="80">
        <v>94</v>
      </c>
      <c r="B102" s="69">
        <v>310</v>
      </c>
      <c r="C102" s="27" t="s">
        <v>155</v>
      </c>
      <c r="D102" s="27"/>
      <c r="E102" s="70" t="s">
        <v>258</v>
      </c>
      <c r="F102" s="64">
        <f>SUM(F103:F103)</f>
        <v>3397</v>
      </c>
      <c r="G102" s="79"/>
      <c r="H102" s="64">
        <f>SUM(H103:H103)</f>
        <v>3397</v>
      </c>
    </row>
    <row r="103" spans="1:10" ht="29.25" customHeight="1">
      <c r="A103" s="80">
        <v>95</v>
      </c>
      <c r="B103" s="71">
        <v>310</v>
      </c>
      <c r="C103" s="36" t="s">
        <v>155</v>
      </c>
      <c r="D103" s="36" t="s">
        <v>290</v>
      </c>
      <c r="E103" s="40" t="s">
        <v>291</v>
      </c>
      <c r="F103" s="65">
        <v>3397</v>
      </c>
      <c r="G103" s="79"/>
      <c r="H103" s="65">
        <v>3397</v>
      </c>
    </row>
    <row r="104" spans="1:10" ht="29.25" customHeight="1">
      <c r="A104" s="53">
        <v>96</v>
      </c>
      <c r="B104" s="1">
        <v>310</v>
      </c>
      <c r="C104" s="2" t="s">
        <v>156</v>
      </c>
      <c r="D104" s="4"/>
      <c r="E104" s="37" t="s">
        <v>73</v>
      </c>
      <c r="F104" s="58">
        <f>SUM(F105:F106)</f>
        <v>45</v>
      </c>
      <c r="G104" s="81"/>
      <c r="H104" s="58">
        <f>SUM(H105:H106)</f>
        <v>45</v>
      </c>
    </row>
    <row r="105" spans="1:10" ht="29.25" customHeight="1">
      <c r="A105" s="53">
        <v>97</v>
      </c>
      <c r="B105" s="3">
        <v>310</v>
      </c>
      <c r="C105" s="4" t="s">
        <v>156</v>
      </c>
      <c r="D105" s="4" t="s">
        <v>61</v>
      </c>
      <c r="E105" s="40" t="s">
        <v>250</v>
      </c>
      <c r="F105" s="59">
        <v>14</v>
      </c>
      <c r="G105" s="81"/>
      <c r="H105" s="59">
        <v>14</v>
      </c>
    </row>
    <row r="106" spans="1:10" ht="36" customHeight="1">
      <c r="A106" s="53">
        <v>98</v>
      </c>
      <c r="B106" s="3">
        <v>310</v>
      </c>
      <c r="C106" s="4" t="s">
        <v>156</v>
      </c>
      <c r="D106" s="4" t="s">
        <v>50</v>
      </c>
      <c r="E106" s="40" t="s">
        <v>252</v>
      </c>
      <c r="F106" s="59">
        <v>31</v>
      </c>
      <c r="G106" s="81"/>
      <c r="H106" s="59">
        <v>31</v>
      </c>
    </row>
    <row r="107" spans="1:10" ht="36" customHeight="1">
      <c r="A107" s="53">
        <v>99</v>
      </c>
      <c r="B107" s="1">
        <v>310</v>
      </c>
      <c r="C107" s="2" t="s">
        <v>254</v>
      </c>
      <c r="D107" s="2"/>
      <c r="E107" s="61" t="s">
        <v>255</v>
      </c>
      <c r="F107" s="58">
        <f>SUM(F108)</f>
        <v>388</v>
      </c>
      <c r="G107" s="81"/>
      <c r="H107" s="58">
        <f>SUM(H108)</f>
        <v>388</v>
      </c>
    </row>
    <row r="108" spans="1:10" ht="29.25" customHeight="1">
      <c r="A108" s="53">
        <v>100</v>
      </c>
      <c r="B108" s="3">
        <v>310</v>
      </c>
      <c r="C108" s="4" t="s">
        <v>254</v>
      </c>
      <c r="D108" s="4" t="s">
        <v>61</v>
      </c>
      <c r="E108" s="40" t="s">
        <v>250</v>
      </c>
      <c r="F108" s="59">
        <v>388</v>
      </c>
      <c r="G108" s="81"/>
      <c r="H108" s="59">
        <v>388</v>
      </c>
      <c r="I108" s="102"/>
      <c r="J108" s="103"/>
    </row>
    <row r="109" spans="1:10" s="16" customFormat="1" ht="26.25" customHeight="1">
      <c r="A109" s="53">
        <v>101</v>
      </c>
      <c r="B109" s="1">
        <v>314</v>
      </c>
      <c r="C109" s="2"/>
      <c r="D109" s="2"/>
      <c r="E109" s="37" t="s">
        <v>55</v>
      </c>
      <c r="F109" s="58">
        <f>SUM(F110+F112+F117+F122)</f>
        <v>90</v>
      </c>
      <c r="G109" s="22"/>
      <c r="H109" s="58">
        <f>SUM(H110+H112+H117+H122)</f>
        <v>90</v>
      </c>
    </row>
    <row r="110" spans="1:10" ht="52.5" customHeight="1">
      <c r="A110" s="53">
        <v>102</v>
      </c>
      <c r="B110" s="1">
        <v>314</v>
      </c>
      <c r="C110" s="2" t="s">
        <v>158</v>
      </c>
      <c r="D110" s="2"/>
      <c r="E110" s="37" t="s">
        <v>363</v>
      </c>
      <c r="F110" s="58">
        <f>F111</f>
        <v>20</v>
      </c>
      <c r="G110" s="22" t="e">
        <f>#REF!+#REF!</f>
        <v>#REF!</v>
      </c>
      <c r="H110" s="58">
        <f>H111</f>
        <v>20</v>
      </c>
    </row>
    <row r="111" spans="1:10" ht="27.75" customHeight="1">
      <c r="A111" s="53">
        <v>103</v>
      </c>
      <c r="B111" s="3">
        <v>314</v>
      </c>
      <c r="C111" s="4" t="s">
        <v>158</v>
      </c>
      <c r="D111" s="4" t="s">
        <v>61</v>
      </c>
      <c r="E111" s="40" t="s">
        <v>250</v>
      </c>
      <c r="F111" s="59">
        <v>20</v>
      </c>
      <c r="G111" s="22"/>
      <c r="H111" s="59">
        <v>20</v>
      </c>
    </row>
    <row r="112" spans="1:10" ht="42" customHeight="1">
      <c r="A112" s="53">
        <v>104</v>
      </c>
      <c r="B112" s="1">
        <v>314</v>
      </c>
      <c r="C112" s="2" t="s">
        <v>264</v>
      </c>
      <c r="D112" s="2"/>
      <c r="E112" s="37" t="s">
        <v>265</v>
      </c>
      <c r="F112" s="58">
        <f>SUM(F113+F115)</f>
        <v>20</v>
      </c>
      <c r="G112" s="22"/>
      <c r="H112" s="58">
        <f>SUM(H113+H115)</f>
        <v>20</v>
      </c>
    </row>
    <row r="113" spans="1:8" ht="51" customHeight="1">
      <c r="A113" s="53">
        <v>105</v>
      </c>
      <c r="B113" s="1">
        <v>314</v>
      </c>
      <c r="C113" s="2" t="s">
        <v>266</v>
      </c>
      <c r="D113" s="2"/>
      <c r="E113" s="76" t="s">
        <v>292</v>
      </c>
      <c r="F113" s="58">
        <f>SUM(F114)</f>
        <v>10</v>
      </c>
      <c r="G113" s="22"/>
      <c r="H113" s="58">
        <f>SUM(H114)</f>
        <v>10</v>
      </c>
    </row>
    <row r="114" spans="1:8" ht="32.25" customHeight="1">
      <c r="A114" s="53">
        <v>106</v>
      </c>
      <c r="B114" s="1">
        <v>314</v>
      </c>
      <c r="C114" s="4" t="s">
        <v>266</v>
      </c>
      <c r="D114" s="4" t="s">
        <v>61</v>
      </c>
      <c r="E114" s="40" t="s">
        <v>250</v>
      </c>
      <c r="F114" s="59">
        <v>10</v>
      </c>
      <c r="G114" s="81"/>
      <c r="H114" s="59">
        <v>10</v>
      </c>
    </row>
    <row r="115" spans="1:8" ht="27.75" customHeight="1">
      <c r="A115" s="53">
        <v>107</v>
      </c>
      <c r="B115" s="1">
        <v>314</v>
      </c>
      <c r="C115" s="2" t="s">
        <v>267</v>
      </c>
      <c r="D115" s="2"/>
      <c r="E115" s="76" t="s">
        <v>268</v>
      </c>
      <c r="F115" s="58">
        <f>SUM(F116)</f>
        <v>10</v>
      </c>
      <c r="G115" s="22"/>
      <c r="H115" s="58">
        <f>SUM(H116)</f>
        <v>10</v>
      </c>
    </row>
    <row r="116" spans="1:8" ht="27.75" customHeight="1">
      <c r="A116" s="53">
        <v>108</v>
      </c>
      <c r="B116" s="3">
        <v>314</v>
      </c>
      <c r="C116" s="4" t="s">
        <v>267</v>
      </c>
      <c r="D116" s="4" t="s">
        <v>61</v>
      </c>
      <c r="E116" s="40" t="s">
        <v>250</v>
      </c>
      <c r="F116" s="59">
        <v>10</v>
      </c>
      <c r="G116" s="22"/>
      <c r="H116" s="59">
        <v>10</v>
      </c>
    </row>
    <row r="117" spans="1:8" ht="57.75" customHeight="1">
      <c r="A117" s="53">
        <v>109</v>
      </c>
      <c r="B117" s="1">
        <v>314</v>
      </c>
      <c r="C117" s="2" t="s">
        <v>269</v>
      </c>
      <c r="D117" s="2"/>
      <c r="E117" s="77" t="s">
        <v>293</v>
      </c>
      <c r="F117" s="58">
        <f>SUM(F118+F120)</f>
        <v>8</v>
      </c>
      <c r="G117" s="22"/>
      <c r="H117" s="58">
        <f>SUM(H118+H120)</f>
        <v>8</v>
      </c>
    </row>
    <row r="118" spans="1:8" ht="27.75" customHeight="1">
      <c r="A118" s="53">
        <v>110</v>
      </c>
      <c r="B118" s="1">
        <v>314</v>
      </c>
      <c r="C118" s="2" t="s">
        <v>270</v>
      </c>
      <c r="D118" s="2"/>
      <c r="E118" s="78" t="s">
        <v>271</v>
      </c>
      <c r="F118" s="58">
        <f>SUM(F119)</f>
        <v>2</v>
      </c>
      <c r="G118" s="22"/>
      <c r="H118" s="58">
        <f>SUM(H119)</f>
        <v>2</v>
      </c>
    </row>
    <row r="119" spans="1:8" ht="27.75" customHeight="1">
      <c r="A119" s="53">
        <v>111</v>
      </c>
      <c r="B119" s="3">
        <v>314</v>
      </c>
      <c r="C119" s="4" t="s">
        <v>270</v>
      </c>
      <c r="D119" s="4" t="s">
        <v>61</v>
      </c>
      <c r="E119" s="40" t="s">
        <v>250</v>
      </c>
      <c r="F119" s="59">
        <v>2</v>
      </c>
      <c r="G119" s="22"/>
      <c r="H119" s="59">
        <v>2</v>
      </c>
    </row>
    <row r="120" spans="1:8" ht="43.5" customHeight="1">
      <c r="A120" s="53">
        <v>112</v>
      </c>
      <c r="B120" s="1">
        <v>314</v>
      </c>
      <c r="C120" s="2" t="s">
        <v>272</v>
      </c>
      <c r="D120" s="2"/>
      <c r="E120" s="78" t="s">
        <v>273</v>
      </c>
      <c r="F120" s="58">
        <f>SUM(F121)</f>
        <v>6</v>
      </c>
      <c r="G120" s="22"/>
      <c r="H120" s="58">
        <f>SUM(H121)</f>
        <v>6</v>
      </c>
    </row>
    <row r="121" spans="1:8" ht="27.75" customHeight="1">
      <c r="A121" s="53">
        <v>113</v>
      </c>
      <c r="B121" s="3">
        <v>314</v>
      </c>
      <c r="C121" s="4" t="s">
        <v>272</v>
      </c>
      <c r="D121" s="4" t="s">
        <v>61</v>
      </c>
      <c r="E121" s="40" t="s">
        <v>250</v>
      </c>
      <c r="F121" s="59">
        <v>6</v>
      </c>
      <c r="G121" s="22"/>
      <c r="H121" s="59">
        <v>6</v>
      </c>
    </row>
    <row r="122" spans="1:8" ht="40.5" customHeight="1">
      <c r="A122" s="53">
        <v>114</v>
      </c>
      <c r="B122" s="1">
        <v>314</v>
      </c>
      <c r="C122" s="2" t="s">
        <v>298</v>
      </c>
      <c r="D122" s="2"/>
      <c r="E122" s="37" t="s">
        <v>358</v>
      </c>
      <c r="F122" s="58">
        <f>SUM(F123+F125)</f>
        <v>42</v>
      </c>
      <c r="G122" s="22"/>
      <c r="H122" s="58">
        <f>SUM(H123+H125)</f>
        <v>42</v>
      </c>
    </row>
    <row r="123" spans="1:8" ht="27.75" customHeight="1">
      <c r="A123" s="53">
        <v>115</v>
      </c>
      <c r="B123" s="1">
        <v>314</v>
      </c>
      <c r="C123" s="2" t="s">
        <v>294</v>
      </c>
      <c r="D123" s="2"/>
      <c r="E123" s="37" t="s">
        <v>295</v>
      </c>
      <c r="F123" s="58">
        <f>SUM(F124)</f>
        <v>21</v>
      </c>
      <c r="G123" s="22"/>
      <c r="H123" s="58">
        <f>SUM(H124)</f>
        <v>21</v>
      </c>
    </row>
    <row r="124" spans="1:8" ht="27.75" customHeight="1">
      <c r="A124" s="53">
        <v>116</v>
      </c>
      <c r="B124" s="3">
        <v>314</v>
      </c>
      <c r="C124" s="4" t="s">
        <v>294</v>
      </c>
      <c r="D124" s="4" t="s">
        <v>61</v>
      </c>
      <c r="E124" s="40" t="s">
        <v>250</v>
      </c>
      <c r="F124" s="59">
        <v>21</v>
      </c>
      <c r="G124" s="22"/>
      <c r="H124" s="59">
        <v>21</v>
      </c>
    </row>
    <row r="125" spans="1:8" ht="27.75" customHeight="1">
      <c r="A125" s="53">
        <v>117</v>
      </c>
      <c r="B125" s="1">
        <v>314</v>
      </c>
      <c r="C125" s="2" t="s">
        <v>296</v>
      </c>
      <c r="D125" s="2"/>
      <c r="E125" s="37" t="s">
        <v>297</v>
      </c>
      <c r="F125" s="58">
        <f>SUM(F126)</f>
        <v>21</v>
      </c>
      <c r="G125" s="22"/>
      <c r="H125" s="58">
        <f>SUM(H126)</f>
        <v>21</v>
      </c>
    </row>
    <row r="126" spans="1:8" ht="27.75" customHeight="1">
      <c r="A126" s="53">
        <v>118</v>
      </c>
      <c r="B126" s="3">
        <v>314</v>
      </c>
      <c r="C126" s="4" t="s">
        <v>296</v>
      </c>
      <c r="D126" s="4" t="s">
        <v>61</v>
      </c>
      <c r="E126" s="40" t="s">
        <v>250</v>
      </c>
      <c r="F126" s="59">
        <v>21</v>
      </c>
      <c r="G126" s="22"/>
      <c r="H126" s="59">
        <v>21</v>
      </c>
    </row>
    <row r="127" spans="1:8" ht="21.75" customHeight="1">
      <c r="A127" s="53">
        <v>119</v>
      </c>
      <c r="B127" s="1">
        <v>400</v>
      </c>
      <c r="C127" s="2"/>
      <c r="D127" s="2"/>
      <c r="E127" s="41" t="s">
        <v>12</v>
      </c>
      <c r="F127" s="58">
        <f>SUM(F128+F131+F135+F141+F148)</f>
        <v>15374.694</v>
      </c>
      <c r="G127" s="22"/>
      <c r="H127" s="58">
        <f>SUM(H128+H131+H135+H141+H148)</f>
        <v>15545.529</v>
      </c>
    </row>
    <row r="128" spans="1:8" ht="21.75" customHeight="1">
      <c r="A128" s="53">
        <v>120</v>
      </c>
      <c r="B128" s="1">
        <v>405</v>
      </c>
      <c r="C128" s="2"/>
      <c r="D128" s="2"/>
      <c r="E128" s="37" t="s">
        <v>220</v>
      </c>
      <c r="F128" s="58">
        <f>SUM(F129)</f>
        <v>136.6</v>
      </c>
      <c r="G128" s="22"/>
      <c r="H128" s="58">
        <f>SUM(H129)</f>
        <v>134.30000000000001</v>
      </c>
    </row>
    <row r="129" spans="1:8" ht="45" customHeight="1">
      <c r="A129" s="53">
        <v>121</v>
      </c>
      <c r="B129" s="1">
        <v>405</v>
      </c>
      <c r="C129" s="2" t="s">
        <v>221</v>
      </c>
      <c r="D129" s="2"/>
      <c r="E129" s="37" t="s">
        <v>299</v>
      </c>
      <c r="F129" s="58">
        <f>F130</f>
        <v>136.6</v>
      </c>
      <c r="G129" s="22"/>
      <c r="H129" s="58">
        <f>H130</f>
        <v>134.30000000000001</v>
      </c>
    </row>
    <row r="130" spans="1:8" ht="29.25" customHeight="1">
      <c r="A130" s="53">
        <v>122</v>
      </c>
      <c r="B130" s="3">
        <v>405</v>
      </c>
      <c r="C130" s="4" t="s">
        <v>221</v>
      </c>
      <c r="D130" s="4" t="s">
        <v>61</v>
      </c>
      <c r="E130" s="40" t="s">
        <v>250</v>
      </c>
      <c r="F130" s="59">
        <v>136.6</v>
      </c>
      <c r="G130" s="22"/>
      <c r="H130" s="59">
        <v>134.30000000000001</v>
      </c>
    </row>
    <row r="131" spans="1:8" ht="16.5" customHeight="1">
      <c r="A131" s="53">
        <v>123</v>
      </c>
      <c r="B131" s="1">
        <v>408</v>
      </c>
      <c r="C131" s="2"/>
      <c r="D131" s="2"/>
      <c r="E131" s="37" t="s">
        <v>13</v>
      </c>
      <c r="F131" s="58">
        <f>SUM(F132)</f>
        <v>6405</v>
      </c>
      <c r="G131" s="22"/>
      <c r="H131" s="58">
        <f>SUM(H132)</f>
        <v>6405</v>
      </c>
    </row>
    <row r="132" spans="1:8" ht="40.5" customHeight="1">
      <c r="A132" s="53">
        <v>124</v>
      </c>
      <c r="B132" s="1">
        <v>408</v>
      </c>
      <c r="C132" s="32" t="s">
        <v>159</v>
      </c>
      <c r="D132" s="20"/>
      <c r="E132" s="37" t="s">
        <v>300</v>
      </c>
      <c r="F132" s="58">
        <f>SUM(F133)</f>
        <v>6405</v>
      </c>
      <c r="G132" s="81">
        <v>25916</v>
      </c>
      <c r="H132" s="58">
        <f>SUM(H133)</f>
        <v>6405</v>
      </c>
    </row>
    <row r="133" spans="1:8" ht="33.75" customHeight="1">
      <c r="A133" s="53">
        <v>125</v>
      </c>
      <c r="B133" s="1">
        <v>408</v>
      </c>
      <c r="C133" s="32" t="s">
        <v>160</v>
      </c>
      <c r="D133" s="2"/>
      <c r="E133" s="37" t="s">
        <v>74</v>
      </c>
      <c r="F133" s="58">
        <f>F134</f>
        <v>6405</v>
      </c>
      <c r="G133" s="22" t="e">
        <f>#REF!</f>
        <v>#REF!</v>
      </c>
      <c r="H133" s="58">
        <f>H134</f>
        <v>6405</v>
      </c>
    </row>
    <row r="134" spans="1:8" ht="38.25">
      <c r="A134" s="53">
        <v>126</v>
      </c>
      <c r="B134" s="3">
        <v>408</v>
      </c>
      <c r="C134" s="35" t="s">
        <v>160</v>
      </c>
      <c r="D134" s="4" t="s">
        <v>50</v>
      </c>
      <c r="E134" s="40" t="s">
        <v>252</v>
      </c>
      <c r="F134" s="59">
        <v>6405</v>
      </c>
      <c r="G134" s="22"/>
      <c r="H134" s="59">
        <v>6405</v>
      </c>
    </row>
    <row r="135" spans="1:8" ht="18.75" customHeight="1">
      <c r="A135" s="53">
        <v>127</v>
      </c>
      <c r="B135" s="1">
        <v>409</v>
      </c>
      <c r="C135" s="2"/>
      <c r="D135" s="2"/>
      <c r="E135" s="37" t="s">
        <v>51</v>
      </c>
      <c r="F135" s="95">
        <f>SUM(F136)</f>
        <v>7530.0940000000001</v>
      </c>
      <c r="G135" s="86"/>
      <c r="H135" s="95">
        <f>SUM(H136)</f>
        <v>7980.2290000000003</v>
      </c>
    </row>
    <row r="136" spans="1:8" ht="39.75" customHeight="1">
      <c r="A136" s="53">
        <v>128</v>
      </c>
      <c r="B136" s="1">
        <v>409</v>
      </c>
      <c r="C136" s="2" t="s">
        <v>159</v>
      </c>
      <c r="D136" s="2"/>
      <c r="E136" s="37" t="s">
        <v>300</v>
      </c>
      <c r="F136" s="95">
        <f>SUM(F137+F139)</f>
        <v>7530.0940000000001</v>
      </c>
      <c r="G136" s="86"/>
      <c r="H136" s="95">
        <f>SUM(H137+H139)</f>
        <v>7980.2290000000003</v>
      </c>
    </row>
    <row r="137" spans="1:8" s="16" customFormat="1" ht="41.25" customHeight="1">
      <c r="A137" s="53">
        <v>129</v>
      </c>
      <c r="B137" s="1">
        <v>409</v>
      </c>
      <c r="C137" s="2" t="s">
        <v>161</v>
      </c>
      <c r="D137" s="2"/>
      <c r="E137" s="37" t="s">
        <v>75</v>
      </c>
      <c r="F137" s="95">
        <f>F138</f>
        <v>6930.0940000000001</v>
      </c>
      <c r="G137" s="86"/>
      <c r="H137" s="95">
        <f>H138</f>
        <v>7380.2290000000003</v>
      </c>
    </row>
    <row r="138" spans="1:8" ht="33" customHeight="1">
      <c r="A138" s="53">
        <v>130</v>
      </c>
      <c r="B138" s="3">
        <v>409</v>
      </c>
      <c r="C138" s="4" t="s">
        <v>161</v>
      </c>
      <c r="D138" s="4" t="s">
        <v>61</v>
      </c>
      <c r="E138" s="40" t="s">
        <v>250</v>
      </c>
      <c r="F138" s="87">
        <v>6930.0940000000001</v>
      </c>
      <c r="G138" s="86"/>
      <c r="H138" s="87">
        <v>7380.2290000000003</v>
      </c>
    </row>
    <row r="139" spans="1:8" ht="38.25">
      <c r="A139" s="53">
        <v>131</v>
      </c>
      <c r="B139" s="1">
        <v>409</v>
      </c>
      <c r="C139" s="7" t="s">
        <v>162</v>
      </c>
      <c r="D139" s="4"/>
      <c r="E139" s="39" t="s">
        <v>163</v>
      </c>
      <c r="F139" s="58">
        <f>F140</f>
        <v>600</v>
      </c>
      <c r="G139" s="22"/>
      <c r="H139" s="58">
        <f>H140</f>
        <v>600</v>
      </c>
    </row>
    <row r="140" spans="1:8" ht="30" customHeight="1">
      <c r="A140" s="53">
        <v>132</v>
      </c>
      <c r="B140" s="3">
        <v>409</v>
      </c>
      <c r="C140" s="4" t="s">
        <v>162</v>
      </c>
      <c r="D140" s="4" t="s">
        <v>61</v>
      </c>
      <c r="E140" s="40" t="s">
        <v>250</v>
      </c>
      <c r="F140" s="59">
        <v>600</v>
      </c>
      <c r="G140" s="22"/>
      <c r="H140" s="59">
        <v>600</v>
      </c>
    </row>
    <row r="141" spans="1:8">
      <c r="A141" s="53">
        <v>133</v>
      </c>
      <c r="B141" s="1">
        <v>410</v>
      </c>
      <c r="C141" s="2"/>
      <c r="D141" s="2"/>
      <c r="E141" s="37" t="s">
        <v>36</v>
      </c>
      <c r="F141" s="58">
        <f>SUM(F142)</f>
        <v>50</v>
      </c>
      <c r="G141" s="22"/>
      <c r="H141" s="58">
        <f>SUM(H142)</f>
        <v>50</v>
      </c>
    </row>
    <row r="142" spans="1:8" ht="41.25" customHeight="1">
      <c r="A142" s="53">
        <v>134</v>
      </c>
      <c r="B142" s="6">
        <v>410</v>
      </c>
      <c r="C142" s="7" t="s">
        <v>164</v>
      </c>
      <c r="D142" s="7"/>
      <c r="E142" s="37" t="s">
        <v>301</v>
      </c>
      <c r="F142" s="58">
        <f>SUM(F143)</f>
        <v>50</v>
      </c>
      <c r="G142" s="22"/>
      <c r="H142" s="58">
        <f>SUM(H143)</f>
        <v>50</v>
      </c>
    </row>
    <row r="143" spans="1:8" ht="58.5" customHeight="1">
      <c r="A143" s="53">
        <v>135</v>
      </c>
      <c r="B143" s="43">
        <v>410</v>
      </c>
      <c r="C143" s="44" t="s">
        <v>352</v>
      </c>
      <c r="D143" s="44"/>
      <c r="E143" s="37" t="s">
        <v>76</v>
      </c>
      <c r="F143" s="62">
        <f>SUM(F144+F146)</f>
        <v>50</v>
      </c>
      <c r="G143" s="22"/>
      <c r="H143" s="62">
        <f>SUM(H144+H146)</f>
        <v>50</v>
      </c>
    </row>
    <row r="144" spans="1:8" s="16" customFormat="1" ht="38.25">
      <c r="A144" s="53">
        <v>136</v>
      </c>
      <c r="B144" s="43">
        <v>410</v>
      </c>
      <c r="C144" s="44" t="s">
        <v>165</v>
      </c>
      <c r="D144" s="44"/>
      <c r="E144" s="37" t="s">
        <v>77</v>
      </c>
      <c r="F144" s="62">
        <f>SUM(F145)</f>
        <v>40</v>
      </c>
      <c r="G144" s="22"/>
      <c r="H144" s="62">
        <f>SUM(H145)</f>
        <v>40</v>
      </c>
    </row>
    <row r="145" spans="1:8" ht="33.75" customHeight="1">
      <c r="A145" s="53">
        <v>137</v>
      </c>
      <c r="B145" s="45">
        <v>410</v>
      </c>
      <c r="C145" s="46" t="s">
        <v>165</v>
      </c>
      <c r="D145" s="35" t="s">
        <v>61</v>
      </c>
      <c r="E145" s="40" t="s">
        <v>250</v>
      </c>
      <c r="F145" s="63">
        <v>40</v>
      </c>
      <c r="G145" s="22"/>
      <c r="H145" s="63">
        <v>40</v>
      </c>
    </row>
    <row r="146" spans="1:8" ht="43.5" customHeight="1">
      <c r="A146" s="53">
        <v>138</v>
      </c>
      <c r="B146" s="43">
        <v>410</v>
      </c>
      <c r="C146" s="44" t="s">
        <v>302</v>
      </c>
      <c r="D146" s="32"/>
      <c r="E146" s="76" t="s">
        <v>303</v>
      </c>
      <c r="F146" s="62">
        <f>SUM(F147)</f>
        <v>10</v>
      </c>
      <c r="G146" s="22"/>
      <c r="H146" s="62">
        <f>SUM(H147)</f>
        <v>10</v>
      </c>
    </row>
    <row r="147" spans="1:8" ht="33.75" customHeight="1">
      <c r="A147" s="53">
        <v>139</v>
      </c>
      <c r="B147" s="45">
        <v>410</v>
      </c>
      <c r="C147" s="46" t="s">
        <v>302</v>
      </c>
      <c r="D147" s="35" t="s">
        <v>61</v>
      </c>
      <c r="E147" s="40" t="s">
        <v>250</v>
      </c>
      <c r="F147" s="63">
        <v>10</v>
      </c>
      <c r="G147" s="22"/>
      <c r="H147" s="63">
        <v>10</v>
      </c>
    </row>
    <row r="148" spans="1:8" ht="25.5" customHeight="1">
      <c r="A148" s="53">
        <v>140</v>
      </c>
      <c r="B148" s="1">
        <v>412</v>
      </c>
      <c r="C148" s="2"/>
      <c r="D148" s="2"/>
      <c r="E148" s="37" t="s">
        <v>120</v>
      </c>
      <c r="F148" s="58">
        <f>SUM(F149+F156+F162)</f>
        <v>1253</v>
      </c>
      <c r="G148" s="22"/>
      <c r="H148" s="58">
        <f>SUM(H149+H156+H162)</f>
        <v>976</v>
      </c>
    </row>
    <row r="149" spans="1:8" s="16" customFormat="1" ht="42" customHeight="1">
      <c r="A149" s="53">
        <v>141</v>
      </c>
      <c r="B149" s="1">
        <v>412</v>
      </c>
      <c r="C149" s="44" t="s">
        <v>167</v>
      </c>
      <c r="D149" s="7"/>
      <c r="E149" s="37" t="s">
        <v>166</v>
      </c>
      <c r="F149" s="58">
        <f>SUM(F150+F152+F154)</f>
        <v>90</v>
      </c>
      <c r="G149" s="22"/>
      <c r="H149" s="58">
        <f>SUM(H150+H152+H154)</f>
        <v>150</v>
      </c>
    </row>
    <row r="150" spans="1:8" s="15" customFormat="1" ht="75.75" customHeight="1">
      <c r="A150" s="53">
        <v>142</v>
      </c>
      <c r="B150" s="1">
        <v>412</v>
      </c>
      <c r="C150" s="32" t="s">
        <v>168</v>
      </c>
      <c r="D150" s="2"/>
      <c r="E150" s="37" t="s">
        <v>306</v>
      </c>
      <c r="F150" s="58">
        <f>F151</f>
        <v>70</v>
      </c>
      <c r="G150" s="81">
        <f>G151</f>
        <v>3161</v>
      </c>
      <c r="H150" s="58">
        <f>H151</f>
        <v>115</v>
      </c>
    </row>
    <row r="151" spans="1:8" s="16" customFormat="1" ht="44.25" customHeight="1">
      <c r="A151" s="53">
        <v>143</v>
      </c>
      <c r="B151" s="3">
        <v>412</v>
      </c>
      <c r="C151" s="35" t="s">
        <v>168</v>
      </c>
      <c r="D151" s="4" t="s">
        <v>50</v>
      </c>
      <c r="E151" s="40" t="s">
        <v>252</v>
      </c>
      <c r="F151" s="59">
        <v>70</v>
      </c>
      <c r="G151" s="22">
        <v>3161</v>
      </c>
      <c r="H151" s="59">
        <v>115</v>
      </c>
    </row>
    <row r="152" spans="1:8" ht="31.5" customHeight="1">
      <c r="A152" s="53">
        <v>144</v>
      </c>
      <c r="B152" s="6">
        <v>412</v>
      </c>
      <c r="C152" s="44" t="s">
        <v>169</v>
      </c>
      <c r="D152" s="7"/>
      <c r="E152" s="37" t="s">
        <v>78</v>
      </c>
      <c r="F152" s="58">
        <f>F153</f>
        <v>6</v>
      </c>
      <c r="G152" s="81"/>
      <c r="H152" s="58">
        <f>H153</f>
        <v>10</v>
      </c>
    </row>
    <row r="153" spans="1:8" ht="33.75" customHeight="1">
      <c r="A153" s="53">
        <v>145</v>
      </c>
      <c r="B153" s="8">
        <v>412</v>
      </c>
      <c r="C153" s="46" t="s">
        <v>169</v>
      </c>
      <c r="D153" s="9" t="s">
        <v>61</v>
      </c>
      <c r="E153" s="40" t="s">
        <v>250</v>
      </c>
      <c r="F153" s="59">
        <v>6</v>
      </c>
      <c r="G153" s="22" t="e">
        <f>#REF!+#REF!+#REF!</f>
        <v>#REF!</v>
      </c>
      <c r="H153" s="59">
        <v>10</v>
      </c>
    </row>
    <row r="154" spans="1:8" s="15" customFormat="1" ht="43.5" customHeight="1">
      <c r="A154" s="53">
        <v>146</v>
      </c>
      <c r="B154" s="6">
        <v>412</v>
      </c>
      <c r="C154" s="44" t="s">
        <v>170</v>
      </c>
      <c r="D154" s="9"/>
      <c r="E154" s="37" t="s">
        <v>114</v>
      </c>
      <c r="F154" s="58">
        <f>SUM(F155)</f>
        <v>14</v>
      </c>
      <c r="G154" s="81"/>
      <c r="H154" s="58">
        <f>SUM(H155)</f>
        <v>25</v>
      </c>
    </row>
    <row r="155" spans="1:8" s="15" customFormat="1" ht="34.5" customHeight="1">
      <c r="A155" s="53">
        <v>147</v>
      </c>
      <c r="B155" s="8">
        <v>412</v>
      </c>
      <c r="C155" s="46" t="s">
        <v>170</v>
      </c>
      <c r="D155" s="9" t="s">
        <v>61</v>
      </c>
      <c r="E155" s="40" t="s">
        <v>250</v>
      </c>
      <c r="F155" s="59">
        <v>14</v>
      </c>
      <c r="G155" s="81"/>
      <c r="H155" s="59">
        <v>25</v>
      </c>
    </row>
    <row r="156" spans="1:8" s="16" customFormat="1" ht="41.25" customHeight="1">
      <c r="A156" s="53">
        <v>148</v>
      </c>
      <c r="B156" s="43">
        <v>412</v>
      </c>
      <c r="C156" s="44" t="s">
        <v>307</v>
      </c>
      <c r="D156" s="9"/>
      <c r="E156" s="42" t="s">
        <v>171</v>
      </c>
      <c r="F156" s="58">
        <f>SUM(F157)</f>
        <v>900</v>
      </c>
      <c r="G156" s="22"/>
      <c r="H156" s="58">
        <f>SUM(H157)</f>
        <v>600</v>
      </c>
    </row>
    <row r="157" spans="1:8" s="16" customFormat="1" ht="54.75" customHeight="1">
      <c r="A157" s="53">
        <v>149</v>
      </c>
      <c r="B157" s="43">
        <v>412</v>
      </c>
      <c r="C157" s="44" t="s">
        <v>172</v>
      </c>
      <c r="D157" s="9"/>
      <c r="E157" s="90" t="s">
        <v>304</v>
      </c>
      <c r="F157" s="58">
        <f>SUM(F158+F160)</f>
        <v>900</v>
      </c>
      <c r="G157" s="22"/>
      <c r="H157" s="58">
        <f>SUM(H158+H160)</f>
        <v>600</v>
      </c>
    </row>
    <row r="158" spans="1:8" s="16" customFormat="1" ht="30" customHeight="1">
      <c r="A158" s="53">
        <v>150</v>
      </c>
      <c r="B158" s="43">
        <v>412</v>
      </c>
      <c r="C158" s="44" t="s">
        <v>308</v>
      </c>
      <c r="D158" s="44"/>
      <c r="E158" s="42" t="s">
        <v>118</v>
      </c>
      <c r="F158" s="62">
        <f>F159</f>
        <v>0</v>
      </c>
      <c r="G158" s="22"/>
      <c r="H158" s="62">
        <f>H159</f>
        <v>600</v>
      </c>
    </row>
    <row r="159" spans="1:8" s="15" customFormat="1" ht="39.75" customHeight="1">
      <c r="A159" s="53">
        <v>151</v>
      </c>
      <c r="B159" s="45">
        <v>412</v>
      </c>
      <c r="C159" s="46" t="s">
        <v>308</v>
      </c>
      <c r="D159" s="46" t="s">
        <v>61</v>
      </c>
      <c r="E159" s="40" t="s">
        <v>250</v>
      </c>
      <c r="F159" s="63">
        <v>0</v>
      </c>
      <c r="G159" s="81"/>
      <c r="H159" s="63">
        <v>600</v>
      </c>
    </row>
    <row r="160" spans="1:8" s="15" customFormat="1" ht="39.75" customHeight="1">
      <c r="A160" s="53">
        <v>152</v>
      </c>
      <c r="B160" s="43">
        <v>412</v>
      </c>
      <c r="C160" s="44" t="s">
        <v>309</v>
      </c>
      <c r="D160" s="44"/>
      <c r="E160" s="76" t="s">
        <v>305</v>
      </c>
      <c r="F160" s="62">
        <f>SUM(F161)</f>
        <v>900</v>
      </c>
      <c r="G160" s="22"/>
      <c r="H160" s="62">
        <f>SUM(H161)</f>
        <v>0</v>
      </c>
    </row>
    <row r="161" spans="1:12" s="15" customFormat="1" ht="33.75" customHeight="1">
      <c r="A161" s="53">
        <v>153</v>
      </c>
      <c r="B161" s="45">
        <v>412</v>
      </c>
      <c r="C161" s="46" t="s">
        <v>309</v>
      </c>
      <c r="D161" s="46" t="s">
        <v>61</v>
      </c>
      <c r="E161" s="40" t="s">
        <v>250</v>
      </c>
      <c r="F161" s="63">
        <v>900</v>
      </c>
      <c r="G161" s="81"/>
      <c r="H161" s="63">
        <v>0</v>
      </c>
    </row>
    <row r="162" spans="1:12" s="15" customFormat="1" ht="54" customHeight="1">
      <c r="A162" s="53">
        <v>154</v>
      </c>
      <c r="B162" s="43">
        <v>412</v>
      </c>
      <c r="C162" s="44" t="s">
        <v>310</v>
      </c>
      <c r="D162" s="44"/>
      <c r="E162" s="37" t="s">
        <v>311</v>
      </c>
      <c r="F162" s="62">
        <f>SUM(F163+F165)</f>
        <v>263</v>
      </c>
      <c r="G162" s="22"/>
      <c r="H162" s="62">
        <f>SUM(H163+H165)</f>
        <v>226</v>
      </c>
    </row>
    <row r="163" spans="1:12" s="15" customFormat="1" ht="42" customHeight="1">
      <c r="A163" s="53">
        <v>155</v>
      </c>
      <c r="B163" s="43">
        <v>412</v>
      </c>
      <c r="C163" s="44" t="s">
        <v>312</v>
      </c>
      <c r="D163" s="44"/>
      <c r="E163" s="37" t="s">
        <v>370</v>
      </c>
      <c r="F163" s="62">
        <f>SUM(F164)</f>
        <v>203</v>
      </c>
      <c r="G163" s="22"/>
      <c r="H163" s="62">
        <f>SUM(H164)</f>
        <v>181</v>
      </c>
    </row>
    <row r="164" spans="1:12" s="15" customFormat="1" ht="33.75" customHeight="1">
      <c r="A164" s="53">
        <v>156</v>
      </c>
      <c r="B164" s="45">
        <v>412</v>
      </c>
      <c r="C164" s="46" t="s">
        <v>312</v>
      </c>
      <c r="D164" s="46" t="s">
        <v>61</v>
      </c>
      <c r="E164" s="40" t="s">
        <v>250</v>
      </c>
      <c r="F164" s="63">
        <v>203</v>
      </c>
      <c r="G164" s="81"/>
      <c r="H164" s="63">
        <v>181</v>
      </c>
    </row>
    <row r="165" spans="1:12" s="15" customFormat="1" ht="33.75" customHeight="1">
      <c r="A165" s="53">
        <v>157</v>
      </c>
      <c r="B165" s="43">
        <v>412</v>
      </c>
      <c r="C165" s="44" t="s">
        <v>313</v>
      </c>
      <c r="D165" s="44"/>
      <c r="E165" s="37" t="s">
        <v>371</v>
      </c>
      <c r="F165" s="62">
        <f>SUM(F166)</f>
        <v>60</v>
      </c>
      <c r="G165" s="22"/>
      <c r="H165" s="62">
        <f>SUM(H166)</f>
        <v>45</v>
      </c>
    </row>
    <row r="166" spans="1:12" s="15" customFormat="1" ht="33.75" customHeight="1">
      <c r="A166" s="53">
        <v>158</v>
      </c>
      <c r="B166" s="45">
        <v>412</v>
      </c>
      <c r="C166" s="46" t="s">
        <v>313</v>
      </c>
      <c r="D166" s="46" t="s">
        <v>61</v>
      </c>
      <c r="E166" s="40" t="s">
        <v>250</v>
      </c>
      <c r="F166" s="63">
        <v>60</v>
      </c>
      <c r="G166" s="81"/>
      <c r="H166" s="63">
        <v>45</v>
      </c>
    </row>
    <row r="167" spans="1:12" s="15" customFormat="1" ht="27.75" customHeight="1">
      <c r="A167" s="53">
        <v>159</v>
      </c>
      <c r="B167" s="1">
        <v>500</v>
      </c>
      <c r="C167" s="2"/>
      <c r="D167" s="2"/>
      <c r="E167" s="41" t="s">
        <v>14</v>
      </c>
      <c r="F167" s="58">
        <f>SUM(F168+F179+F191+F204)</f>
        <v>10898.726999999999</v>
      </c>
      <c r="G167" s="81"/>
      <c r="H167" s="58">
        <f>SUM(H168+H179+H191+H204)</f>
        <v>8298.726999999999</v>
      </c>
    </row>
    <row r="168" spans="1:12" s="15" customFormat="1" ht="14.25" customHeight="1">
      <c r="A168" s="53">
        <v>160</v>
      </c>
      <c r="B168" s="1">
        <v>501</v>
      </c>
      <c r="C168" s="2"/>
      <c r="D168" s="2"/>
      <c r="E168" s="37" t="s">
        <v>15</v>
      </c>
      <c r="F168" s="58">
        <f>SUM(F169+F174)</f>
        <v>1664</v>
      </c>
      <c r="G168" s="81"/>
      <c r="H168" s="58">
        <f>SUM(H169+H174)</f>
        <v>534</v>
      </c>
    </row>
    <row r="169" spans="1:12" ht="41.25" customHeight="1">
      <c r="A169" s="53">
        <v>161</v>
      </c>
      <c r="B169" s="1">
        <v>501</v>
      </c>
      <c r="C169" s="2" t="s">
        <v>174</v>
      </c>
      <c r="D169" s="2"/>
      <c r="E169" s="39" t="s">
        <v>173</v>
      </c>
      <c r="F169" s="58">
        <f>SUM(F170+F172)</f>
        <v>1130</v>
      </c>
      <c r="G169" s="22" t="e">
        <f>G170+#REF!+#REF!+#REF!</f>
        <v>#REF!</v>
      </c>
      <c r="H169" s="58">
        <f>SUM(H170+H172)</f>
        <v>0</v>
      </c>
    </row>
    <row r="170" spans="1:12" ht="36.75" customHeight="1">
      <c r="A170" s="53">
        <v>162</v>
      </c>
      <c r="B170" s="1">
        <v>501</v>
      </c>
      <c r="C170" s="2" t="s">
        <v>175</v>
      </c>
      <c r="D170" s="4"/>
      <c r="E170" s="39" t="s">
        <v>225</v>
      </c>
      <c r="F170" s="95">
        <f>F171</f>
        <v>1060</v>
      </c>
      <c r="G170" s="22" t="e">
        <f>G171+#REF!</f>
        <v>#REF!</v>
      </c>
      <c r="H170" s="95">
        <f>H171</f>
        <v>0</v>
      </c>
    </row>
    <row r="171" spans="1:12" ht="25.5" customHeight="1">
      <c r="A171" s="53">
        <v>163</v>
      </c>
      <c r="B171" s="3">
        <v>501</v>
      </c>
      <c r="C171" s="4" t="s">
        <v>175</v>
      </c>
      <c r="D171" s="4" t="s">
        <v>61</v>
      </c>
      <c r="E171" s="40" t="s">
        <v>250</v>
      </c>
      <c r="F171" s="87">
        <v>1060</v>
      </c>
      <c r="G171" s="22" t="e">
        <f>#REF!</f>
        <v>#REF!</v>
      </c>
      <c r="H171" s="87">
        <v>0</v>
      </c>
      <c r="I171" s="101"/>
      <c r="J171" s="100"/>
      <c r="K171" s="100"/>
      <c r="L171" s="100"/>
    </row>
    <row r="172" spans="1:12" ht="24.75" customHeight="1">
      <c r="A172" s="53">
        <v>164</v>
      </c>
      <c r="B172" s="1">
        <v>501</v>
      </c>
      <c r="C172" s="2" t="s">
        <v>259</v>
      </c>
      <c r="D172" s="2"/>
      <c r="E172" s="37" t="s">
        <v>260</v>
      </c>
      <c r="F172" s="58">
        <f>SUM(F173)</f>
        <v>70</v>
      </c>
      <c r="G172" s="22"/>
      <c r="H172" s="58">
        <f>SUM(H173)</f>
        <v>0</v>
      </c>
      <c r="I172" s="74"/>
      <c r="J172" s="73"/>
      <c r="K172" s="73"/>
      <c r="L172" s="73"/>
    </row>
    <row r="173" spans="1:12" ht="34.5" customHeight="1">
      <c r="A173" s="53">
        <v>165</v>
      </c>
      <c r="B173" s="3">
        <v>501</v>
      </c>
      <c r="C173" s="4" t="s">
        <v>259</v>
      </c>
      <c r="D173" s="4" t="s">
        <v>61</v>
      </c>
      <c r="E173" s="40" t="s">
        <v>250</v>
      </c>
      <c r="F173" s="59">
        <v>70</v>
      </c>
      <c r="G173" s="22"/>
      <c r="H173" s="59">
        <v>0</v>
      </c>
      <c r="I173" s="74"/>
      <c r="J173" s="73"/>
      <c r="K173" s="73"/>
      <c r="L173" s="73"/>
    </row>
    <row r="174" spans="1:12" ht="65.25" customHeight="1">
      <c r="A174" s="53">
        <v>166</v>
      </c>
      <c r="B174" s="69">
        <v>501</v>
      </c>
      <c r="C174" s="27" t="s">
        <v>314</v>
      </c>
      <c r="D174" s="27"/>
      <c r="E174" s="91" t="s">
        <v>315</v>
      </c>
      <c r="F174" s="58">
        <f>SUM(F175+F177)</f>
        <v>534</v>
      </c>
      <c r="G174" s="22"/>
      <c r="H174" s="58">
        <f>SUM(H175+H177)</f>
        <v>534</v>
      </c>
      <c r="I174" s="74"/>
      <c r="J174" s="89"/>
      <c r="K174" s="89"/>
      <c r="L174" s="89"/>
    </row>
    <row r="175" spans="1:12" ht="34.5" customHeight="1">
      <c r="A175" s="53">
        <v>167</v>
      </c>
      <c r="B175" s="1">
        <v>501</v>
      </c>
      <c r="C175" s="2" t="s">
        <v>316</v>
      </c>
      <c r="D175" s="2"/>
      <c r="E175" s="51" t="s">
        <v>317</v>
      </c>
      <c r="F175" s="58">
        <f>SUM(F176)</f>
        <v>464</v>
      </c>
      <c r="G175" s="22"/>
      <c r="H175" s="58">
        <f>SUM(H176)</f>
        <v>464</v>
      </c>
      <c r="I175" s="74"/>
      <c r="J175" s="89"/>
      <c r="K175" s="89"/>
      <c r="L175" s="89"/>
    </row>
    <row r="176" spans="1:12" ht="34.5" customHeight="1">
      <c r="A176" s="53">
        <v>168</v>
      </c>
      <c r="B176" s="3">
        <v>501</v>
      </c>
      <c r="C176" s="4" t="s">
        <v>316</v>
      </c>
      <c r="D176" s="4" t="s">
        <v>61</v>
      </c>
      <c r="E176" s="40" t="s">
        <v>250</v>
      </c>
      <c r="F176" s="59">
        <v>464</v>
      </c>
      <c r="G176" s="22"/>
      <c r="H176" s="59">
        <v>464</v>
      </c>
      <c r="I176" s="74"/>
      <c r="J176" s="89"/>
      <c r="K176" s="89"/>
      <c r="L176" s="89"/>
    </row>
    <row r="177" spans="1:12" ht="34.5" customHeight="1">
      <c r="A177" s="53">
        <v>169</v>
      </c>
      <c r="B177" s="1">
        <v>501</v>
      </c>
      <c r="C177" s="2" t="s">
        <v>318</v>
      </c>
      <c r="D177" s="2"/>
      <c r="E177" s="78" t="s">
        <v>319</v>
      </c>
      <c r="F177" s="58">
        <f>SUM(F178)</f>
        <v>70</v>
      </c>
      <c r="G177" s="22"/>
      <c r="H177" s="58">
        <f>SUM(H178)</f>
        <v>70</v>
      </c>
      <c r="I177" s="74"/>
      <c r="J177" s="89"/>
      <c r="K177" s="89"/>
      <c r="L177" s="89"/>
    </row>
    <row r="178" spans="1:12" ht="34.5" customHeight="1">
      <c r="A178" s="53">
        <v>170</v>
      </c>
      <c r="B178" s="3">
        <v>501</v>
      </c>
      <c r="C178" s="4" t="s">
        <v>318</v>
      </c>
      <c r="D178" s="4" t="s">
        <v>61</v>
      </c>
      <c r="E178" s="40" t="s">
        <v>250</v>
      </c>
      <c r="F178" s="59">
        <v>70</v>
      </c>
      <c r="G178" s="22"/>
      <c r="H178" s="59">
        <v>70</v>
      </c>
      <c r="I178" s="74"/>
      <c r="J178" s="89"/>
      <c r="K178" s="89"/>
      <c r="L178" s="89"/>
    </row>
    <row r="179" spans="1:12" s="16" customFormat="1" ht="12.75" customHeight="1">
      <c r="A179" s="53">
        <v>171</v>
      </c>
      <c r="B179" s="1">
        <v>502</v>
      </c>
      <c r="C179" s="2"/>
      <c r="D179" s="2"/>
      <c r="E179" s="37" t="s">
        <v>16</v>
      </c>
      <c r="F179" s="58">
        <f>SUM(F180)</f>
        <v>2583</v>
      </c>
      <c r="G179" s="22">
        <v>1105</v>
      </c>
      <c r="H179" s="58">
        <f>SUM(H180)</f>
        <v>2083</v>
      </c>
    </row>
    <row r="180" spans="1:12" ht="43.5" customHeight="1">
      <c r="A180" s="53">
        <v>172</v>
      </c>
      <c r="B180" s="1">
        <v>502</v>
      </c>
      <c r="C180" s="2" t="s">
        <v>174</v>
      </c>
      <c r="D180" s="2"/>
      <c r="E180" s="39" t="s">
        <v>173</v>
      </c>
      <c r="F180" s="58">
        <f>SUM(F181+F183+F185+F187+F189)</f>
        <v>2583</v>
      </c>
      <c r="G180" s="22" t="e">
        <f>#REF!+#REF!+#REF!+#REF!</f>
        <v>#REF!</v>
      </c>
      <c r="H180" s="58">
        <f>SUM(H181+H183+H185+H187+H189)</f>
        <v>2083</v>
      </c>
    </row>
    <row r="181" spans="1:12" ht="30.75" customHeight="1">
      <c r="A181" s="53">
        <v>173</v>
      </c>
      <c r="B181" s="1">
        <v>502</v>
      </c>
      <c r="C181" s="2" t="s">
        <v>320</v>
      </c>
      <c r="D181" s="2"/>
      <c r="E181" s="39" t="s">
        <v>321</v>
      </c>
      <c r="F181" s="58">
        <f>SUM(F182)</f>
        <v>50</v>
      </c>
      <c r="G181" s="22"/>
      <c r="H181" s="58">
        <f>SUM(H182)</f>
        <v>50</v>
      </c>
    </row>
    <row r="182" spans="1:12" ht="31.5" customHeight="1">
      <c r="A182" s="53">
        <v>174</v>
      </c>
      <c r="B182" s="3">
        <v>502</v>
      </c>
      <c r="C182" s="4" t="s">
        <v>320</v>
      </c>
      <c r="D182" s="4" t="s">
        <v>61</v>
      </c>
      <c r="E182" s="40" t="s">
        <v>250</v>
      </c>
      <c r="F182" s="59">
        <v>50</v>
      </c>
      <c r="G182" s="81"/>
      <c r="H182" s="59">
        <v>50</v>
      </c>
    </row>
    <row r="183" spans="1:12" ht="47.25" customHeight="1">
      <c r="A183" s="53">
        <v>175</v>
      </c>
      <c r="B183" s="1">
        <v>502</v>
      </c>
      <c r="C183" s="2" t="s">
        <v>176</v>
      </c>
      <c r="D183" s="2"/>
      <c r="E183" s="39" t="s">
        <v>79</v>
      </c>
      <c r="F183" s="58">
        <f>SUM(F184)</f>
        <v>693</v>
      </c>
      <c r="G183" s="22"/>
      <c r="H183" s="58">
        <f>SUM(H184)</f>
        <v>693</v>
      </c>
    </row>
    <row r="184" spans="1:12" s="15" customFormat="1" ht="34.5" customHeight="1">
      <c r="A184" s="53">
        <v>176</v>
      </c>
      <c r="B184" s="3">
        <v>502</v>
      </c>
      <c r="C184" s="4" t="s">
        <v>176</v>
      </c>
      <c r="D184" s="4" t="s">
        <v>61</v>
      </c>
      <c r="E184" s="40" t="s">
        <v>250</v>
      </c>
      <c r="F184" s="59">
        <v>693</v>
      </c>
      <c r="G184" s="81"/>
      <c r="H184" s="59">
        <v>693</v>
      </c>
    </row>
    <row r="185" spans="1:12" s="15" customFormat="1" ht="34.5" customHeight="1">
      <c r="A185" s="53">
        <v>177</v>
      </c>
      <c r="B185" s="1">
        <v>502</v>
      </c>
      <c r="C185" s="2" t="s">
        <v>322</v>
      </c>
      <c r="D185" s="2"/>
      <c r="E185" s="39" t="s">
        <v>323</v>
      </c>
      <c r="F185" s="58">
        <f>SUM(F186)</f>
        <v>200</v>
      </c>
      <c r="G185" s="22"/>
      <c r="H185" s="58">
        <f>SUM(H186)</f>
        <v>200</v>
      </c>
    </row>
    <row r="186" spans="1:12" s="15" customFormat="1" ht="34.5" customHeight="1">
      <c r="A186" s="53">
        <v>178</v>
      </c>
      <c r="B186" s="3">
        <v>502</v>
      </c>
      <c r="C186" s="4" t="s">
        <v>322</v>
      </c>
      <c r="D186" s="4" t="s">
        <v>61</v>
      </c>
      <c r="E186" s="40" t="s">
        <v>250</v>
      </c>
      <c r="F186" s="59">
        <v>200</v>
      </c>
      <c r="G186" s="81"/>
      <c r="H186" s="59">
        <v>200</v>
      </c>
    </row>
    <row r="187" spans="1:12" ht="24.75" customHeight="1">
      <c r="A187" s="53">
        <v>179</v>
      </c>
      <c r="B187" s="1">
        <v>502</v>
      </c>
      <c r="C187" s="2" t="s">
        <v>177</v>
      </c>
      <c r="D187" s="4"/>
      <c r="E187" s="37" t="s">
        <v>119</v>
      </c>
      <c r="F187" s="58">
        <f>F188</f>
        <v>1140</v>
      </c>
      <c r="G187" s="22"/>
      <c r="H187" s="58">
        <f>H188</f>
        <v>1140</v>
      </c>
    </row>
    <row r="188" spans="1:12" s="15" customFormat="1" ht="32.25" customHeight="1">
      <c r="A188" s="53">
        <v>180</v>
      </c>
      <c r="B188" s="3">
        <v>502</v>
      </c>
      <c r="C188" s="4" t="s">
        <v>177</v>
      </c>
      <c r="D188" s="4" t="s">
        <v>61</v>
      </c>
      <c r="E188" s="40" t="s">
        <v>250</v>
      </c>
      <c r="F188" s="59">
        <v>1140</v>
      </c>
      <c r="G188" s="81"/>
      <c r="H188" s="59">
        <v>1140</v>
      </c>
    </row>
    <row r="189" spans="1:12" s="15" customFormat="1" ht="57" customHeight="1">
      <c r="A189" s="53">
        <v>181</v>
      </c>
      <c r="B189" s="1">
        <v>502</v>
      </c>
      <c r="C189" s="32" t="s">
        <v>324</v>
      </c>
      <c r="D189" s="2"/>
      <c r="E189" s="37" t="s">
        <v>325</v>
      </c>
      <c r="F189" s="58">
        <f>SUM(F190)</f>
        <v>500</v>
      </c>
      <c r="G189" s="22"/>
      <c r="H189" s="58">
        <f>SUM(H190)</f>
        <v>0</v>
      </c>
    </row>
    <row r="190" spans="1:12" s="15" customFormat="1" ht="39.75" customHeight="1">
      <c r="A190" s="53">
        <v>182</v>
      </c>
      <c r="B190" s="3">
        <v>502</v>
      </c>
      <c r="C190" s="35" t="s">
        <v>324</v>
      </c>
      <c r="D190" s="4" t="s">
        <v>50</v>
      </c>
      <c r="E190" s="40" t="s">
        <v>252</v>
      </c>
      <c r="F190" s="59">
        <v>500</v>
      </c>
      <c r="G190" s="81"/>
      <c r="H190" s="59">
        <v>0</v>
      </c>
    </row>
    <row r="191" spans="1:12" ht="18.75" customHeight="1">
      <c r="A191" s="53">
        <v>183</v>
      </c>
      <c r="B191" s="33">
        <v>503</v>
      </c>
      <c r="C191" s="32"/>
      <c r="D191" s="32"/>
      <c r="E191" s="42" t="s">
        <v>17</v>
      </c>
      <c r="F191" s="62">
        <f>SUM(F192+F199)</f>
        <v>6580.7269999999999</v>
      </c>
      <c r="G191" s="81"/>
      <c r="H191" s="62">
        <f>SUM(H192+H199)</f>
        <v>5610.7269999999999</v>
      </c>
    </row>
    <row r="192" spans="1:12" ht="43.5" customHeight="1">
      <c r="A192" s="53">
        <v>184</v>
      </c>
      <c r="B192" s="1">
        <v>503</v>
      </c>
      <c r="C192" s="2" t="s">
        <v>174</v>
      </c>
      <c r="D192" s="2"/>
      <c r="E192" s="39" t="s">
        <v>173</v>
      </c>
      <c r="F192" s="58">
        <f>SUM(F193+F195+F197)</f>
        <v>5310.7269999999999</v>
      </c>
      <c r="G192" s="22" t="e">
        <f>#REF!+#REF!+#REF!+#REF!+#REF!</f>
        <v>#REF!</v>
      </c>
      <c r="H192" s="58">
        <f>SUM(H193+H195+H197)</f>
        <v>5310.7269999999999</v>
      </c>
    </row>
    <row r="193" spans="1:10" s="16" customFormat="1" ht="18.75" customHeight="1">
      <c r="A193" s="53">
        <v>185</v>
      </c>
      <c r="B193" s="1">
        <v>503</v>
      </c>
      <c r="C193" s="2" t="s">
        <v>236</v>
      </c>
      <c r="D193" s="2"/>
      <c r="E193" s="37" t="s">
        <v>326</v>
      </c>
      <c r="F193" s="58">
        <f>F194</f>
        <v>3972.56</v>
      </c>
      <c r="G193" s="22">
        <v>150</v>
      </c>
      <c r="H193" s="58">
        <f>H194</f>
        <v>3972.56</v>
      </c>
    </row>
    <row r="194" spans="1:10" s="16" customFormat="1" ht="16.5" customHeight="1">
      <c r="A194" s="53">
        <v>186</v>
      </c>
      <c r="B194" s="3">
        <v>503</v>
      </c>
      <c r="C194" s="4" t="s">
        <v>236</v>
      </c>
      <c r="D194" s="4" t="s">
        <v>61</v>
      </c>
      <c r="E194" s="40" t="s">
        <v>250</v>
      </c>
      <c r="F194" s="59">
        <v>3972.56</v>
      </c>
      <c r="G194" s="22"/>
      <c r="H194" s="59">
        <v>3972.56</v>
      </c>
      <c r="I194" s="67"/>
      <c r="J194" s="67"/>
    </row>
    <row r="195" spans="1:10" s="16" customFormat="1" ht="17.25" customHeight="1">
      <c r="A195" s="53">
        <v>187</v>
      </c>
      <c r="B195" s="1">
        <v>503</v>
      </c>
      <c r="C195" s="2" t="s">
        <v>237</v>
      </c>
      <c r="D195" s="2"/>
      <c r="E195" s="37" t="s">
        <v>18</v>
      </c>
      <c r="F195" s="58">
        <f>F196</f>
        <v>588.16700000000003</v>
      </c>
      <c r="G195" s="22"/>
      <c r="H195" s="58">
        <f>H196</f>
        <v>588.16700000000003</v>
      </c>
    </row>
    <row r="196" spans="1:10" s="15" customFormat="1" ht="30.75" customHeight="1">
      <c r="A196" s="53">
        <v>188</v>
      </c>
      <c r="B196" s="3">
        <v>503</v>
      </c>
      <c r="C196" s="4" t="s">
        <v>237</v>
      </c>
      <c r="D196" s="4" t="s">
        <v>61</v>
      </c>
      <c r="E196" s="40" t="s">
        <v>250</v>
      </c>
      <c r="F196" s="59">
        <v>588.16700000000003</v>
      </c>
      <c r="G196" s="81"/>
      <c r="H196" s="59">
        <v>588.16700000000003</v>
      </c>
    </row>
    <row r="197" spans="1:10" ht="25.5" customHeight="1">
      <c r="A197" s="53">
        <v>189</v>
      </c>
      <c r="B197" s="1">
        <v>503</v>
      </c>
      <c r="C197" s="2" t="s">
        <v>238</v>
      </c>
      <c r="D197" s="2"/>
      <c r="E197" s="37" t="s">
        <v>80</v>
      </c>
      <c r="F197" s="58">
        <f>SUM(F198)</f>
        <v>750</v>
      </c>
      <c r="G197" s="81">
        <v>50</v>
      </c>
      <c r="H197" s="58">
        <f>SUM(H198)</f>
        <v>750</v>
      </c>
    </row>
    <row r="198" spans="1:10" ht="36.75" customHeight="1">
      <c r="A198" s="53">
        <v>190</v>
      </c>
      <c r="B198" s="3">
        <v>503</v>
      </c>
      <c r="C198" s="4" t="s">
        <v>238</v>
      </c>
      <c r="D198" s="4" t="s">
        <v>61</v>
      </c>
      <c r="E198" s="40" t="s">
        <v>250</v>
      </c>
      <c r="F198" s="59">
        <v>750</v>
      </c>
      <c r="G198" s="81"/>
      <c r="H198" s="59">
        <v>750</v>
      </c>
    </row>
    <row r="199" spans="1:10" ht="46.5" customHeight="1">
      <c r="A199" s="53">
        <v>191</v>
      </c>
      <c r="B199" s="1">
        <v>503</v>
      </c>
      <c r="C199" s="2" t="s">
        <v>355</v>
      </c>
      <c r="D199" s="2"/>
      <c r="E199" s="37" t="s">
        <v>364</v>
      </c>
      <c r="F199" s="95">
        <f>SUM(F200+F202)</f>
        <v>1270</v>
      </c>
      <c r="G199" s="22"/>
      <c r="H199" s="58">
        <f>SUM(H200+H202)</f>
        <v>300</v>
      </c>
    </row>
    <row r="200" spans="1:10" ht="36.75" customHeight="1">
      <c r="A200" s="53">
        <v>192</v>
      </c>
      <c r="B200" s="1">
        <v>503</v>
      </c>
      <c r="C200" s="2" t="s">
        <v>327</v>
      </c>
      <c r="D200" s="2"/>
      <c r="E200" s="76" t="s">
        <v>328</v>
      </c>
      <c r="F200" s="95">
        <f>SUM(F201)</f>
        <v>680</v>
      </c>
      <c r="G200" s="22"/>
      <c r="H200" s="58">
        <f>SUM(H201)</f>
        <v>200</v>
      </c>
    </row>
    <row r="201" spans="1:10" ht="36.75" customHeight="1">
      <c r="A201" s="53">
        <v>193</v>
      </c>
      <c r="B201" s="3">
        <v>503</v>
      </c>
      <c r="C201" s="4" t="s">
        <v>327</v>
      </c>
      <c r="D201" s="4" t="s">
        <v>61</v>
      </c>
      <c r="E201" s="40" t="s">
        <v>250</v>
      </c>
      <c r="F201" s="87">
        <v>680</v>
      </c>
      <c r="G201" s="81"/>
      <c r="H201" s="59">
        <v>200</v>
      </c>
    </row>
    <row r="202" spans="1:10" ht="36.75" customHeight="1">
      <c r="A202" s="53">
        <v>194</v>
      </c>
      <c r="B202" s="1">
        <v>503</v>
      </c>
      <c r="C202" s="2" t="s">
        <v>329</v>
      </c>
      <c r="D202" s="2"/>
      <c r="E202" s="37" t="s">
        <v>330</v>
      </c>
      <c r="F202" s="95">
        <f>SUM(F203)</f>
        <v>590</v>
      </c>
      <c r="G202" s="22"/>
      <c r="H202" s="58">
        <f>SUM(H203)</f>
        <v>100</v>
      </c>
    </row>
    <row r="203" spans="1:10" ht="36.75" customHeight="1">
      <c r="A203" s="53">
        <v>195</v>
      </c>
      <c r="B203" s="3">
        <v>503</v>
      </c>
      <c r="C203" s="4" t="s">
        <v>329</v>
      </c>
      <c r="D203" s="4" t="s">
        <v>61</v>
      </c>
      <c r="E203" s="40" t="s">
        <v>250</v>
      </c>
      <c r="F203" s="87">
        <v>590</v>
      </c>
      <c r="G203" s="81"/>
      <c r="H203" s="59">
        <v>100</v>
      </c>
    </row>
    <row r="204" spans="1:10" ht="22.5" customHeight="1">
      <c r="A204" s="53">
        <v>196</v>
      </c>
      <c r="B204" s="1">
        <v>505</v>
      </c>
      <c r="C204" s="2"/>
      <c r="D204" s="2"/>
      <c r="E204" s="37" t="s">
        <v>56</v>
      </c>
      <c r="F204" s="58">
        <f>SUM(F205+F208)</f>
        <v>71</v>
      </c>
      <c r="G204" s="81"/>
      <c r="H204" s="58">
        <f>SUM(H205+H208)</f>
        <v>71</v>
      </c>
    </row>
    <row r="205" spans="1:10" ht="42" customHeight="1">
      <c r="A205" s="53">
        <v>197</v>
      </c>
      <c r="B205" s="1">
        <v>505</v>
      </c>
      <c r="C205" s="2" t="s">
        <v>174</v>
      </c>
      <c r="D205" s="2"/>
      <c r="E205" s="39" t="s">
        <v>173</v>
      </c>
      <c r="F205" s="58">
        <f>SUM(F206)</f>
        <v>21</v>
      </c>
      <c r="G205" s="81"/>
      <c r="H205" s="58">
        <f>SUM(H206)</f>
        <v>21</v>
      </c>
    </row>
    <row r="206" spans="1:10" ht="61.5" customHeight="1">
      <c r="A206" s="53">
        <v>198</v>
      </c>
      <c r="B206" s="1">
        <v>505</v>
      </c>
      <c r="C206" s="2" t="s">
        <v>239</v>
      </c>
      <c r="D206" s="2"/>
      <c r="E206" s="51" t="s">
        <v>122</v>
      </c>
      <c r="F206" s="58">
        <f>F207</f>
        <v>21</v>
      </c>
      <c r="G206" s="81"/>
      <c r="H206" s="58">
        <f>H207</f>
        <v>21</v>
      </c>
    </row>
    <row r="207" spans="1:10" ht="45" customHeight="1">
      <c r="A207" s="53">
        <v>199</v>
      </c>
      <c r="B207" s="3">
        <v>505</v>
      </c>
      <c r="C207" s="4" t="s">
        <v>239</v>
      </c>
      <c r="D207" s="4" t="s">
        <v>50</v>
      </c>
      <c r="E207" s="40" t="s">
        <v>252</v>
      </c>
      <c r="F207" s="59">
        <v>21</v>
      </c>
      <c r="G207" s="81"/>
      <c r="H207" s="59">
        <v>21</v>
      </c>
    </row>
    <row r="208" spans="1:10" ht="51.75" customHeight="1">
      <c r="A208" s="53">
        <v>200</v>
      </c>
      <c r="B208" s="33">
        <v>505</v>
      </c>
      <c r="C208" s="32" t="s">
        <v>241</v>
      </c>
      <c r="D208" s="32"/>
      <c r="E208" s="42" t="s">
        <v>331</v>
      </c>
      <c r="F208" s="62">
        <f>F209</f>
        <v>50</v>
      </c>
      <c r="G208" s="81"/>
      <c r="H208" s="62">
        <f>H209</f>
        <v>50</v>
      </c>
    </row>
    <row r="209" spans="1:8" ht="25.5" customHeight="1">
      <c r="A209" s="53">
        <v>201</v>
      </c>
      <c r="B209" s="33">
        <v>505</v>
      </c>
      <c r="C209" s="32" t="s">
        <v>178</v>
      </c>
      <c r="D209" s="32"/>
      <c r="E209" s="42" t="s">
        <v>353</v>
      </c>
      <c r="F209" s="62">
        <f>F210</f>
        <v>50</v>
      </c>
      <c r="G209" s="81"/>
      <c r="H209" s="62">
        <f>H210</f>
        <v>50</v>
      </c>
    </row>
    <row r="210" spans="1:8" ht="37.5" customHeight="1">
      <c r="A210" s="53">
        <v>202</v>
      </c>
      <c r="B210" s="34">
        <v>505</v>
      </c>
      <c r="C210" s="35" t="s">
        <v>178</v>
      </c>
      <c r="D210" s="35" t="s">
        <v>61</v>
      </c>
      <c r="E210" s="40" t="s">
        <v>250</v>
      </c>
      <c r="F210" s="63">
        <v>50</v>
      </c>
      <c r="G210" s="81"/>
      <c r="H210" s="63">
        <v>50</v>
      </c>
    </row>
    <row r="211" spans="1:8" ht="24" customHeight="1">
      <c r="A211" s="53">
        <v>203</v>
      </c>
      <c r="B211" s="1">
        <v>600</v>
      </c>
      <c r="C211" s="2"/>
      <c r="D211" s="2"/>
      <c r="E211" s="41" t="s">
        <v>19</v>
      </c>
      <c r="F211" s="58">
        <f>SUM(F212)</f>
        <v>439.90499999999997</v>
      </c>
      <c r="G211" s="81"/>
      <c r="H211" s="58">
        <f>SUM(H212)</f>
        <v>439.90499999999997</v>
      </c>
    </row>
    <row r="212" spans="1:8" ht="24" customHeight="1">
      <c r="A212" s="53">
        <v>204</v>
      </c>
      <c r="B212" s="1">
        <v>603</v>
      </c>
      <c r="C212" s="2"/>
      <c r="D212" s="2"/>
      <c r="E212" s="37" t="s">
        <v>229</v>
      </c>
      <c r="F212" s="58">
        <f>SUM(F213)</f>
        <v>439.90499999999997</v>
      </c>
      <c r="G212" s="81"/>
      <c r="H212" s="58">
        <f>SUM(H213)</f>
        <v>439.90499999999997</v>
      </c>
    </row>
    <row r="213" spans="1:8" ht="43.5" customHeight="1">
      <c r="A213" s="53">
        <v>205</v>
      </c>
      <c r="B213" s="1">
        <v>603</v>
      </c>
      <c r="C213" s="2" t="s">
        <v>240</v>
      </c>
      <c r="D213" s="2"/>
      <c r="E213" s="37" t="s">
        <v>179</v>
      </c>
      <c r="F213" s="58">
        <f>SUM(F214)</f>
        <v>439.90499999999997</v>
      </c>
      <c r="G213" s="22" t="e">
        <f>G214</f>
        <v>#REF!</v>
      </c>
      <c r="H213" s="58">
        <f>SUM(H214)</f>
        <v>439.90499999999997</v>
      </c>
    </row>
    <row r="214" spans="1:8" ht="50.25" customHeight="1">
      <c r="A214" s="53">
        <v>206</v>
      </c>
      <c r="B214" s="1">
        <v>603</v>
      </c>
      <c r="C214" s="2" t="s">
        <v>180</v>
      </c>
      <c r="D214" s="4"/>
      <c r="E214" s="37" t="s">
        <v>81</v>
      </c>
      <c r="F214" s="58">
        <f>F215</f>
        <v>439.90499999999997</v>
      </c>
      <c r="G214" s="22" t="e">
        <f>G215+#REF!+#REF!</f>
        <v>#REF!</v>
      </c>
      <c r="H214" s="58">
        <f>H215</f>
        <v>439.90499999999997</v>
      </c>
    </row>
    <row r="215" spans="1:8" ht="25.5" customHeight="1">
      <c r="A215" s="53">
        <v>207</v>
      </c>
      <c r="B215" s="3">
        <v>603</v>
      </c>
      <c r="C215" s="4" t="s">
        <v>180</v>
      </c>
      <c r="D215" s="4" t="s">
        <v>61</v>
      </c>
      <c r="E215" s="40" t="s">
        <v>250</v>
      </c>
      <c r="F215" s="59">
        <v>439.90499999999997</v>
      </c>
      <c r="G215" s="22">
        <f>G216</f>
        <v>581</v>
      </c>
      <c r="H215" s="59">
        <v>439.90499999999997</v>
      </c>
    </row>
    <row r="216" spans="1:8" ht="21.75" customHeight="1">
      <c r="A216" s="53">
        <v>208</v>
      </c>
      <c r="B216" s="1">
        <v>700</v>
      </c>
      <c r="C216" s="2"/>
      <c r="D216" s="2"/>
      <c r="E216" s="41" t="s">
        <v>20</v>
      </c>
      <c r="F216" s="58">
        <f>SUM(F217+F229+F246+F253)</f>
        <v>132612.46800000002</v>
      </c>
      <c r="G216" s="22">
        <f>G217</f>
        <v>581</v>
      </c>
      <c r="H216" s="58">
        <f>SUM(H217+H229+H246+H253)</f>
        <v>126780.63</v>
      </c>
    </row>
    <row r="217" spans="1:8" ht="22.5" customHeight="1">
      <c r="A217" s="53">
        <v>209</v>
      </c>
      <c r="B217" s="1">
        <v>701</v>
      </c>
      <c r="C217" s="2"/>
      <c r="D217" s="2"/>
      <c r="E217" s="37" t="s">
        <v>21</v>
      </c>
      <c r="F217" s="58">
        <f>SUM(F218)</f>
        <v>39757</v>
      </c>
      <c r="G217" s="81">
        <v>581</v>
      </c>
      <c r="H217" s="58">
        <f>SUM(H218)</f>
        <v>38437.035000000003</v>
      </c>
    </row>
    <row r="218" spans="1:8" ht="36" customHeight="1">
      <c r="A218" s="53">
        <v>210</v>
      </c>
      <c r="B218" s="1">
        <v>701</v>
      </c>
      <c r="C218" s="2" t="s">
        <v>182</v>
      </c>
      <c r="D218" s="4"/>
      <c r="E218" s="37" t="s">
        <v>181</v>
      </c>
      <c r="F218" s="58">
        <f>SUM(F219+F224)</f>
        <v>39757</v>
      </c>
      <c r="G218" s="81"/>
      <c r="H218" s="58">
        <f>H219+H224</f>
        <v>38437.035000000003</v>
      </c>
    </row>
    <row r="219" spans="1:8" ht="34.5" customHeight="1">
      <c r="A219" s="53">
        <v>211</v>
      </c>
      <c r="B219" s="1">
        <v>701</v>
      </c>
      <c r="C219" s="2" t="s">
        <v>183</v>
      </c>
      <c r="D219" s="2"/>
      <c r="E219" s="37" t="s">
        <v>82</v>
      </c>
      <c r="F219" s="58">
        <f>SUM(F220)</f>
        <v>22000</v>
      </c>
      <c r="G219" s="81"/>
      <c r="H219" s="95">
        <f>SUM(H220)</f>
        <v>20000.035</v>
      </c>
    </row>
    <row r="220" spans="1:8" ht="54" customHeight="1">
      <c r="A220" s="53">
        <v>212</v>
      </c>
      <c r="B220" s="1">
        <v>701</v>
      </c>
      <c r="C220" s="2" t="s">
        <v>184</v>
      </c>
      <c r="D220" s="2"/>
      <c r="E220" s="37" t="s">
        <v>83</v>
      </c>
      <c r="F220" s="58">
        <f>SUM(F221:F223)</f>
        <v>22000</v>
      </c>
      <c r="G220" s="81"/>
      <c r="H220" s="95">
        <f>SUM(H221:H223)</f>
        <v>20000.035</v>
      </c>
    </row>
    <row r="221" spans="1:8" ht="29.25" customHeight="1">
      <c r="A221" s="53">
        <v>213</v>
      </c>
      <c r="B221" s="3">
        <v>701</v>
      </c>
      <c r="C221" s="4" t="s">
        <v>184</v>
      </c>
      <c r="D221" s="4" t="s">
        <v>41</v>
      </c>
      <c r="E221" s="40" t="s">
        <v>42</v>
      </c>
      <c r="F221" s="65">
        <v>13412.035</v>
      </c>
      <c r="G221" s="79"/>
      <c r="H221" s="87">
        <v>13412.035</v>
      </c>
    </row>
    <row r="222" spans="1:8" ht="36" customHeight="1">
      <c r="A222" s="53">
        <v>214</v>
      </c>
      <c r="B222" s="3">
        <v>701</v>
      </c>
      <c r="C222" s="4" t="s">
        <v>184</v>
      </c>
      <c r="D222" s="4" t="s">
        <v>61</v>
      </c>
      <c r="E222" s="40" t="s">
        <v>250</v>
      </c>
      <c r="F222" s="65">
        <v>8187.9650000000001</v>
      </c>
      <c r="G222" s="79"/>
      <c r="H222" s="87">
        <v>6188</v>
      </c>
    </row>
    <row r="223" spans="1:8" ht="26.25" customHeight="1">
      <c r="A223" s="53">
        <v>215</v>
      </c>
      <c r="B223" s="3">
        <v>701</v>
      </c>
      <c r="C223" s="4" t="s">
        <v>184</v>
      </c>
      <c r="D223" s="4" t="s">
        <v>242</v>
      </c>
      <c r="E223" s="40" t="s">
        <v>243</v>
      </c>
      <c r="F223" s="65">
        <v>400</v>
      </c>
      <c r="G223" s="79"/>
      <c r="H223" s="87">
        <v>400</v>
      </c>
    </row>
    <row r="224" spans="1:8" ht="62.25" customHeight="1">
      <c r="A224" s="53">
        <v>216</v>
      </c>
      <c r="B224" s="1">
        <v>701</v>
      </c>
      <c r="C224" s="2" t="s">
        <v>185</v>
      </c>
      <c r="D224" s="4"/>
      <c r="E224" s="37" t="s">
        <v>84</v>
      </c>
      <c r="F224" s="64">
        <f>SUM(F225+F227)</f>
        <v>17757</v>
      </c>
      <c r="G224" s="79"/>
      <c r="H224" s="64">
        <f>SUM(H225+H227)</f>
        <v>18437</v>
      </c>
    </row>
    <row r="225" spans="1:8" ht="67.5" customHeight="1">
      <c r="A225" s="53">
        <v>217</v>
      </c>
      <c r="B225" s="1">
        <v>701</v>
      </c>
      <c r="C225" s="2" t="s">
        <v>246</v>
      </c>
      <c r="D225" s="2"/>
      <c r="E225" s="37" t="s">
        <v>85</v>
      </c>
      <c r="F225" s="64">
        <f>SUM(F226)</f>
        <v>17430</v>
      </c>
      <c r="G225" s="75"/>
      <c r="H225" s="64">
        <f>SUM(H226)</f>
        <v>18110</v>
      </c>
    </row>
    <row r="226" spans="1:8" ht="15.75" customHeight="1">
      <c r="A226" s="53">
        <v>218</v>
      </c>
      <c r="B226" s="3">
        <v>701</v>
      </c>
      <c r="C226" s="4" t="s">
        <v>246</v>
      </c>
      <c r="D226" s="4" t="s">
        <v>41</v>
      </c>
      <c r="E226" s="40" t="s">
        <v>42</v>
      </c>
      <c r="F226" s="65">
        <v>17430</v>
      </c>
      <c r="G226" s="75"/>
      <c r="H226" s="65">
        <v>18110</v>
      </c>
    </row>
    <row r="227" spans="1:8" ht="84" customHeight="1">
      <c r="A227" s="53">
        <v>219</v>
      </c>
      <c r="B227" s="1">
        <v>701</v>
      </c>
      <c r="C227" s="2" t="s">
        <v>247</v>
      </c>
      <c r="D227" s="2"/>
      <c r="E227" s="37" t="s">
        <v>86</v>
      </c>
      <c r="F227" s="64">
        <f>SUM(F228)</f>
        <v>327</v>
      </c>
      <c r="G227" s="75"/>
      <c r="H227" s="64">
        <f>SUM(H228)</f>
        <v>327</v>
      </c>
    </row>
    <row r="228" spans="1:8" ht="34.5" customHeight="1">
      <c r="A228" s="53">
        <v>220</v>
      </c>
      <c r="B228" s="3">
        <v>701</v>
      </c>
      <c r="C228" s="4" t="s">
        <v>247</v>
      </c>
      <c r="D228" s="4" t="s">
        <v>61</v>
      </c>
      <c r="E228" s="40" t="s">
        <v>250</v>
      </c>
      <c r="F228" s="65">
        <v>327</v>
      </c>
      <c r="G228" s="75"/>
      <c r="H228" s="65">
        <v>327</v>
      </c>
    </row>
    <row r="229" spans="1:8" ht="27" customHeight="1">
      <c r="A229" s="53">
        <v>221</v>
      </c>
      <c r="B229" s="1">
        <v>702</v>
      </c>
      <c r="C229" s="2"/>
      <c r="D229" s="2"/>
      <c r="E229" s="37" t="s">
        <v>22</v>
      </c>
      <c r="F229" s="58">
        <f>SUM(F230+F243)</f>
        <v>83175.41</v>
      </c>
      <c r="G229" s="22"/>
      <c r="H229" s="58">
        <f>SUM(H230+H243)</f>
        <v>78349.8</v>
      </c>
    </row>
    <row r="230" spans="1:8" ht="41.25" customHeight="1">
      <c r="A230" s="53">
        <v>222</v>
      </c>
      <c r="B230" s="1">
        <v>702</v>
      </c>
      <c r="C230" s="2" t="s">
        <v>182</v>
      </c>
      <c r="D230" s="2"/>
      <c r="E230" s="37" t="s">
        <v>181</v>
      </c>
      <c r="F230" s="58">
        <f>SUM(F231+F236+F241)</f>
        <v>82075.41</v>
      </c>
      <c r="G230" s="22">
        <f>G232</f>
        <v>81276</v>
      </c>
      <c r="H230" s="58">
        <f>SUM(H231+H236+H241)</f>
        <v>78349.8</v>
      </c>
    </row>
    <row r="231" spans="1:8" ht="35.25" customHeight="1">
      <c r="A231" s="53">
        <v>223</v>
      </c>
      <c r="B231" s="1">
        <v>702</v>
      </c>
      <c r="C231" s="2" t="s">
        <v>186</v>
      </c>
      <c r="D231" s="2"/>
      <c r="E231" s="37" t="s">
        <v>87</v>
      </c>
      <c r="F231" s="58">
        <f>F232</f>
        <v>35052.410000000003</v>
      </c>
      <c r="G231" s="22"/>
      <c r="H231" s="58">
        <f>H232</f>
        <v>30072.799999999999</v>
      </c>
    </row>
    <row r="232" spans="1:8" ht="39.75" customHeight="1">
      <c r="A232" s="53">
        <v>224</v>
      </c>
      <c r="B232" s="1">
        <v>702</v>
      </c>
      <c r="C232" s="2" t="s">
        <v>187</v>
      </c>
      <c r="D232" s="2"/>
      <c r="E232" s="37" t="s">
        <v>88</v>
      </c>
      <c r="F232" s="95">
        <f>SUM(F233:F235)</f>
        <v>35052.410000000003</v>
      </c>
      <c r="G232" s="81">
        <v>81276</v>
      </c>
      <c r="H232" s="58">
        <f>SUM(H233:H235)</f>
        <v>30072.799999999999</v>
      </c>
    </row>
    <row r="233" spans="1:8" ht="24.75" customHeight="1">
      <c r="A233" s="53">
        <v>225</v>
      </c>
      <c r="B233" s="3">
        <v>702</v>
      </c>
      <c r="C233" s="4" t="s">
        <v>187</v>
      </c>
      <c r="D233" s="4" t="s">
        <v>41</v>
      </c>
      <c r="E233" s="40" t="s">
        <v>42</v>
      </c>
      <c r="F233" s="87">
        <v>14755.605</v>
      </c>
      <c r="G233" s="79"/>
      <c r="H233" s="65">
        <v>14755.605</v>
      </c>
    </row>
    <row r="234" spans="1:8" ht="28.5" customHeight="1">
      <c r="A234" s="53">
        <v>226</v>
      </c>
      <c r="B234" s="3">
        <v>702</v>
      </c>
      <c r="C234" s="4" t="s">
        <v>187</v>
      </c>
      <c r="D234" s="4" t="s">
        <v>61</v>
      </c>
      <c r="E234" s="40" t="s">
        <v>250</v>
      </c>
      <c r="F234" s="87">
        <v>20155.305</v>
      </c>
      <c r="G234" s="79"/>
      <c r="H234" s="65">
        <v>15175.695</v>
      </c>
    </row>
    <row r="235" spans="1:8" ht="18.75" customHeight="1">
      <c r="A235" s="53">
        <v>227</v>
      </c>
      <c r="B235" s="3">
        <v>702</v>
      </c>
      <c r="C235" s="4" t="s">
        <v>187</v>
      </c>
      <c r="D235" s="4" t="s">
        <v>242</v>
      </c>
      <c r="E235" s="40" t="s">
        <v>243</v>
      </c>
      <c r="F235" s="87">
        <v>141.5</v>
      </c>
      <c r="G235" s="79"/>
      <c r="H235" s="65">
        <v>141.5</v>
      </c>
    </row>
    <row r="236" spans="1:8" ht="60.75" customHeight="1">
      <c r="A236" s="53">
        <v>228</v>
      </c>
      <c r="B236" s="1">
        <v>702</v>
      </c>
      <c r="C236" s="2" t="s">
        <v>190</v>
      </c>
      <c r="D236" s="4"/>
      <c r="E236" s="37" t="s">
        <v>89</v>
      </c>
      <c r="F236" s="64">
        <f>SUM(F237+F239)</f>
        <v>43305</v>
      </c>
      <c r="G236" s="79"/>
      <c r="H236" s="64">
        <f>SUM(H237+H239)</f>
        <v>44559</v>
      </c>
    </row>
    <row r="237" spans="1:8" ht="72" customHeight="1">
      <c r="A237" s="53">
        <v>229</v>
      </c>
      <c r="B237" s="1">
        <v>702</v>
      </c>
      <c r="C237" s="2" t="s">
        <v>244</v>
      </c>
      <c r="D237" s="2"/>
      <c r="E237" s="37" t="s">
        <v>90</v>
      </c>
      <c r="F237" s="64">
        <f>SUM(F238)</f>
        <v>41822.400000000001</v>
      </c>
      <c r="G237" s="79"/>
      <c r="H237" s="64">
        <f>SUM(H238)</f>
        <v>43076.4</v>
      </c>
    </row>
    <row r="238" spans="1:8" ht="15.75" customHeight="1">
      <c r="A238" s="53">
        <v>230</v>
      </c>
      <c r="B238" s="3">
        <v>702</v>
      </c>
      <c r="C238" s="4" t="s">
        <v>244</v>
      </c>
      <c r="D238" s="4" t="s">
        <v>41</v>
      </c>
      <c r="E238" s="40" t="s">
        <v>42</v>
      </c>
      <c r="F238" s="65">
        <v>41822.400000000001</v>
      </c>
      <c r="G238" s="79"/>
      <c r="H238" s="65">
        <v>43076.4</v>
      </c>
    </row>
    <row r="239" spans="1:8" ht="69.75" customHeight="1">
      <c r="A239" s="53">
        <v>231</v>
      </c>
      <c r="B239" s="1">
        <v>702</v>
      </c>
      <c r="C239" s="2" t="s">
        <v>245</v>
      </c>
      <c r="D239" s="2"/>
      <c r="E239" s="85" t="s">
        <v>282</v>
      </c>
      <c r="F239" s="64">
        <f>SUM(F240)</f>
        <v>1482.6</v>
      </c>
      <c r="G239" s="75"/>
      <c r="H239" s="64">
        <f>SUM(H240)</f>
        <v>1482.6</v>
      </c>
    </row>
    <row r="240" spans="1:8" ht="33.75" customHeight="1">
      <c r="A240" s="53">
        <v>232</v>
      </c>
      <c r="B240" s="3">
        <v>702</v>
      </c>
      <c r="C240" s="4" t="s">
        <v>245</v>
      </c>
      <c r="D240" s="4" t="s">
        <v>61</v>
      </c>
      <c r="E240" s="40" t="s">
        <v>250</v>
      </c>
      <c r="F240" s="65">
        <v>1482.6</v>
      </c>
      <c r="G240" s="75"/>
      <c r="H240" s="65">
        <v>1482.6</v>
      </c>
    </row>
    <row r="241" spans="1:9" ht="33" customHeight="1">
      <c r="A241" s="53">
        <v>233</v>
      </c>
      <c r="B241" s="1">
        <v>702</v>
      </c>
      <c r="C241" s="2" t="s">
        <v>191</v>
      </c>
      <c r="D241" s="4"/>
      <c r="E241" s="37" t="s">
        <v>91</v>
      </c>
      <c r="F241" s="58">
        <f>F242</f>
        <v>3718</v>
      </c>
      <c r="G241" s="22" t="e">
        <f>#REF!</f>
        <v>#REF!</v>
      </c>
      <c r="H241" s="58">
        <f>H242</f>
        <v>3718</v>
      </c>
    </row>
    <row r="242" spans="1:9" ht="33" customHeight="1">
      <c r="A242" s="53">
        <v>234</v>
      </c>
      <c r="B242" s="3">
        <v>702</v>
      </c>
      <c r="C242" s="4" t="s">
        <v>191</v>
      </c>
      <c r="D242" s="4" t="s">
        <v>61</v>
      </c>
      <c r="E242" s="40" t="s">
        <v>250</v>
      </c>
      <c r="F242" s="65">
        <v>3718</v>
      </c>
      <c r="G242" s="75"/>
      <c r="H242" s="65">
        <v>3718</v>
      </c>
      <c r="I242" s="57" t="s">
        <v>365</v>
      </c>
    </row>
    <row r="243" spans="1:9" ht="58.5" customHeight="1">
      <c r="A243" s="53">
        <v>235</v>
      </c>
      <c r="B243" s="1">
        <v>702</v>
      </c>
      <c r="C243" s="2" t="s">
        <v>263</v>
      </c>
      <c r="D243" s="2"/>
      <c r="E243" s="37" t="s">
        <v>276</v>
      </c>
      <c r="F243" s="58">
        <f>SUM(F244)</f>
        <v>1100</v>
      </c>
      <c r="G243" s="22"/>
      <c r="H243" s="58">
        <f>SUM(H244)</f>
        <v>0</v>
      </c>
    </row>
    <row r="244" spans="1:9" ht="61.5" customHeight="1">
      <c r="A244" s="53">
        <v>236</v>
      </c>
      <c r="B244" s="1">
        <v>702</v>
      </c>
      <c r="C244" s="2" t="s">
        <v>262</v>
      </c>
      <c r="D244" s="2"/>
      <c r="E244" s="37" t="s">
        <v>359</v>
      </c>
      <c r="F244" s="58">
        <f>SUM(F245)</f>
        <v>1100</v>
      </c>
      <c r="G244" s="22"/>
      <c r="H244" s="58">
        <f>SUM(H245)</f>
        <v>0</v>
      </c>
    </row>
    <row r="245" spans="1:9" ht="33" customHeight="1">
      <c r="A245" s="53">
        <v>237</v>
      </c>
      <c r="B245" s="3">
        <v>702</v>
      </c>
      <c r="C245" s="4" t="s">
        <v>262</v>
      </c>
      <c r="D245" s="4" t="s">
        <v>61</v>
      </c>
      <c r="E245" s="40" t="s">
        <v>250</v>
      </c>
      <c r="F245" s="59">
        <v>1100</v>
      </c>
      <c r="G245" s="22"/>
      <c r="H245" s="59">
        <v>0</v>
      </c>
    </row>
    <row r="246" spans="1:9" ht="21.75" customHeight="1">
      <c r="A246" s="53">
        <v>238</v>
      </c>
      <c r="B246" s="1">
        <v>703</v>
      </c>
      <c r="C246" s="2"/>
      <c r="D246" s="2"/>
      <c r="E246" s="37" t="s">
        <v>279</v>
      </c>
      <c r="F246" s="58">
        <f>SUM(F247)</f>
        <v>6679.1</v>
      </c>
      <c r="G246" s="22"/>
      <c r="H246" s="58">
        <f>SUM(H247)</f>
        <v>6616.1</v>
      </c>
    </row>
    <row r="247" spans="1:9" ht="49.5" customHeight="1">
      <c r="A247" s="53">
        <v>239</v>
      </c>
      <c r="B247" s="3">
        <v>703</v>
      </c>
      <c r="C247" s="2" t="s">
        <v>182</v>
      </c>
      <c r="D247" s="2"/>
      <c r="E247" s="37" t="s">
        <v>181</v>
      </c>
      <c r="F247" s="58">
        <f>SUM(F248)</f>
        <v>6679.1</v>
      </c>
      <c r="G247" s="22"/>
      <c r="H247" s="58">
        <f>SUM(H248)</f>
        <v>6616.1</v>
      </c>
    </row>
    <row r="248" spans="1:9" ht="45" customHeight="1">
      <c r="A248" s="53">
        <v>240</v>
      </c>
      <c r="B248" s="1">
        <v>703</v>
      </c>
      <c r="C248" s="2" t="s">
        <v>188</v>
      </c>
      <c r="D248" s="2"/>
      <c r="E248" s="37" t="s">
        <v>92</v>
      </c>
      <c r="F248" s="64">
        <f>F249</f>
        <v>6679.1</v>
      </c>
      <c r="G248" s="75"/>
      <c r="H248" s="64">
        <f>H249</f>
        <v>6616.1</v>
      </c>
    </row>
    <row r="249" spans="1:9" ht="39.75" customHeight="1">
      <c r="A249" s="53">
        <v>241</v>
      </c>
      <c r="B249" s="1">
        <v>703</v>
      </c>
      <c r="C249" s="2" t="s">
        <v>189</v>
      </c>
      <c r="D249" s="2"/>
      <c r="E249" s="37" t="s">
        <v>93</v>
      </c>
      <c r="F249" s="64">
        <f>SUM(F250:F252)</f>
        <v>6679.1</v>
      </c>
      <c r="G249" s="75"/>
      <c r="H249" s="64">
        <f>SUM(H250:H252)</f>
        <v>6616.1</v>
      </c>
    </row>
    <row r="250" spans="1:9" ht="33" customHeight="1">
      <c r="A250" s="53">
        <v>242</v>
      </c>
      <c r="B250" s="3">
        <v>703</v>
      </c>
      <c r="C250" s="4" t="s">
        <v>189</v>
      </c>
      <c r="D250" s="4" t="s">
        <v>41</v>
      </c>
      <c r="E250" s="40" t="s">
        <v>66</v>
      </c>
      <c r="F250" s="65">
        <v>5924.1</v>
      </c>
      <c r="G250" s="79"/>
      <c r="H250" s="65">
        <v>5924.1</v>
      </c>
    </row>
    <row r="251" spans="1:9" ht="33" customHeight="1">
      <c r="A251" s="53">
        <v>243</v>
      </c>
      <c r="B251" s="3">
        <v>703</v>
      </c>
      <c r="C251" s="4" t="s">
        <v>189</v>
      </c>
      <c r="D251" s="4" t="s">
        <v>61</v>
      </c>
      <c r="E251" s="40" t="s">
        <v>250</v>
      </c>
      <c r="F251" s="65">
        <v>735</v>
      </c>
      <c r="G251" s="79"/>
      <c r="H251" s="65">
        <v>672</v>
      </c>
    </row>
    <row r="252" spans="1:9" ht="22.5" customHeight="1">
      <c r="A252" s="53">
        <v>244</v>
      </c>
      <c r="B252" s="3">
        <v>703</v>
      </c>
      <c r="C252" s="4" t="s">
        <v>189</v>
      </c>
      <c r="D252" s="4" t="s">
        <v>242</v>
      </c>
      <c r="E252" s="40" t="s">
        <v>243</v>
      </c>
      <c r="F252" s="65">
        <v>20</v>
      </c>
      <c r="G252" s="79"/>
      <c r="H252" s="65">
        <v>20</v>
      </c>
    </row>
    <row r="253" spans="1:9" ht="25.5" customHeight="1">
      <c r="A253" s="53">
        <v>245</v>
      </c>
      <c r="B253" s="1">
        <v>707</v>
      </c>
      <c r="C253" s="2"/>
      <c r="D253" s="2"/>
      <c r="E253" s="37" t="s">
        <v>361</v>
      </c>
      <c r="F253" s="58">
        <f>SUM(F254+F262)</f>
        <v>3000.9580000000001</v>
      </c>
      <c r="G253" s="22"/>
      <c r="H253" s="58">
        <f>SUM(H254+H262)</f>
        <v>3377.6949999999997</v>
      </c>
    </row>
    <row r="254" spans="1:9" ht="44.25" customHeight="1">
      <c r="A254" s="53">
        <v>246</v>
      </c>
      <c r="B254" s="1">
        <v>707</v>
      </c>
      <c r="C254" s="2" t="s">
        <v>157</v>
      </c>
      <c r="D254" s="2"/>
      <c r="E254" s="37" t="s">
        <v>194</v>
      </c>
      <c r="F254" s="62">
        <f>F255</f>
        <v>50</v>
      </c>
      <c r="G254" s="22"/>
      <c r="H254" s="62">
        <f>H255</f>
        <v>308.7</v>
      </c>
    </row>
    <row r="255" spans="1:9" s="16" customFormat="1" ht="100.5" customHeight="1">
      <c r="A255" s="53">
        <v>247</v>
      </c>
      <c r="B255" s="1">
        <v>707</v>
      </c>
      <c r="C255" s="2" t="s">
        <v>354</v>
      </c>
      <c r="D255" s="2"/>
      <c r="E255" s="37" t="s">
        <v>96</v>
      </c>
      <c r="F255" s="62">
        <f>SUM(F256+F258+F260)</f>
        <v>50</v>
      </c>
      <c r="G255" s="22"/>
      <c r="H255" s="62">
        <f>SUM(H256+H258+H260)</f>
        <v>308.7</v>
      </c>
    </row>
    <row r="256" spans="1:9" s="16" customFormat="1" ht="41.25" customHeight="1">
      <c r="A256" s="53">
        <v>248</v>
      </c>
      <c r="B256" s="1">
        <v>707</v>
      </c>
      <c r="C256" s="2" t="s">
        <v>195</v>
      </c>
      <c r="D256" s="2"/>
      <c r="E256" s="37" t="s">
        <v>97</v>
      </c>
      <c r="F256" s="62">
        <f>F257</f>
        <v>50</v>
      </c>
      <c r="G256" s="22"/>
      <c r="H256" s="62">
        <f>H257</f>
        <v>0</v>
      </c>
    </row>
    <row r="257" spans="1:9" ht="40.5" customHeight="1">
      <c r="A257" s="53">
        <v>249</v>
      </c>
      <c r="B257" s="3">
        <v>707</v>
      </c>
      <c r="C257" s="4" t="s">
        <v>195</v>
      </c>
      <c r="D257" s="4" t="s">
        <v>61</v>
      </c>
      <c r="E257" s="40" t="s">
        <v>250</v>
      </c>
      <c r="F257" s="63">
        <v>50</v>
      </c>
      <c r="G257" s="22"/>
      <c r="H257" s="63">
        <v>0</v>
      </c>
      <c r="I257" s="92" t="s">
        <v>337</v>
      </c>
    </row>
    <row r="258" spans="1:9" ht="40.5" customHeight="1">
      <c r="A258" s="53">
        <v>250</v>
      </c>
      <c r="B258" s="1">
        <v>707</v>
      </c>
      <c r="C258" s="2" t="s">
        <v>332</v>
      </c>
      <c r="D258" s="2"/>
      <c r="E258" s="90" t="s">
        <v>333</v>
      </c>
      <c r="F258" s="62">
        <f>SUM(F259)</f>
        <v>0</v>
      </c>
      <c r="G258" s="22"/>
      <c r="H258" s="62">
        <f>SUM(H259)</f>
        <v>58.7</v>
      </c>
      <c r="I258" s="68"/>
    </row>
    <row r="259" spans="1:9" ht="40.5" customHeight="1">
      <c r="A259" s="53">
        <v>251</v>
      </c>
      <c r="B259" s="3">
        <v>707</v>
      </c>
      <c r="C259" s="4" t="s">
        <v>332</v>
      </c>
      <c r="D259" s="4" t="s">
        <v>61</v>
      </c>
      <c r="E259" s="40" t="s">
        <v>250</v>
      </c>
      <c r="F259" s="63">
        <v>0</v>
      </c>
      <c r="G259" s="22"/>
      <c r="H259" s="63">
        <v>58.7</v>
      </c>
      <c r="I259" s="92" t="s">
        <v>336</v>
      </c>
    </row>
    <row r="260" spans="1:9" ht="33" customHeight="1">
      <c r="A260" s="53">
        <v>252</v>
      </c>
      <c r="B260" s="1">
        <v>707</v>
      </c>
      <c r="C260" s="2" t="s">
        <v>335</v>
      </c>
      <c r="D260" s="2"/>
      <c r="E260" s="90" t="s">
        <v>334</v>
      </c>
      <c r="F260" s="62">
        <f>SUM(F261)</f>
        <v>0</v>
      </c>
      <c r="G260" s="22"/>
      <c r="H260" s="62">
        <f>SUM(H261)</f>
        <v>250</v>
      </c>
      <c r="I260" s="68"/>
    </row>
    <row r="261" spans="1:9" ht="34.5" customHeight="1">
      <c r="A261" s="53">
        <v>253</v>
      </c>
      <c r="B261" s="3">
        <v>707</v>
      </c>
      <c r="C261" s="4" t="s">
        <v>335</v>
      </c>
      <c r="D261" s="4" t="s">
        <v>61</v>
      </c>
      <c r="E261" s="40" t="s">
        <v>250</v>
      </c>
      <c r="F261" s="63">
        <v>0</v>
      </c>
      <c r="G261" s="22"/>
      <c r="H261" s="63">
        <v>250</v>
      </c>
      <c r="I261" s="92" t="s">
        <v>337</v>
      </c>
    </row>
    <row r="262" spans="1:9" ht="42.75" customHeight="1">
      <c r="A262" s="53">
        <v>254</v>
      </c>
      <c r="B262" s="1">
        <v>707</v>
      </c>
      <c r="C262" s="2" t="s">
        <v>182</v>
      </c>
      <c r="D262" s="2"/>
      <c r="E262" s="37" t="s">
        <v>181</v>
      </c>
      <c r="F262" s="58">
        <f>F263+F267</f>
        <v>2950.9580000000001</v>
      </c>
      <c r="G262" s="22"/>
      <c r="H262" s="58">
        <f>H263+H267</f>
        <v>3068.9949999999999</v>
      </c>
    </row>
    <row r="263" spans="1:9" ht="34.5" customHeight="1">
      <c r="A263" s="53">
        <v>255</v>
      </c>
      <c r="B263" s="1">
        <v>707</v>
      </c>
      <c r="C263" s="2" t="s">
        <v>338</v>
      </c>
      <c r="D263" s="2"/>
      <c r="E263" s="78" t="s">
        <v>339</v>
      </c>
      <c r="F263" s="58">
        <f>F264</f>
        <v>1229.058</v>
      </c>
      <c r="G263" s="81"/>
      <c r="H263" s="58">
        <f>H264</f>
        <v>1278.1949999999999</v>
      </c>
    </row>
    <row r="264" spans="1:9" ht="30" customHeight="1">
      <c r="A264" s="53">
        <v>256</v>
      </c>
      <c r="B264" s="1">
        <v>707</v>
      </c>
      <c r="C264" s="2" t="s">
        <v>192</v>
      </c>
      <c r="D264" s="2"/>
      <c r="E264" s="37" t="s">
        <v>94</v>
      </c>
      <c r="F264" s="62">
        <f>SUM(F265:F266)</f>
        <v>1229.058</v>
      </c>
      <c r="G264" s="22">
        <f>G269</f>
        <v>21165</v>
      </c>
      <c r="H264" s="62">
        <f>SUM(H265:H266)</f>
        <v>1278.1949999999999</v>
      </c>
    </row>
    <row r="265" spans="1:9" ht="26.25" customHeight="1">
      <c r="A265" s="53">
        <v>257</v>
      </c>
      <c r="B265" s="3">
        <v>707</v>
      </c>
      <c r="C265" s="4" t="s">
        <v>192</v>
      </c>
      <c r="D265" s="4" t="s">
        <v>41</v>
      </c>
      <c r="E265" s="40" t="s">
        <v>42</v>
      </c>
      <c r="F265" s="63">
        <v>125.59</v>
      </c>
      <c r="G265" s="22"/>
      <c r="H265" s="63">
        <v>130.614</v>
      </c>
    </row>
    <row r="266" spans="1:9" s="15" customFormat="1" ht="35.25" customHeight="1">
      <c r="A266" s="53">
        <v>258</v>
      </c>
      <c r="B266" s="3">
        <v>707</v>
      </c>
      <c r="C266" s="4" t="s">
        <v>192</v>
      </c>
      <c r="D266" s="4" t="s">
        <v>61</v>
      </c>
      <c r="E266" s="40" t="s">
        <v>250</v>
      </c>
      <c r="F266" s="63">
        <v>1103.4680000000001</v>
      </c>
      <c r="G266" s="81"/>
      <c r="H266" s="63">
        <v>1147.5809999999999</v>
      </c>
    </row>
    <row r="267" spans="1:9" s="15" customFormat="1" ht="15.75" customHeight="1">
      <c r="A267" s="53">
        <v>259</v>
      </c>
      <c r="B267" s="1">
        <v>707</v>
      </c>
      <c r="C267" s="2" t="s">
        <v>193</v>
      </c>
      <c r="D267" s="2"/>
      <c r="E267" s="37" t="s">
        <v>95</v>
      </c>
      <c r="F267" s="62">
        <f>F268</f>
        <v>1721.9</v>
      </c>
      <c r="G267" s="81"/>
      <c r="H267" s="62">
        <f>H268</f>
        <v>1790.8</v>
      </c>
    </row>
    <row r="268" spans="1:9" s="15" customFormat="1" ht="29.25" customHeight="1">
      <c r="A268" s="53">
        <v>260</v>
      </c>
      <c r="B268" s="3">
        <v>707</v>
      </c>
      <c r="C268" s="4" t="s">
        <v>193</v>
      </c>
      <c r="D268" s="4" t="s">
        <v>61</v>
      </c>
      <c r="E268" s="40" t="s">
        <v>250</v>
      </c>
      <c r="F268" s="63">
        <v>1721.9</v>
      </c>
      <c r="G268" s="81"/>
      <c r="H268" s="63">
        <v>1790.8</v>
      </c>
    </row>
    <row r="269" spans="1:9" ht="21.75" customHeight="1">
      <c r="A269" s="53">
        <v>261</v>
      </c>
      <c r="B269" s="1">
        <v>800</v>
      </c>
      <c r="C269" s="2"/>
      <c r="D269" s="2"/>
      <c r="E269" s="41" t="s">
        <v>37</v>
      </c>
      <c r="F269" s="58">
        <f>F270</f>
        <v>25429.39</v>
      </c>
      <c r="G269" s="81">
        <v>21165</v>
      </c>
      <c r="H269" s="58">
        <f>H270</f>
        <v>25429.353999999999</v>
      </c>
    </row>
    <row r="270" spans="1:9" s="16" customFormat="1" ht="15.75" customHeight="1">
      <c r="A270" s="53">
        <v>262</v>
      </c>
      <c r="B270" s="1">
        <v>801</v>
      </c>
      <c r="C270" s="2"/>
      <c r="D270" s="2"/>
      <c r="E270" s="37" t="s">
        <v>23</v>
      </c>
      <c r="F270" s="58">
        <f>SUM(F271)</f>
        <v>25429.39</v>
      </c>
      <c r="G270" s="22"/>
      <c r="H270" s="58">
        <f>SUM(H271)</f>
        <v>25429.353999999999</v>
      </c>
    </row>
    <row r="271" spans="1:9" ht="39" customHeight="1">
      <c r="A271" s="53">
        <v>263</v>
      </c>
      <c r="B271" s="1">
        <v>801</v>
      </c>
      <c r="C271" s="2" t="s">
        <v>196</v>
      </c>
      <c r="D271" s="4"/>
      <c r="E271" s="37" t="s">
        <v>234</v>
      </c>
      <c r="F271" s="58">
        <f>SUM(F272+F276+F279+F283+F285+F287)</f>
        <v>25429.39</v>
      </c>
      <c r="G271" s="22" t="e">
        <f>#REF!+G272+#REF!+#REF!+#REF!</f>
        <v>#REF!</v>
      </c>
      <c r="H271" s="58">
        <f>SUM(H272+H276+H279+H283+H285+H287)</f>
        <v>25429.353999999999</v>
      </c>
    </row>
    <row r="272" spans="1:9" ht="30.75" customHeight="1">
      <c r="A272" s="53">
        <v>264</v>
      </c>
      <c r="B272" s="1">
        <v>801</v>
      </c>
      <c r="C272" s="2" t="s">
        <v>197</v>
      </c>
      <c r="D272" s="2"/>
      <c r="E272" s="37" t="s">
        <v>98</v>
      </c>
      <c r="F272" s="58">
        <f>SUM(F273:F275)</f>
        <v>14868.387000000001</v>
      </c>
      <c r="G272" s="22" t="e">
        <f>#REF!+G276</f>
        <v>#REF!</v>
      </c>
      <c r="H272" s="58">
        <f>SUM(H273:H275)</f>
        <v>14868.387000000001</v>
      </c>
    </row>
    <row r="273" spans="1:8" ht="21" customHeight="1">
      <c r="A273" s="53">
        <v>265</v>
      </c>
      <c r="B273" s="3">
        <v>801</v>
      </c>
      <c r="C273" s="4" t="s">
        <v>197</v>
      </c>
      <c r="D273" s="4" t="s">
        <v>41</v>
      </c>
      <c r="E273" s="40" t="s">
        <v>42</v>
      </c>
      <c r="F273" s="59">
        <v>11602.082</v>
      </c>
      <c r="G273" s="22"/>
      <c r="H273" s="59">
        <v>11602.082</v>
      </c>
    </row>
    <row r="274" spans="1:8" ht="35.25" customHeight="1">
      <c r="A274" s="53">
        <v>266</v>
      </c>
      <c r="B274" s="3">
        <v>801</v>
      </c>
      <c r="C274" s="4" t="s">
        <v>197</v>
      </c>
      <c r="D274" s="4" t="s">
        <v>61</v>
      </c>
      <c r="E274" s="40" t="s">
        <v>250</v>
      </c>
      <c r="F274" s="59">
        <v>3116.3049999999998</v>
      </c>
      <c r="G274" s="22"/>
      <c r="H274" s="59">
        <v>3116.3049999999998</v>
      </c>
    </row>
    <row r="275" spans="1:8" ht="18" customHeight="1">
      <c r="A275" s="53">
        <v>267</v>
      </c>
      <c r="B275" s="3">
        <v>801</v>
      </c>
      <c r="C275" s="4" t="s">
        <v>197</v>
      </c>
      <c r="D275" s="4" t="s">
        <v>242</v>
      </c>
      <c r="E275" s="40" t="s">
        <v>243</v>
      </c>
      <c r="F275" s="59">
        <v>150</v>
      </c>
      <c r="G275" s="22"/>
      <c r="H275" s="59">
        <v>150</v>
      </c>
    </row>
    <row r="276" spans="1:8" ht="45" customHeight="1">
      <c r="A276" s="53">
        <v>268</v>
      </c>
      <c r="B276" s="1">
        <v>801</v>
      </c>
      <c r="C276" s="2" t="s">
        <v>198</v>
      </c>
      <c r="D276" s="2"/>
      <c r="E276" s="37" t="s">
        <v>99</v>
      </c>
      <c r="F276" s="58">
        <f>SUM(F277:F278)</f>
        <v>3699.3680000000004</v>
      </c>
      <c r="G276" s="25" t="e">
        <f>#REF!</f>
        <v>#REF!</v>
      </c>
      <c r="H276" s="58">
        <f>SUM(H277:H278)</f>
        <v>3699.3680000000004</v>
      </c>
    </row>
    <row r="277" spans="1:8" s="15" customFormat="1">
      <c r="A277" s="53">
        <v>269</v>
      </c>
      <c r="B277" s="3">
        <v>801</v>
      </c>
      <c r="C277" s="4" t="s">
        <v>198</v>
      </c>
      <c r="D277" s="4" t="s">
        <v>41</v>
      </c>
      <c r="E277" s="40" t="s">
        <v>42</v>
      </c>
      <c r="F277" s="59">
        <v>3288.32</v>
      </c>
      <c r="G277" s="83"/>
      <c r="H277" s="59">
        <v>3288.32</v>
      </c>
    </row>
    <row r="278" spans="1:8" ht="28.5" customHeight="1">
      <c r="A278" s="53">
        <v>270</v>
      </c>
      <c r="B278" s="3">
        <v>801</v>
      </c>
      <c r="C278" s="4" t="s">
        <v>198</v>
      </c>
      <c r="D278" s="4" t="s">
        <v>61</v>
      </c>
      <c r="E278" s="40" t="s">
        <v>250</v>
      </c>
      <c r="F278" s="59">
        <v>411.048</v>
      </c>
      <c r="G278" s="25"/>
      <c r="H278" s="59">
        <v>411.048</v>
      </c>
    </row>
    <row r="279" spans="1:8" s="15" customFormat="1" ht="41.25" customHeight="1">
      <c r="A279" s="53">
        <v>271</v>
      </c>
      <c r="B279" s="1">
        <v>801</v>
      </c>
      <c r="C279" s="2" t="s">
        <v>199</v>
      </c>
      <c r="D279" s="4"/>
      <c r="E279" s="37" t="s">
        <v>100</v>
      </c>
      <c r="F279" s="58">
        <f>SUM(F280:F282)</f>
        <v>2211</v>
      </c>
      <c r="G279" s="83"/>
      <c r="H279" s="58">
        <f>SUM(H280:H282)</f>
        <v>2211</v>
      </c>
    </row>
    <row r="280" spans="1:8" s="16" customFormat="1">
      <c r="A280" s="53">
        <v>272</v>
      </c>
      <c r="B280" s="3">
        <v>801</v>
      </c>
      <c r="C280" s="4" t="s">
        <v>199</v>
      </c>
      <c r="D280" s="4" t="s">
        <v>41</v>
      </c>
      <c r="E280" s="40" t="s">
        <v>66</v>
      </c>
      <c r="F280" s="59">
        <v>1295</v>
      </c>
      <c r="G280" s="25"/>
      <c r="H280" s="59">
        <v>1295</v>
      </c>
    </row>
    <row r="281" spans="1:8" s="15" customFormat="1" ht="29.25" customHeight="1">
      <c r="A281" s="53">
        <v>273</v>
      </c>
      <c r="B281" s="3">
        <v>801</v>
      </c>
      <c r="C281" s="4" t="s">
        <v>199</v>
      </c>
      <c r="D281" s="4" t="s">
        <v>61</v>
      </c>
      <c r="E281" s="40" t="s">
        <v>250</v>
      </c>
      <c r="F281" s="59">
        <v>914</v>
      </c>
      <c r="G281" s="83"/>
      <c r="H281" s="59">
        <v>914</v>
      </c>
    </row>
    <row r="282" spans="1:8" s="15" customFormat="1">
      <c r="A282" s="53">
        <v>274</v>
      </c>
      <c r="B282" s="3">
        <v>801</v>
      </c>
      <c r="C282" s="4" t="s">
        <v>199</v>
      </c>
      <c r="D282" s="4" t="s">
        <v>242</v>
      </c>
      <c r="E282" s="40" t="s">
        <v>243</v>
      </c>
      <c r="F282" s="59">
        <v>2</v>
      </c>
      <c r="G282" s="83"/>
      <c r="H282" s="59">
        <v>2</v>
      </c>
    </row>
    <row r="283" spans="1:8" s="15" customFormat="1" ht="38.25">
      <c r="A283" s="53">
        <v>275</v>
      </c>
      <c r="B283" s="1">
        <v>801</v>
      </c>
      <c r="C283" s="2" t="s">
        <v>200</v>
      </c>
      <c r="D283" s="4"/>
      <c r="E283" s="37" t="s">
        <v>101</v>
      </c>
      <c r="F283" s="58">
        <f>F284</f>
        <v>466.5</v>
      </c>
      <c r="G283" s="83"/>
      <c r="H283" s="58">
        <f>H284</f>
        <v>466.5</v>
      </c>
    </row>
    <row r="284" spans="1:8" ht="27.75" customHeight="1">
      <c r="A284" s="53">
        <v>276</v>
      </c>
      <c r="B284" s="3">
        <v>801</v>
      </c>
      <c r="C284" s="4" t="s">
        <v>200</v>
      </c>
      <c r="D284" s="4" t="s">
        <v>61</v>
      </c>
      <c r="E284" s="40" t="s">
        <v>250</v>
      </c>
      <c r="F284" s="59">
        <v>466.5</v>
      </c>
      <c r="G284" s="22" t="e">
        <f>#REF!+G285+#REF!+#REF!</f>
        <v>#REF!</v>
      </c>
      <c r="H284" s="59">
        <v>466.5</v>
      </c>
    </row>
    <row r="285" spans="1:8" ht="20.25" customHeight="1">
      <c r="A285" s="53">
        <v>277</v>
      </c>
      <c r="B285" s="1">
        <v>801</v>
      </c>
      <c r="C285" s="2" t="s">
        <v>201</v>
      </c>
      <c r="D285" s="4"/>
      <c r="E285" s="37" t="s">
        <v>102</v>
      </c>
      <c r="F285" s="58">
        <f>F286</f>
        <v>355.33600000000001</v>
      </c>
      <c r="G285" s="22" t="e">
        <f>G286</f>
        <v>#REF!</v>
      </c>
      <c r="H285" s="58">
        <f>H286</f>
        <v>355.3</v>
      </c>
    </row>
    <row r="286" spans="1:8" ht="31.5" customHeight="1">
      <c r="A286" s="53">
        <v>278</v>
      </c>
      <c r="B286" s="3">
        <v>801</v>
      </c>
      <c r="C286" s="4" t="s">
        <v>201</v>
      </c>
      <c r="D286" s="4" t="s">
        <v>61</v>
      </c>
      <c r="E286" s="40" t="s">
        <v>250</v>
      </c>
      <c r="F286" s="59">
        <v>355.33600000000001</v>
      </c>
      <c r="G286" s="22" t="e">
        <f>#REF!</f>
        <v>#REF!</v>
      </c>
      <c r="H286" s="59">
        <v>355.3</v>
      </c>
    </row>
    <row r="287" spans="1:8" ht="31.5" customHeight="1">
      <c r="A287" s="53">
        <v>279</v>
      </c>
      <c r="B287" s="1">
        <v>801</v>
      </c>
      <c r="C287" s="2" t="s">
        <v>340</v>
      </c>
      <c r="D287" s="2"/>
      <c r="E287" s="37" t="s">
        <v>341</v>
      </c>
      <c r="F287" s="58">
        <f>SUM(F288)</f>
        <v>3828.799</v>
      </c>
      <c r="G287" s="22"/>
      <c r="H287" s="58">
        <f>SUM(H288)</f>
        <v>3828.799</v>
      </c>
    </row>
    <row r="288" spans="1:8" ht="31.5" customHeight="1">
      <c r="A288" s="53">
        <v>280</v>
      </c>
      <c r="B288" s="3">
        <v>801</v>
      </c>
      <c r="C288" s="4" t="s">
        <v>340</v>
      </c>
      <c r="D288" s="4" t="s">
        <v>41</v>
      </c>
      <c r="E288" s="40" t="s">
        <v>66</v>
      </c>
      <c r="F288" s="59">
        <v>3828.799</v>
      </c>
      <c r="G288" s="22"/>
      <c r="H288" s="59">
        <v>3828.799</v>
      </c>
    </row>
    <row r="289" spans="1:8" ht="16.5" customHeight="1">
      <c r="A289" s="53">
        <v>281</v>
      </c>
      <c r="B289" s="1">
        <v>1000</v>
      </c>
      <c r="C289" s="2"/>
      <c r="D289" s="2"/>
      <c r="E289" s="41" t="s">
        <v>24</v>
      </c>
      <c r="F289" s="58">
        <f>F290+F294+F323</f>
        <v>35940.39</v>
      </c>
      <c r="G289" s="81"/>
      <c r="H289" s="58">
        <f>H290+H294+H323</f>
        <v>35940.39</v>
      </c>
    </row>
    <row r="290" spans="1:8" ht="15.75" customHeight="1">
      <c r="A290" s="53">
        <v>282</v>
      </c>
      <c r="B290" s="1">
        <v>1001</v>
      </c>
      <c r="C290" s="2"/>
      <c r="D290" s="2"/>
      <c r="E290" s="37" t="s">
        <v>29</v>
      </c>
      <c r="F290" s="58">
        <f>SUM(F291)</f>
        <v>1947</v>
      </c>
      <c r="G290" s="22" t="e">
        <f>#REF!</f>
        <v>#REF!</v>
      </c>
      <c r="H290" s="58">
        <f>SUM(H291)</f>
        <v>1947</v>
      </c>
    </row>
    <row r="291" spans="1:8" ht="27.75" customHeight="1">
      <c r="A291" s="53">
        <v>283</v>
      </c>
      <c r="B291" s="1">
        <v>1001</v>
      </c>
      <c r="C291" s="2" t="s">
        <v>137</v>
      </c>
      <c r="D291" s="2"/>
      <c r="E291" s="37" t="s">
        <v>203</v>
      </c>
      <c r="F291" s="58">
        <f>F292</f>
        <v>1947</v>
      </c>
      <c r="G291" s="22"/>
      <c r="H291" s="58">
        <f>H292</f>
        <v>1947</v>
      </c>
    </row>
    <row r="292" spans="1:8" s="15" customFormat="1" ht="63.75" customHeight="1">
      <c r="A292" s="53">
        <v>284</v>
      </c>
      <c r="B292" s="1">
        <v>1001</v>
      </c>
      <c r="C292" s="2" t="s">
        <v>204</v>
      </c>
      <c r="D292" s="2"/>
      <c r="E292" s="39" t="s">
        <v>103</v>
      </c>
      <c r="F292" s="58">
        <f>F293</f>
        <v>1947</v>
      </c>
      <c r="G292" s="81"/>
      <c r="H292" s="58">
        <f>H293</f>
        <v>1947</v>
      </c>
    </row>
    <row r="293" spans="1:8" ht="29.25" customHeight="1">
      <c r="A293" s="53">
        <v>285</v>
      </c>
      <c r="B293" s="3">
        <v>1001</v>
      </c>
      <c r="C293" s="4" t="s">
        <v>204</v>
      </c>
      <c r="D293" s="9" t="s">
        <v>45</v>
      </c>
      <c r="E293" s="40" t="s">
        <v>46</v>
      </c>
      <c r="F293" s="59">
        <v>1947</v>
      </c>
      <c r="G293" s="22" t="e">
        <f>G294+#REF!</f>
        <v>#REF!</v>
      </c>
      <c r="H293" s="59">
        <v>1947</v>
      </c>
    </row>
    <row r="294" spans="1:8" s="15" customFormat="1" ht="12.75" customHeight="1">
      <c r="A294" s="53">
        <v>286</v>
      </c>
      <c r="B294" s="1">
        <v>1003</v>
      </c>
      <c r="C294" s="27"/>
      <c r="D294" s="2"/>
      <c r="E294" s="37" t="s">
        <v>26</v>
      </c>
      <c r="F294" s="58">
        <f>SUM(F295+F305+F309+F312+F316+F319)</f>
        <v>31627.989999999998</v>
      </c>
      <c r="G294" s="81">
        <f>G296</f>
        <v>0</v>
      </c>
      <c r="H294" s="58">
        <f>SUM(H295+H305+H309+H312+H316+H319)</f>
        <v>31627.989999999998</v>
      </c>
    </row>
    <row r="295" spans="1:8" s="16" customFormat="1" ht="39.75" customHeight="1">
      <c r="A295" s="53">
        <v>287</v>
      </c>
      <c r="B295" s="1">
        <v>1003</v>
      </c>
      <c r="C295" s="2" t="s">
        <v>205</v>
      </c>
      <c r="D295" s="2"/>
      <c r="E295" s="37" t="s">
        <v>206</v>
      </c>
      <c r="F295" s="64">
        <f>SUM(F296+F299+F302)</f>
        <v>30454.6</v>
      </c>
      <c r="G295" s="22"/>
      <c r="H295" s="64">
        <f>SUM(H296+H299+H302)</f>
        <v>30454.6</v>
      </c>
    </row>
    <row r="296" spans="1:8" ht="134.25" customHeight="1">
      <c r="A296" s="53">
        <v>288</v>
      </c>
      <c r="B296" s="1">
        <v>1003</v>
      </c>
      <c r="C296" s="2" t="s">
        <v>208</v>
      </c>
      <c r="D296" s="4"/>
      <c r="E296" s="37" t="s">
        <v>106</v>
      </c>
      <c r="F296" s="64">
        <f>SUM(F297:F298)</f>
        <v>20270</v>
      </c>
      <c r="G296" s="79"/>
      <c r="H296" s="64">
        <f>SUM(H297:H298)</f>
        <v>20270</v>
      </c>
    </row>
    <row r="297" spans="1:8" ht="33" customHeight="1">
      <c r="A297" s="53">
        <v>289</v>
      </c>
      <c r="B297" s="3">
        <v>1003</v>
      </c>
      <c r="C297" s="4" t="s">
        <v>208</v>
      </c>
      <c r="D297" s="4" t="s">
        <v>61</v>
      </c>
      <c r="E297" s="40" t="s">
        <v>250</v>
      </c>
      <c r="F297" s="65">
        <v>270</v>
      </c>
      <c r="G297" s="79"/>
      <c r="H297" s="65">
        <v>270</v>
      </c>
    </row>
    <row r="298" spans="1:8" ht="19.5" customHeight="1">
      <c r="A298" s="53">
        <v>290</v>
      </c>
      <c r="B298" s="3">
        <v>1003</v>
      </c>
      <c r="C298" s="4" t="s">
        <v>208</v>
      </c>
      <c r="D298" s="4" t="s">
        <v>43</v>
      </c>
      <c r="E298" s="40" t="s">
        <v>44</v>
      </c>
      <c r="F298" s="65">
        <v>20000</v>
      </c>
      <c r="G298" s="79"/>
      <c r="H298" s="65">
        <v>20000</v>
      </c>
    </row>
    <row r="299" spans="1:8" ht="129" customHeight="1">
      <c r="A299" s="53">
        <v>291</v>
      </c>
      <c r="B299" s="1">
        <v>1003</v>
      </c>
      <c r="C299" s="2" t="s">
        <v>207</v>
      </c>
      <c r="D299" s="4"/>
      <c r="E299" s="37" t="s">
        <v>104</v>
      </c>
      <c r="F299" s="58">
        <f>F301+F300</f>
        <v>3947</v>
      </c>
      <c r="G299" s="81"/>
      <c r="H299" s="58">
        <f>H301+H300</f>
        <v>3947</v>
      </c>
    </row>
    <row r="300" spans="1:8" ht="28.5" customHeight="1">
      <c r="A300" s="53">
        <v>292</v>
      </c>
      <c r="B300" s="3">
        <v>1003</v>
      </c>
      <c r="C300" s="4" t="s">
        <v>207</v>
      </c>
      <c r="D300" s="4" t="s">
        <v>61</v>
      </c>
      <c r="E300" s="40" t="s">
        <v>250</v>
      </c>
      <c r="F300" s="65">
        <v>46</v>
      </c>
      <c r="G300" s="75"/>
      <c r="H300" s="65">
        <v>46</v>
      </c>
    </row>
    <row r="301" spans="1:8" s="16" customFormat="1" ht="16.5" customHeight="1">
      <c r="A301" s="53">
        <v>293</v>
      </c>
      <c r="B301" s="3">
        <v>1003</v>
      </c>
      <c r="C301" s="4" t="s">
        <v>207</v>
      </c>
      <c r="D301" s="4" t="s">
        <v>43</v>
      </c>
      <c r="E301" s="40" t="s">
        <v>44</v>
      </c>
      <c r="F301" s="65">
        <v>3901</v>
      </c>
      <c r="G301" s="75"/>
      <c r="H301" s="65">
        <v>3901</v>
      </c>
    </row>
    <row r="302" spans="1:8" ht="116.25" customHeight="1">
      <c r="A302" s="53">
        <v>294</v>
      </c>
      <c r="B302" s="1">
        <v>1003</v>
      </c>
      <c r="C302" s="27" t="s">
        <v>219</v>
      </c>
      <c r="D302" s="4"/>
      <c r="E302" s="37" t="s">
        <v>105</v>
      </c>
      <c r="F302" s="64">
        <f>SUM(F303:F304)</f>
        <v>6237.6</v>
      </c>
      <c r="G302" s="79"/>
      <c r="H302" s="64">
        <f>SUM(H303:H304)</f>
        <v>6237.6</v>
      </c>
    </row>
    <row r="303" spans="1:8" ht="29.25" customHeight="1">
      <c r="A303" s="53">
        <v>295</v>
      </c>
      <c r="B303" s="3">
        <v>1003</v>
      </c>
      <c r="C303" s="36" t="s">
        <v>219</v>
      </c>
      <c r="D303" s="4" t="s">
        <v>61</v>
      </c>
      <c r="E303" s="40" t="s">
        <v>250</v>
      </c>
      <c r="F303" s="65">
        <v>72.099999999999994</v>
      </c>
      <c r="G303" s="79"/>
      <c r="H303" s="65">
        <v>72.099999999999994</v>
      </c>
    </row>
    <row r="304" spans="1:8" ht="16.5" customHeight="1">
      <c r="A304" s="53">
        <v>296</v>
      </c>
      <c r="B304" s="3">
        <v>1003</v>
      </c>
      <c r="C304" s="4" t="s">
        <v>219</v>
      </c>
      <c r="D304" s="4" t="s">
        <v>43</v>
      </c>
      <c r="E304" s="40" t="s">
        <v>44</v>
      </c>
      <c r="F304" s="65">
        <v>6165.5</v>
      </c>
      <c r="G304" s="79"/>
      <c r="H304" s="65">
        <v>6165.5</v>
      </c>
    </row>
    <row r="305" spans="1:8" ht="38.25">
      <c r="A305" s="53">
        <v>297</v>
      </c>
      <c r="B305" s="1">
        <v>1003</v>
      </c>
      <c r="C305" s="32" t="s">
        <v>209</v>
      </c>
      <c r="D305" s="4"/>
      <c r="E305" s="37" t="s">
        <v>210</v>
      </c>
      <c r="F305" s="64">
        <f>SUM(F306)</f>
        <v>140.5</v>
      </c>
      <c r="G305" s="81"/>
      <c r="H305" s="64">
        <f>SUM(H306)</f>
        <v>140.5</v>
      </c>
    </row>
    <row r="306" spans="1:8" ht="51" customHeight="1">
      <c r="A306" s="53">
        <v>298</v>
      </c>
      <c r="B306" s="1">
        <v>1003</v>
      </c>
      <c r="C306" s="44" t="s">
        <v>211</v>
      </c>
      <c r="D306" s="4"/>
      <c r="E306" s="78" t="s">
        <v>342</v>
      </c>
      <c r="F306" s="64">
        <f>F307+F308</f>
        <v>140.5</v>
      </c>
      <c r="G306" s="81"/>
      <c r="H306" s="64">
        <f>H307+H308</f>
        <v>140.5</v>
      </c>
    </row>
    <row r="307" spans="1:8" ht="14.25" customHeight="1">
      <c r="A307" s="53">
        <v>299</v>
      </c>
      <c r="B307" s="3">
        <v>1003</v>
      </c>
      <c r="C307" s="46" t="s">
        <v>211</v>
      </c>
      <c r="D307" s="9" t="s">
        <v>43</v>
      </c>
      <c r="E307" s="40" t="s">
        <v>44</v>
      </c>
      <c r="F307" s="59">
        <v>7.2</v>
      </c>
      <c r="G307" s="81"/>
      <c r="H307" s="59">
        <v>7.2</v>
      </c>
    </row>
    <row r="308" spans="1:8" ht="29.25" customHeight="1">
      <c r="A308" s="53">
        <v>300</v>
      </c>
      <c r="B308" s="3">
        <v>1003</v>
      </c>
      <c r="C308" s="46" t="s">
        <v>211</v>
      </c>
      <c r="D308" s="4" t="s">
        <v>61</v>
      </c>
      <c r="E308" s="40" t="s">
        <v>250</v>
      </c>
      <c r="F308" s="59">
        <v>133.30000000000001</v>
      </c>
      <c r="G308" s="81"/>
      <c r="H308" s="59">
        <v>133.30000000000001</v>
      </c>
    </row>
    <row r="309" spans="1:8" ht="38.25">
      <c r="A309" s="53">
        <v>301</v>
      </c>
      <c r="B309" s="1">
        <v>1003</v>
      </c>
      <c r="C309" s="44" t="s">
        <v>213</v>
      </c>
      <c r="D309" s="4"/>
      <c r="E309" s="37" t="s">
        <v>212</v>
      </c>
      <c r="F309" s="58">
        <f>SUM(F310)</f>
        <v>360</v>
      </c>
      <c r="G309" s="81"/>
      <c r="H309" s="58">
        <f>SUM(H310)</f>
        <v>360</v>
      </c>
    </row>
    <row r="310" spans="1:8" ht="42" customHeight="1">
      <c r="A310" s="53">
        <v>302</v>
      </c>
      <c r="B310" s="1">
        <v>1003</v>
      </c>
      <c r="C310" s="44" t="s">
        <v>214</v>
      </c>
      <c r="D310" s="4"/>
      <c r="E310" s="37" t="s">
        <v>124</v>
      </c>
      <c r="F310" s="58">
        <f>F311</f>
        <v>360</v>
      </c>
      <c r="G310" s="81"/>
      <c r="H310" s="58">
        <f>H311</f>
        <v>360</v>
      </c>
    </row>
    <row r="311" spans="1:8" ht="25.5">
      <c r="A311" s="53">
        <v>303</v>
      </c>
      <c r="B311" s="3">
        <v>1003</v>
      </c>
      <c r="C311" s="46" t="s">
        <v>214</v>
      </c>
      <c r="D311" s="4" t="s">
        <v>45</v>
      </c>
      <c r="E311" s="40" t="s">
        <v>46</v>
      </c>
      <c r="F311" s="59">
        <v>360</v>
      </c>
      <c r="G311" s="81"/>
      <c r="H311" s="59">
        <v>360</v>
      </c>
    </row>
    <row r="312" spans="1:8" ht="38.25">
      <c r="A312" s="53">
        <v>304</v>
      </c>
      <c r="B312" s="1">
        <v>1003</v>
      </c>
      <c r="C312" s="44" t="s">
        <v>343</v>
      </c>
      <c r="D312" s="2"/>
      <c r="E312" s="37" t="s">
        <v>344</v>
      </c>
      <c r="F312" s="58">
        <f>SUM(F313)</f>
        <v>637.89</v>
      </c>
      <c r="G312" s="22"/>
      <c r="H312" s="58">
        <f>SUM(H313)</f>
        <v>637.89</v>
      </c>
    </row>
    <row r="313" spans="1:8" ht="51">
      <c r="A313" s="53">
        <v>305</v>
      </c>
      <c r="B313" s="1">
        <v>1003</v>
      </c>
      <c r="C313" s="44" t="s">
        <v>345</v>
      </c>
      <c r="D313" s="2"/>
      <c r="E313" s="37" t="s">
        <v>346</v>
      </c>
      <c r="F313" s="58">
        <f>SUM(F314)</f>
        <v>637.89</v>
      </c>
      <c r="G313" s="22"/>
      <c r="H313" s="58">
        <f>SUM(H314)</f>
        <v>637.89</v>
      </c>
    </row>
    <row r="314" spans="1:8" ht="25.5">
      <c r="A314" s="53">
        <v>306</v>
      </c>
      <c r="B314" s="1">
        <v>1003</v>
      </c>
      <c r="C314" s="44" t="s">
        <v>347</v>
      </c>
      <c r="D314" s="2"/>
      <c r="E314" s="37" t="s">
        <v>348</v>
      </c>
      <c r="F314" s="58">
        <f>SUM(F315)</f>
        <v>637.89</v>
      </c>
      <c r="G314" s="22"/>
      <c r="H314" s="58">
        <f>SUM(H315)</f>
        <v>637.89</v>
      </c>
    </row>
    <row r="315" spans="1:8" ht="25.5">
      <c r="A315" s="53">
        <v>307</v>
      </c>
      <c r="B315" s="3">
        <v>1003</v>
      </c>
      <c r="C315" s="46" t="s">
        <v>347</v>
      </c>
      <c r="D315" s="4" t="s">
        <v>45</v>
      </c>
      <c r="E315" s="40" t="s">
        <v>46</v>
      </c>
      <c r="F315" s="59">
        <v>637.89</v>
      </c>
      <c r="G315" s="81"/>
      <c r="H315" s="59">
        <v>637.89</v>
      </c>
    </row>
    <row r="316" spans="1:8" ht="30.75" customHeight="1">
      <c r="A316" s="53">
        <v>308</v>
      </c>
      <c r="B316" s="69">
        <v>1003</v>
      </c>
      <c r="C316" s="97" t="s">
        <v>368</v>
      </c>
      <c r="D316" s="27"/>
      <c r="E316" s="91" t="s">
        <v>366</v>
      </c>
      <c r="F316" s="95">
        <f>SUM(F317)</f>
        <v>15</v>
      </c>
      <c r="G316" s="86"/>
      <c r="H316" s="95">
        <f>SUM(H317)</f>
        <v>15</v>
      </c>
    </row>
    <row r="317" spans="1:8" ht="33.75" customHeight="1">
      <c r="A317" s="53">
        <v>309</v>
      </c>
      <c r="B317" s="69">
        <v>1003</v>
      </c>
      <c r="C317" s="97" t="s">
        <v>369</v>
      </c>
      <c r="D317" s="27"/>
      <c r="E317" s="96" t="s">
        <v>367</v>
      </c>
      <c r="F317" s="95">
        <f>SUM(F318)</f>
        <v>15</v>
      </c>
      <c r="G317" s="86"/>
      <c r="H317" s="95">
        <f>SUM(H318)</f>
        <v>15</v>
      </c>
    </row>
    <row r="318" spans="1:8" ht="38.25">
      <c r="A318" s="53">
        <v>310</v>
      </c>
      <c r="B318" s="71">
        <v>1003</v>
      </c>
      <c r="C318" s="98" t="s">
        <v>369</v>
      </c>
      <c r="D318" s="36" t="s">
        <v>61</v>
      </c>
      <c r="E318" s="72" t="s">
        <v>250</v>
      </c>
      <c r="F318" s="87">
        <v>15</v>
      </c>
      <c r="G318" s="94"/>
      <c r="H318" s="87">
        <v>15</v>
      </c>
    </row>
    <row r="319" spans="1:8" ht="22.5" customHeight="1">
      <c r="A319" s="53">
        <v>311</v>
      </c>
      <c r="B319" s="1">
        <v>1003</v>
      </c>
      <c r="C319" s="44" t="s">
        <v>130</v>
      </c>
      <c r="D319" s="2"/>
      <c r="E319" s="42" t="s">
        <v>58</v>
      </c>
      <c r="F319" s="58">
        <f>SUM(F320)</f>
        <v>20</v>
      </c>
      <c r="G319" s="81"/>
      <c r="H319" s="58">
        <f>SUM(H320)</f>
        <v>20</v>
      </c>
    </row>
    <row r="320" spans="1:8" ht="74.25" customHeight="1">
      <c r="A320" s="53">
        <v>312</v>
      </c>
      <c r="B320" s="33">
        <v>1003</v>
      </c>
      <c r="C320" s="44" t="s">
        <v>222</v>
      </c>
      <c r="D320" s="44"/>
      <c r="E320" s="52" t="s">
        <v>125</v>
      </c>
      <c r="F320" s="58">
        <f>SUM(F321)</f>
        <v>20</v>
      </c>
      <c r="G320" s="81"/>
      <c r="H320" s="58">
        <f>SUM(H321)</f>
        <v>20</v>
      </c>
    </row>
    <row r="321" spans="1:8" ht="43.5" customHeight="1">
      <c r="A321" s="53">
        <v>313</v>
      </c>
      <c r="B321" s="34">
        <v>1003</v>
      </c>
      <c r="C321" s="46" t="s">
        <v>222</v>
      </c>
      <c r="D321" s="46" t="s">
        <v>50</v>
      </c>
      <c r="E321" s="40" t="s">
        <v>252</v>
      </c>
      <c r="F321" s="59">
        <v>20</v>
      </c>
      <c r="G321" s="81"/>
      <c r="H321" s="59">
        <v>20</v>
      </c>
    </row>
    <row r="322" spans="1:8" s="16" customFormat="1">
      <c r="A322" s="53">
        <v>314</v>
      </c>
      <c r="B322" s="1">
        <v>1006</v>
      </c>
      <c r="C322" s="9"/>
      <c r="D322" s="7"/>
      <c r="E322" s="37" t="s">
        <v>38</v>
      </c>
      <c r="F322" s="58">
        <f>SUM(F323)</f>
        <v>2365.4</v>
      </c>
      <c r="G322" s="22"/>
      <c r="H322" s="58">
        <f>SUM(H323)</f>
        <v>2365.4</v>
      </c>
    </row>
    <row r="323" spans="1:8" ht="32.25" customHeight="1">
      <c r="A323" s="19">
        <v>315</v>
      </c>
      <c r="B323" s="1">
        <v>1006</v>
      </c>
      <c r="C323" s="2" t="s">
        <v>205</v>
      </c>
      <c r="D323" s="2"/>
      <c r="E323" s="37" t="s">
        <v>206</v>
      </c>
      <c r="F323" s="58">
        <f>SUM(F324+F327)</f>
        <v>2365.4</v>
      </c>
      <c r="G323" s="22" t="e">
        <f>G324+G329+G347</f>
        <v>#REF!</v>
      </c>
      <c r="H323" s="58">
        <f>SUM(H324+H327)</f>
        <v>2365.4</v>
      </c>
    </row>
    <row r="324" spans="1:8" ht="122.25" customHeight="1">
      <c r="A324" s="19">
        <v>316</v>
      </c>
      <c r="B324" s="1">
        <v>1006</v>
      </c>
      <c r="C324" s="2" t="s">
        <v>208</v>
      </c>
      <c r="D324" s="2"/>
      <c r="E324" s="37" t="s">
        <v>108</v>
      </c>
      <c r="F324" s="64">
        <f>SUM(F325:F326)</f>
        <v>1955</v>
      </c>
      <c r="G324" s="75" t="e">
        <f>G325</f>
        <v>#REF!</v>
      </c>
      <c r="H324" s="64">
        <f>SUM(H325:H326)</f>
        <v>1955</v>
      </c>
    </row>
    <row r="325" spans="1:8" ht="29.25" customHeight="1">
      <c r="A325" s="19">
        <v>317</v>
      </c>
      <c r="B325" s="3">
        <v>1006</v>
      </c>
      <c r="C325" s="4" t="s">
        <v>208</v>
      </c>
      <c r="D325" s="4" t="s">
        <v>47</v>
      </c>
      <c r="E325" s="40" t="s">
        <v>251</v>
      </c>
      <c r="F325" s="65">
        <v>1174</v>
      </c>
      <c r="G325" s="75" t="e">
        <f>G326</f>
        <v>#REF!</v>
      </c>
      <c r="H325" s="65">
        <v>1174</v>
      </c>
    </row>
    <row r="326" spans="1:8" ht="27" customHeight="1">
      <c r="A326" s="19">
        <v>318</v>
      </c>
      <c r="B326" s="3">
        <v>1006</v>
      </c>
      <c r="C326" s="4" t="s">
        <v>208</v>
      </c>
      <c r="D326" s="4" t="s">
        <v>61</v>
      </c>
      <c r="E326" s="40" t="s">
        <v>250</v>
      </c>
      <c r="F326" s="65">
        <v>781</v>
      </c>
      <c r="G326" s="75" t="e">
        <f>#REF!</f>
        <v>#REF!</v>
      </c>
      <c r="H326" s="65">
        <v>781</v>
      </c>
    </row>
    <row r="327" spans="1:8" ht="131.25" customHeight="1">
      <c r="A327" s="19">
        <v>319</v>
      </c>
      <c r="B327" s="1">
        <v>1006</v>
      </c>
      <c r="C327" s="27" t="s">
        <v>219</v>
      </c>
      <c r="D327" s="2"/>
      <c r="E327" s="37" t="s">
        <v>107</v>
      </c>
      <c r="F327" s="64">
        <f>SUM(F328:F329)</f>
        <v>410.4</v>
      </c>
      <c r="G327" s="75"/>
      <c r="H327" s="64">
        <f>SUM(H328:H329)</f>
        <v>410.4</v>
      </c>
    </row>
    <row r="328" spans="1:8" ht="17.25" customHeight="1">
      <c r="A328" s="53">
        <v>320</v>
      </c>
      <c r="B328" s="3">
        <v>1006</v>
      </c>
      <c r="C328" s="36" t="s">
        <v>219</v>
      </c>
      <c r="D328" s="4" t="s">
        <v>47</v>
      </c>
      <c r="E328" s="40" t="s">
        <v>251</v>
      </c>
      <c r="F328" s="65">
        <v>260.39999999999998</v>
      </c>
      <c r="G328" s="75"/>
      <c r="H328" s="65">
        <v>260.39999999999998</v>
      </c>
    </row>
    <row r="329" spans="1:8" ht="25.5" customHeight="1">
      <c r="A329" s="53">
        <v>321</v>
      </c>
      <c r="B329" s="3">
        <v>1006</v>
      </c>
      <c r="C329" s="36" t="s">
        <v>219</v>
      </c>
      <c r="D329" s="4" t="s">
        <v>61</v>
      </c>
      <c r="E329" s="40" t="s">
        <v>250</v>
      </c>
      <c r="F329" s="65">
        <v>150</v>
      </c>
      <c r="G329" s="75" t="e">
        <f>G330+#REF!+#REF!+G337+#REF!+#REF!+#REF!</f>
        <v>#REF!</v>
      </c>
      <c r="H329" s="65">
        <v>150</v>
      </c>
    </row>
    <row r="330" spans="1:8" ht="21.75" customHeight="1">
      <c r="A330" s="53">
        <v>322</v>
      </c>
      <c r="B330" s="1">
        <v>1100</v>
      </c>
      <c r="C330" s="7"/>
      <c r="D330" s="7"/>
      <c r="E330" s="37" t="s">
        <v>34</v>
      </c>
      <c r="F330" s="58">
        <f>SUM(F331)</f>
        <v>6000.027</v>
      </c>
      <c r="G330" s="22" t="e">
        <f>#REF!+#REF!</f>
        <v>#REF!</v>
      </c>
      <c r="H330" s="58">
        <f>SUM(H331)</f>
        <v>6000</v>
      </c>
    </row>
    <row r="331" spans="1:8" ht="21.75" customHeight="1">
      <c r="A331" s="19">
        <v>323</v>
      </c>
      <c r="B331" s="1">
        <v>1102</v>
      </c>
      <c r="C331" s="7"/>
      <c r="D331" s="7"/>
      <c r="E331" s="37" t="s">
        <v>231</v>
      </c>
      <c r="F331" s="58">
        <f>SUM(F332)</f>
        <v>6000.027</v>
      </c>
      <c r="G331" s="22"/>
      <c r="H331" s="58">
        <f>SUM(H332)</f>
        <v>6000</v>
      </c>
    </row>
    <row r="332" spans="1:8" ht="47.25" customHeight="1">
      <c r="A332" s="19">
        <v>324</v>
      </c>
      <c r="B332" s="1">
        <v>1102</v>
      </c>
      <c r="C332" s="2" t="s">
        <v>157</v>
      </c>
      <c r="D332" s="2"/>
      <c r="E332" s="37" t="s">
        <v>194</v>
      </c>
      <c r="F332" s="58">
        <f>SUM(F333+F335)</f>
        <v>6000.027</v>
      </c>
      <c r="G332" s="81">
        <v>14541</v>
      </c>
      <c r="H332" s="58">
        <f>SUM(H333+H335)</f>
        <v>6000</v>
      </c>
    </row>
    <row r="333" spans="1:8" ht="28.5" customHeight="1">
      <c r="A333" s="19">
        <v>325</v>
      </c>
      <c r="B333" s="1">
        <v>1102</v>
      </c>
      <c r="C333" s="2" t="s">
        <v>226</v>
      </c>
      <c r="D333" s="2"/>
      <c r="E333" s="51" t="s">
        <v>123</v>
      </c>
      <c r="F333" s="58">
        <f>SUM(F334)</f>
        <v>50</v>
      </c>
      <c r="G333" s="81"/>
      <c r="H333" s="58">
        <f>SUM(H334)</f>
        <v>50</v>
      </c>
    </row>
    <row r="334" spans="1:8" ht="35.25" customHeight="1">
      <c r="A334" s="19">
        <v>326</v>
      </c>
      <c r="B334" s="3">
        <v>1102</v>
      </c>
      <c r="C334" s="4" t="s">
        <v>226</v>
      </c>
      <c r="D334" s="4" t="s">
        <v>61</v>
      </c>
      <c r="E334" s="40" t="s">
        <v>250</v>
      </c>
      <c r="F334" s="59">
        <v>50</v>
      </c>
      <c r="G334" s="81"/>
      <c r="H334" s="59">
        <v>50</v>
      </c>
    </row>
    <row r="335" spans="1:8" ht="30.75" customHeight="1">
      <c r="A335" s="19">
        <v>327</v>
      </c>
      <c r="B335" s="1">
        <v>1102</v>
      </c>
      <c r="C335" s="2" t="s">
        <v>227</v>
      </c>
      <c r="D335" s="2"/>
      <c r="E335" s="37" t="s">
        <v>110</v>
      </c>
      <c r="F335" s="64">
        <f>SUM(F336:F338)</f>
        <v>5950.027</v>
      </c>
      <c r="G335" s="79">
        <v>7823</v>
      </c>
      <c r="H335" s="64">
        <f>SUM(H336:H338)</f>
        <v>5950</v>
      </c>
    </row>
    <row r="336" spans="1:8" ht="24" customHeight="1">
      <c r="A336" s="19">
        <v>328</v>
      </c>
      <c r="B336" s="3">
        <v>1102</v>
      </c>
      <c r="C336" s="4" t="s">
        <v>227</v>
      </c>
      <c r="D336" s="4" t="s">
        <v>41</v>
      </c>
      <c r="E336" s="40" t="s">
        <v>66</v>
      </c>
      <c r="F336" s="65">
        <v>3941.627</v>
      </c>
      <c r="G336" s="79"/>
      <c r="H336" s="65">
        <v>3941.6</v>
      </c>
    </row>
    <row r="337" spans="1:9" ht="27.75" customHeight="1">
      <c r="A337" s="19">
        <v>329</v>
      </c>
      <c r="B337" s="3">
        <v>1102</v>
      </c>
      <c r="C337" s="4" t="s">
        <v>227</v>
      </c>
      <c r="D337" s="4" t="s">
        <v>61</v>
      </c>
      <c r="E337" s="40" t="s">
        <v>109</v>
      </c>
      <c r="F337" s="65">
        <f>2886.2-907.8</f>
        <v>1978.3999999999999</v>
      </c>
      <c r="G337" s="75" t="e">
        <f>#REF!</f>
        <v>#REF!</v>
      </c>
      <c r="H337" s="65">
        <f>2886.2-907.8</f>
        <v>1978.3999999999999</v>
      </c>
    </row>
    <row r="338" spans="1:9" ht="21" customHeight="1">
      <c r="A338" s="19">
        <v>330</v>
      </c>
      <c r="B338" s="3">
        <v>1102</v>
      </c>
      <c r="C338" s="4" t="s">
        <v>227</v>
      </c>
      <c r="D338" s="4" t="s">
        <v>242</v>
      </c>
      <c r="E338" s="40" t="s">
        <v>243</v>
      </c>
      <c r="F338" s="65">
        <v>30</v>
      </c>
      <c r="G338" s="75"/>
      <c r="H338" s="65">
        <v>30</v>
      </c>
    </row>
    <row r="339" spans="1:9" s="15" customFormat="1" ht="15.75">
      <c r="A339" s="84">
        <v>331</v>
      </c>
      <c r="B339" s="1">
        <v>1200</v>
      </c>
      <c r="C339" s="2"/>
      <c r="D339" s="2"/>
      <c r="E339" s="41" t="s">
        <v>53</v>
      </c>
      <c r="F339" s="64">
        <f>SUM(F340)</f>
        <v>453</v>
      </c>
      <c r="G339" s="81"/>
      <c r="H339" s="64">
        <f>SUM(H340)</f>
        <v>453</v>
      </c>
    </row>
    <row r="340" spans="1:9" s="15" customFormat="1" ht="15.75">
      <c r="A340" s="19">
        <v>332</v>
      </c>
      <c r="B340" s="1">
        <v>1202</v>
      </c>
      <c r="C340" s="2"/>
      <c r="D340" s="2"/>
      <c r="E340" s="41" t="s">
        <v>232</v>
      </c>
      <c r="F340" s="64">
        <f>SUM(F341+F344)</f>
        <v>453</v>
      </c>
      <c r="G340" s="81"/>
      <c r="H340" s="64">
        <f>SUM(H341+H344)</f>
        <v>453</v>
      </c>
    </row>
    <row r="341" spans="1:9" s="15" customFormat="1" ht="39.75" customHeight="1">
      <c r="A341" s="19">
        <v>333</v>
      </c>
      <c r="B341" s="1">
        <v>1202</v>
      </c>
      <c r="C341" s="2" t="s">
        <v>137</v>
      </c>
      <c r="D341" s="2"/>
      <c r="E341" s="37" t="s">
        <v>202</v>
      </c>
      <c r="F341" s="64">
        <f>SUM(F342)</f>
        <v>353</v>
      </c>
      <c r="G341" s="81"/>
      <c r="H341" s="64">
        <f>SUM(H342)</f>
        <v>353</v>
      </c>
    </row>
    <row r="342" spans="1:9" s="16" customFormat="1" ht="32.25" customHeight="1">
      <c r="A342" s="19">
        <v>334</v>
      </c>
      <c r="B342" s="1">
        <v>1202</v>
      </c>
      <c r="C342" s="2" t="s">
        <v>215</v>
      </c>
      <c r="D342" s="2"/>
      <c r="E342" s="37" t="s">
        <v>111</v>
      </c>
      <c r="F342" s="64">
        <f>SUM(F343)</f>
        <v>353</v>
      </c>
      <c r="G342" s="22"/>
      <c r="H342" s="64">
        <f>SUM(H343)</f>
        <v>353</v>
      </c>
      <c r="I342" s="15"/>
    </row>
    <row r="343" spans="1:9" ht="21" customHeight="1">
      <c r="A343" s="19">
        <v>335</v>
      </c>
      <c r="B343" s="3">
        <v>1202</v>
      </c>
      <c r="C343" s="4" t="s">
        <v>215</v>
      </c>
      <c r="D343" s="4" t="s">
        <v>280</v>
      </c>
      <c r="E343" s="40" t="s">
        <v>281</v>
      </c>
      <c r="F343" s="65">
        <v>353</v>
      </c>
      <c r="G343" s="81"/>
      <c r="H343" s="65">
        <v>353</v>
      </c>
      <c r="I343" s="16"/>
    </row>
    <row r="344" spans="1:9">
      <c r="A344" s="19">
        <v>336</v>
      </c>
      <c r="B344" s="1">
        <v>1202</v>
      </c>
      <c r="C344" s="2" t="s">
        <v>223</v>
      </c>
      <c r="D344" s="4"/>
      <c r="E344" s="37" t="s">
        <v>58</v>
      </c>
      <c r="F344" s="64">
        <f>SUM(F345)</f>
        <v>100</v>
      </c>
      <c r="G344" s="81"/>
      <c r="H344" s="64">
        <f>SUM(H345)</f>
        <v>100</v>
      </c>
    </row>
    <row r="345" spans="1:9" ht="35.25" customHeight="1">
      <c r="A345" s="19">
        <v>337</v>
      </c>
      <c r="B345" s="1">
        <v>1202</v>
      </c>
      <c r="C345" s="2" t="s">
        <v>224</v>
      </c>
      <c r="D345" s="4"/>
      <c r="E345" s="37" t="s">
        <v>112</v>
      </c>
      <c r="F345" s="64">
        <f>SUM(F346)</f>
        <v>100</v>
      </c>
      <c r="G345" s="81"/>
      <c r="H345" s="64">
        <f>SUM(H346)</f>
        <v>100</v>
      </c>
    </row>
    <row r="346" spans="1:9" ht="20.25" customHeight="1">
      <c r="A346" s="19">
        <v>338</v>
      </c>
      <c r="B346" s="3">
        <v>1202</v>
      </c>
      <c r="C346" s="4" t="s">
        <v>224</v>
      </c>
      <c r="D346" s="4" t="s">
        <v>280</v>
      </c>
      <c r="E346" s="40" t="s">
        <v>281</v>
      </c>
      <c r="F346" s="65">
        <v>100</v>
      </c>
      <c r="G346" s="81"/>
      <c r="H346" s="65">
        <v>100</v>
      </c>
    </row>
    <row r="347" spans="1:9" s="16" customFormat="1" ht="31.5">
      <c r="A347" s="19">
        <v>339</v>
      </c>
      <c r="B347" s="1">
        <v>1300</v>
      </c>
      <c r="C347" s="4"/>
      <c r="D347" s="4"/>
      <c r="E347" s="41" t="s">
        <v>6</v>
      </c>
      <c r="F347" s="64">
        <f>SUM(F348)</f>
        <v>0.7</v>
      </c>
      <c r="G347" s="22" t="e">
        <f>#REF!+G351</f>
        <v>#REF!</v>
      </c>
      <c r="H347" s="64">
        <f>SUM(H348)</f>
        <v>0.7</v>
      </c>
      <c r="I347"/>
    </row>
    <row r="348" spans="1:9" s="16" customFormat="1" ht="31.5">
      <c r="A348" s="19">
        <v>340</v>
      </c>
      <c r="B348" s="1">
        <v>1301</v>
      </c>
      <c r="C348" s="4"/>
      <c r="D348" s="4"/>
      <c r="E348" s="41" t="s">
        <v>233</v>
      </c>
      <c r="F348" s="64">
        <f>SUM(F349)</f>
        <v>0.7</v>
      </c>
      <c r="G348" s="22"/>
      <c r="H348" s="64">
        <f>SUM(H349)</f>
        <v>0.7</v>
      </c>
      <c r="I348"/>
    </row>
    <row r="349" spans="1:9" s="15" customFormat="1" ht="38.25">
      <c r="A349" s="19">
        <v>341</v>
      </c>
      <c r="B349" s="1">
        <v>1301</v>
      </c>
      <c r="C349" s="2" t="s">
        <v>137</v>
      </c>
      <c r="D349" s="2"/>
      <c r="E349" s="37" t="s">
        <v>202</v>
      </c>
      <c r="F349" s="64">
        <f>SUM(F350)</f>
        <v>0.7</v>
      </c>
      <c r="G349" s="81"/>
      <c r="H349" s="64">
        <f>SUM(H350)</f>
        <v>0.7</v>
      </c>
      <c r="I349" s="16"/>
    </row>
    <row r="350" spans="1:9" s="16" customFormat="1" ht="15" customHeight="1">
      <c r="A350" s="19">
        <v>342</v>
      </c>
      <c r="B350" s="1">
        <v>1301</v>
      </c>
      <c r="C350" s="2" t="s">
        <v>216</v>
      </c>
      <c r="D350" s="2"/>
      <c r="E350" s="37" t="s">
        <v>113</v>
      </c>
      <c r="F350" s="58">
        <f>F351</f>
        <v>0.7</v>
      </c>
      <c r="G350" s="22"/>
      <c r="H350" s="58">
        <f>H351</f>
        <v>0.7</v>
      </c>
      <c r="I350" s="15"/>
    </row>
    <row r="351" spans="1:9" ht="24" customHeight="1">
      <c r="A351" s="19">
        <v>343</v>
      </c>
      <c r="B351" s="3">
        <v>1301</v>
      </c>
      <c r="C351" s="4" t="s">
        <v>216</v>
      </c>
      <c r="D351" s="4" t="s">
        <v>235</v>
      </c>
      <c r="E351" s="40" t="s">
        <v>360</v>
      </c>
      <c r="F351" s="59">
        <v>0.7</v>
      </c>
      <c r="G351" s="25" t="e">
        <f>#REF!</f>
        <v>#REF!</v>
      </c>
      <c r="H351" s="59">
        <v>0.7</v>
      </c>
      <c r="I351" s="16"/>
    </row>
    <row r="352" spans="1:9" ht="16.5" customHeight="1">
      <c r="A352" s="19">
        <v>344</v>
      </c>
      <c r="B352" s="3"/>
      <c r="C352" s="4"/>
      <c r="D352" s="4"/>
      <c r="E352" s="41" t="s">
        <v>32</v>
      </c>
      <c r="F352" s="66">
        <f>SUM(F9+F82+F88+F127+F167+F211+F216+F269+F289+F330+F339+F347)</f>
        <v>272757.23000000004</v>
      </c>
      <c r="G352" s="22" t="e">
        <f>G9+G82+G88+#REF!+#REF!+G213+#REF!+G290+G323+#REF!+#REF!</f>
        <v>#REF!</v>
      </c>
      <c r="H352" s="66">
        <f>SUM(H9+H82+H88+H127+H167+H211+H216+H269+H289+H330+H339+H347)</f>
        <v>257618.435</v>
      </c>
      <c r="I352" s="55"/>
    </row>
    <row r="353" spans="1:8" ht="12.75" customHeight="1">
      <c r="A353" s="11"/>
      <c r="B353" s="13"/>
      <c r="C353" s="31"/>
      <c r="D353" s="14"/>
      <c r="E353" s="49"/>
    </row>
    <row r="354" spans="1:8" ht="12.75" customHeight="1">
      <c r="A354" s="110" t="s">
        <v>277</v>
      </c>
      <c r="B354" s="110"/>
      <c r="C354" s="110"/>
      <c r="D354" s="110"/>
      <c r="E354" s="110"/>
      <c r="F354" s="110"/>
      <c r="G354" s="100"/>
      <c r="H354" s="100"/>
    </row>
    <row r="355" spans="1:8">
      <c r="A355" s="99"/>
      <c r="B355" s="100"/>
      <c r="C355" s="100"/>
      <c r="D355" s="100"/>
      <c r="E355" s="100"/>
      <c r="F355" s="100"/>
      <c r="G355" s="56"/>
    </row>
    <row r="357" spans="1:8">
      <c r="G357" s="26"/>
      <c r="H357" s="26"/>
    </row>
  </sheetData>
  <autoFilter ref="A8:G354"/>
  <mergeCells count="9">
    <mergeCell ref="A355:F355"/>
    <mergeCell ref="I171:L171"/>
    <mergeCell ref="I108:J108"/>
    <mergeCell ref="A6:H6"/>
    <mergeCell ref="E1:H1"/>
    <mergeCell ref="E2:H2"/>
    <mergeCell ref="E3:H3"/>
    <mergeCell ref="B4:H4"/>
    <mergeCell ref="A354:H354"/>
  </mergeCells>
  <phoneticPr fontId="8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2018-07-11T06:59:51Z</cp:lastPrinted>
  <dcterms:created xsi:type="dcterms:W3CDTF">1996-10-08T23:32:33Z</dcterms:created>
  <dcterms:modified xsi:type="dcterms:W3CDTF">2018-07-18T10:30:59Z</dcterms:modified>
</cp:coreProperties>
</file>