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прилож.4!$A$8:$G$317</definedName>
    <definedName name="_xlnm.Print_Area" localSheetId="0">прилож.4!$A$1:$H$320</definedName>
  </definedNames>
  <calcPr calcId="125725"/>
</workbook>
</file>

<file path=xl/calcChain.xml><?xml version="1.0" encoding="utf-8"?>
<calcChain xmlns="http://schemas.openxmlformats.org/spreadsheetml/2006/main">
  <c r="H303" i="6"/>
  <c r="F303"/>
  <c r="H307"/>
  <c r="F307"/>
  <c r="H223"/>
  <c r="H222" s="1"/>
  <c r="H221" s="1"/>
  <c r="H220" s="1"/>
  <c r="F223"/>
  <c r="F222" s="1"/>
  <c r="F221" s="1"/>
  <c r="F220" s="1"/>
  <c r="H133"/>
  <c r="H131"/>
  <c r="F131"/>
  <c r="F133"/>
  <c r="H48"/>
  <c r="F48"/>
  <c r="H116" l="1"/>
  <c r="H118"/>
  <c r="H111"/>
  <c r="H113"/>
  <c r="F113"/>
  <c r="F118"/>
  <c r="F116"/>
  <c r="F111"/>
  <c r="F218"/>
  <c r="F217" s="1"/>
  <c r="H218"/>
  <c r="H217" s="1"/>
  <c r="F211"/>
  <c r="H110" l="1"/>
  <c r="H115"/>
  <c r="F110"/>
  <c r="F115"/>
  <c r="H157"/>
  <c r="F157"/>
  <c r="H313" l="1"/>
  <c r="H312" s="1"/>
  <c r="H311" s="1"/>
  <c r="H310" s="1"/>
  <c r="H306"/>
  <c r="H302"/>
  <c r="H299"/>
  <c r="H296" s="1"/>
  <c r="H294"/>
  <c r="H290"/>
  <c r="H288" s="1"/>
  <c r="H285"/>
  <c r="H281"/>
  <c r="H280" s="1"/>
  <c r="H278"/>
  <c r="H277" s="1"/>
  <c r="H274"/>
  <c r="H273" s="1"/>
  <c r="H270"/>
  <c r="H267"/>
  <c r="H264"/>
  <c r="H260"/>
  <c r="H259" s="1"/>
  <c r="H258" s="1"/>
  <c r="H255"/>
  <c r="H253"/>
  <c r="H249"/>
  <c r="H246"/>
  <c r="H242"/>
  <c r="H237"/>
  <c r="H234"/>
  <c r="H233" s="1"/>
  <c r="H230"/>
  <c r="H229" s="1"/>
  <c r="H228" s="1"/>
  <c r="H215"/>
  <c r="H213"/>
  <c r="H211"/>
  <c r="H206"/>
  <c r="H205" s="1"/>
  <c r="H196"/>
  <c r="H194"/>
  <c r="H189"/>
  <c r="H188" s="1"/>
  <c r="H183"/>
  <c r="H182" s="1"/>
  <c r="H181" s="1"/>
  <c r="H180" s="1"/>
  <c r="H178"/>
  <c r="H177" s="1"/>
  <c r="H175"/>
  <c r="H174" s="1"/>
  <c r="H171"/>
  <c r="H169"/>
  <c r="H167"/>
  <c r="H163"/>
  <c r="H161"/>
  <c r="H155"/>
  <c r="H150"/>
  <c r="H149" s="1"/>
  <c r="H147"/>
  <c r="H145"/>
  <c r="H143"/>
  <c r="H139"/>
  <c r="H138" s="1"/>
  <c r="H137" s="1"/>
  <c r="H136" s="1"/>
  <c r="H134"/>
  <c r="H132"/>
  <c r="H130"/>
  <c r="H126"/>
  <c r="H125" s="1"/>
  <c r="H124" s="1"/>
  <c r="H122"/>
  <c r="H121" s="1"/>
  <c r="H108"/>
  <c r="H106"/>
  <c r="H104"/>
  <c r="H99"/>
  <c r="H96"/>
  <c r="H94"/>
  <c r="H89"/>
  <c r="H88" s="1"/>
  <c r="H86"/>
  <c r="H85" s="1"/>
  <c r="H80"/>
  <c r="H79" s="1"/>
  <c r="H78" s="1"/>
  <c r="H77" s="1"/>
  <c r="H75"/>
  <c r="H74" s="1"/>
  <c r="H71"/>
  <c r="H70" s="1"/>
  <c r="H69" s="1"/>
  <c r="H67"/>
  <c r="H65"/>
  <c r="H63"/>
  <c r="H61"/>
  <c r="H58"/>
  <c r="H55"/>
  <c r="H53"/>
  <c r="H50"/>
  <c r="H44"/>
  <c r="H40"/>
  <c r="H39" s="1"/>
  <c r="H38" s="1"/>
  <c r="H36"/>
  <c r="H33"/>
  <c r="H30"/>
  <c r="H29" s="1"/>
  <c r="H28" s="1"/>
  <c r="H25"/>
  <c r="H24" s="1"/>
  <c r="H22"/>
  <c r="H18"/>
  <c r="H16"/>
  <c r="H12"/>
  <c r="H11" s="1"/>
  <c r="H10" s="1"/>
  <c r="H160" l="1"/>
  <c r="H159" s="1"/>
  <c r="H93"/>
  <c r="H92" s="1"/>
  <c r="H15"/>
  <c r="H193"/>
  <c r="H187" s="1"/>
  <c r="H186" s="1"/>
  <c r="H210"/>
  <c r="H232"/>
  <c r="H227" s="1"/>
  <c r="H21"/>
  <c r="H20" s="1"/>
  <c r="H301"/>
  <c r="H300" s="1"/>
  <c r="H32"/>
  <c r="H52"/>
  <c r="H43" s="1"/>
  <c r="H154"/>
  <c r="H153" s="1"/>
  <c r="H14"/>
  <c r="H27"/>
  <c r="H129"/>
  <c r="H128" s="1"/>
  <c r="H173"/>
  <c r="H284"/>
  <c r="H283" s="1"/>
  <c r="H142"/>
  <c r="H141" s="1"/>
  <c r="H166"/>
  <c r="H165" s="1"/>
  <c r="H201"/>
  <c r="H200" s="1"/>
  <c r="H241"/>
  <c r="H240" s="1"/>
  <c r="H239" s="1"/>
  <c r="H263"/>
  <c r="H262" s="1"/>
  <c r="H293"/>
  <c r="H292" s="1"/>
  <c r="H291" s="1"/>
  <c r="H60"/>
  <c r="H84"/>
  <c r="H103"/>
  <c r="H102" s="1"/>
  <c r="H101" s="1"/>
  <c r="F147"/>
  <c r="F139"/>
  <c r="F138" s="1"/>
  <c r="F36"/>
  <c r="F30"/>
  <c r="H199" l="1"/>
  <c r="H198" s="1"/>
  <c r="H185"/>
  <c r="H120"/>
  <c r="H257"/>
  <c r="H42"/>
  <c r="H9" s="1"/>
  <c r="H152"/>
  <c r="H83"/>
  <c r="F246"/>
  <c r="H315" l="1"/>
  <c r="F299"/>
  <c r="F94" l="1"/>
  <c r="F71"/>
  <c r="F294" l="1"/>
  <c r="F296"/>
  <c r="F290"/>
  <c r="F288" s="1"/>
  <c r="F285"/>
  <c r="F293" l="1"/>
  <c r="F284"/>
  <c r="F234" l="1"/>
  <c r="F99"/>
  <c r="F75" l="1"/>
  <c r="F74" s="1"/>
  <c r="F196" l="1"/>
  <c r="F194"/>
  <c r="F213"/>
  <c r="F210" s="1"/>
  <c r="F89"/>
  <c r="F193" l="1"/>
  <c r="F206"/>
  <c r="F249"/>
  <c r="F242"/>
  <c r="F189"/>
  <c r="F44"/>
  <c r="F201"/>
  <c r="F270"/>
  <c r="F264"/>
  <c r="F12" l="1"/>
  <c r="F11" s="1"/>
  <c r="F10" s="1"/>
  <c r="F16"/>
  <c r="F18"/>
  <c r="F22"/>
  <c r="F25"/>
  <c r="F24" s="1"/>
  <c r="F29"/>
  <c r="F28" s="1"/>
  <c r="F33"/>
  <c r="F40"/>
  <c r="F39" s="1"/>
  <c r="F38" s="1"/>
  <c r="F50"/>
  <c r="F53"/>
  <c r="F55"/>
  <c r="F58"/>
  <c r="F61"/>
  <c r="F63"/>
  <c r="F65"/>
  <c r="F67"/>
  <c r="F70"/>
  <c r="F69" s="1"/>
  <c r="F80"/>
  <c r="F79" s="1"/>
  <c r="F78" s="1"/>
  <c r="F77" s="1"/>
  <c r="F86"/>
  <c r="F85" s="1"/>
  <c r="F88"/>
  <c r="F96"/>
  <c r="F93" s="1"/>
  <c r="F104"/>
  <c r="F106"/>
  <c r="F108"/>
  <c r="F122"/>
  <c r="F121" s="1"/>
  <c r="F126"/>
  <c r="F125" s="1"/>
  <c r="F130"/>
  <c r="F132"/>
  <c r="F134"/>
  <c r="F143"/>
  <c r="F145"/>
  <c r="F150"/>
  <c r="F149" s="1"/>
  <c r="F155"/>
  <c r="F154" s="1"/>
  <c r="F161"/>
  <c r="F163"/>
  <c r="F167"/>
  <c r="F169"/>
  <c r="F171"/>
  <c r="F175"/>
  <c r="F174" s="1"/>
  <c r="F178"/>
  <c r="F177" s="1"/>
  <c r="F183"/>
  <c r="F182" s="1"/>
  <c r="F188"/>
  <c r="F200"/>
  <c r="F205"/>
  <c r="F215"/>
  <c r="F230"/>
  <c r="F229" s="1"/>
  <c r="F228" s="1"/>
  <c r="F233"/>
  <c r="F237"/>
  <c r="F253"/>
  <c r="F255"/>
  <c r="F260"/>
  <c r="F259" s="1"/>
  <c r="F258" s="1"/>
  <c r="F267"/>
  <c r="F274"/>
  <c r="F273" s="1"/>
  <c r="F278"/>
  <c r="F277" s="1"/>
  <c r="F281"/>
  <c r="F280" s="1"/>
  <c r="F302"/>
  <c r="F306"/>
  <c r="F313"/>
  <c r="F312" s="1"/>
  <c r="F311" s="1"/>
  <c r="F199" l="1"/>
  <c r="F160"/>
  <c r="F92"/>
  <c r="F241"/>
  <c r="F240" s="1"/>
  <c r="F239" s="1"/>
  <c r="F129"/>
  <c r="F128" s="1"/>
  <c r="F181"/>
  <c r="F180" s="1"/>
  <c r="F301"/>
  <c r="F300" s="1"/>
  <c r="F310"/>
  <c r="F173"/>
  <c r="F283"/>
  <c r="F263"/>
  <c r="F262" s="1"/>
  <c r="F232"/>
  <c r="F227" s="1"/>
  <c r="F166"/>
  <c r="F165" s="1"/>
  <c r="F153"/>
  <c r="F142"/>
  <c r="F141" s="1"/>
  <c r="F137"/>
  <c r="F136" s="1"/>
  <c r="F124"/>
  <c r="F103"/>
  <c r="F102" s="1"/>
  <c r="F101" s="1"/>
  <c r="F84"/>
  <c r="F60"/>
  <c r="F52"/>
  <c r="F43" s="1"/>
  <c r="F32"/>
  <c r="F27" s="1"/>
  <c r="F14"/>
  <c r="F292"/>
  <c r="F291" s="1"/>
  <c r="F198"/>
  <c r="F187"/>
  <c r="F186" s="1"/>
  <c r="F21"/>
  <c r="F20" s="1"/>
  <c r="F15"/>
  <c r="G12"/>
  <c r="G11" s="1"/>
  <c r="G10" s="1"/>
  <c r="G16"/>
  <c r="G15" s="1"/>
  <c r="G14" s="1"/>
  <c r="G22"/>
  <c r="G25"/>
  <c r="G30"/>
  <c r="G33"/>
  <c r="G40"/>
  <c r="G39" s="1"/>
  <c r="G38" s="1"/>
  <c r="G80"/>
  <c r="G79" s="1"/>
  <c r="G78" s="1"/>
  <c r="G77" s="1"/>
  <c r="G86"/>
  <c r="G85" s="1"/>
  <c r="G84" s="1"/>
  <c r="G83" s="1"/>
  <c r="G108"/>
  <c r="G126"/>
  <c r="G143"/>
  <c r="G146"/>
  <c r="G156"/>
  <c r="G160"/>
  <c r="G185"/>
  <c r="G184" s="1"/>
  <c r="G183" s="1"/>
  <c r="G182" s="1"/>
  <c r="G199"/>
  <c r="G215"/>
  <c r="G234"/>
  <c r="G246"/>
  <c r="G242" s="1"/>
  <c r="G241" s="1"/>
  <c r="G256"/>
  <c r="G255" s="1"/>
  <c r="G254" s="1"/>
  <c r="G262"/>
  <c r="G261" s="1"/>
  <c r="G258" s="1"/>
  <c r="G287"/>
  <c r="G286" s="1"/>
  <c r="G285" s="1"/>
  <c r="G291"/>
  <c r="G298"/>
  <c r="G314"/>
  <c r="G310" s="1"/>
  <c r="G42"/>
  <c r="F185" l="1"/>
  <c r="F120"/>
  <c r="F42"/>
  <c r="F9" s="1"/>
  <c r="F83"/>
  <c r="F159"/>
  <c r="F152" s="1"/>
  <c r="F257"/>
  <c r="G21"/>
  <c r="G20" s="1"/>
  <c r="G28"/>
  <c r="G27" s="1"/>
  <c r="G166"/>
  <c r="G155"/>
  <c r="G154" s="1"/>
  <c r="G290"/>
  <c r="G284" s="1"/>
  <c r="F315" l="1"/>
  <c r="G9"/>
  <c r="G315" s="1"/>
</calcChain>
</file>

<file path=xl/sharedStrings.xml><?xml version="1.0" encoding="utf-8"?>
<sst xmlns="http://schemas.openxmlformats.org/spreadsheetml/2006/main" count="702" uniqueCount="313">
  <si>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</si>
  <si>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</si>
  <si>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</si>
  <si>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</si>
  <si>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</si>
  <si>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</si>
  <si>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</si>
  <si>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</si>
  <si>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</si>
  <si>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</si>
  <si>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</si>
  <si>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</si>
  <si>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</si>
  <si>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</si>
  <si>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</si>
  <si>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</si>
  <si>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</si>
  <si>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</si>
  <si>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</si>
  <si>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</si>
  <si>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</si>
  <si>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</si>
  <si>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</si>
  <si>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</si>
  <si>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</si>
  <si>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</si>
  <si>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</si>
  <si>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</si>
  <si>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</si>
  <si>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</si>
  <si>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</si>
  <si>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</si>
  <si>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</si>
  <si>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</si>
  <si>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</si>
  <si>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</si>
  <si>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</si>
  <si>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</si>
  <si>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</si>
  <si>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</si>
  <si>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</si>
  <si>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</si>
  <si>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</si>
  <si>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Обслуживание муниципального долга муниципального образования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</si>
  <si>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</si>
  <si>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</si>
  <si>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</si>
  <si>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</si>
  <si>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</si>
  <si>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</si>
  <si>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</si>
  <si>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</si>
  <si>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</si>
  <si>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</si>
  <si>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</si>
  <si>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</si>
  <si>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</si>
  <si>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</si>
  <si>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</si>
  <si>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</si>
  <si>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</si>
  <si>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</si>
  <si>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</si>
  <si>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</si>
  <si>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</si>
  <si>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</si>
  <si>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</si>
  <si>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 xml:space="preserve">Проведение кадастрового учета земельных участков под автомобильными дорогами находящиеся в муниципальной собственности 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</si>
  <si>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</si>
  <si>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</si>
  <si>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</si>
  <si>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</si>
  <si>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</si>
  <si>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</si>
  <si>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</si>
  <si>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</si>
  <si>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</si>
  <si>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</si>
  <si>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Муниципальные мероприятия, направленные на профилактику экстремизма</t>
  </si>
  <si>
    <t>Развитие межнациональных и межконфессиональных отношений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</si>
  <si>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</si>
  <si>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</si>
  <si>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 xml:space="preserve">Ремонт автомобильных дорог общего пользования местного значения 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</si>
  <si>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</si>
  <si>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</si>
  <si>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</si>
  <si>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</si>
  <si>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</si>
  <si>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 xml:space="preserve">Предоставление гражданам бесплатных однократных земельных участков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</si>
  <si>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</si>
  <si>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</si>
  <si>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</si>
  <si>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</si>
  <si>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</si>
  <si>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</si>
  <si>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</si>
  <si>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</si>
  <si>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</si>
  <si>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</si>
  <si>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</si>
  <si>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</si>
  <si>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</si>
  <si>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</si>
  <si>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</si>
  <si>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</si>
  <si>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</si>
  <si>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</si>
  <si>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</si>
  <si>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</si>
  <si>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</si>
  <si>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</si>
  <si>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</si>
  <si>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</si>
  <si>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</si>
  <si>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</si>
  <si>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</si>
  <si>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</si>
  <si>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</si>
  <si>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</si>
  <si>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</si>
  <si>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</si>
  <si>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</si>
  <si>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</si>
  <si>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</si>
  <si>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</si>
  <si>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</si>
  <si>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</si>
  <si>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Энергообеспечение п. Калач</t>
  </si>
  <si>
    <t>Оказание социальной помощи гражданам, проживающих на территории Махнёвского МО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</si>
  <si>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</si>
  <si>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</si>
  <si>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</si>
  <si>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</si>
  <si>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</si>
  <si>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</si>
  <si>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</si>
  <si>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</si>
  <si>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</si>
  <si>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</si>
  <si>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</si>
  <si>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</si>
  <si>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</si>
  <si>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</si>
  <si>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</si>
  <si>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</si>
  <si>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</si>
  <si>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</si>
  <si>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</si>
  <si>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</si>
  <si>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</si>
  <si>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</si>
  <si>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</si>
  <si>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</si>
  <si>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</si>
  <si>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</si>
  <si>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</si>
  <si>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</si>
  <si>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</si>
  <si>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</si>
  <si>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</si>
  <si>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</si>
  <si>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</si>
  <si>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</si>
  <si>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</si>
  <si>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</si>
  <si>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</si>
  <si>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 xml:space="preserve">Муниципальная программа «Развитие физической культуры и спорта, патриотическое воспитание граждан в Махнёвском муниципальном образовании на 2014-2020 годы»
</t>
  </si>
  <si>
    <t>0700000000</t>
  </si>
  <si>
    <t>0700100000</t>
  </si>
  <si>
    <t>0700122330</t>
  </si>
  <si>
    <t>0700122320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</si>
  <si>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</si>
  <si>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</si>
  <si>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4"/>
        <color indexed="10"/>
        <rFont val="Times New Roman"/>
        <family val="1"/>
        <charset val="204"/>
      </rPr>
      <t xml:space="preserve"> </t>
    </r>
  </si>
  <si>
    <t>0900000000</t>
  </si>
  <si>
    <t>0900220102</t>
  </si>
  <si>
    <t>0900320103</t>
  </si>
  <si>
    <t>0900420104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</si>
  <si>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</si>
  <si>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</si>
  <si>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</si>
  <si>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1000000000</t>
  </si>
  <si>
    <t>1000120000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</si>
  <si>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</si>
  <si>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</si>
  <si>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</si>
  <si>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</si>
  <si>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</si>
  <si>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</si>
  <si>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</si>
  <si>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</si>
  <si>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</si>
  <si>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</si>
  <si>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</si>
  <si>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</si>
  <si>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</si>
  <si>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</si>
  <si>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</si>
  <si>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</si>
  <si>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</si>
  <si>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</si>
  <si>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</si>
  <si>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</si>
  <si>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</si>
  <si>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</si>
  <si>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</si>
  <si>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</si>
  <si>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</si>
  <si>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</si>
  <si>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</si>
  <si>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</si>
  <si>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</si>
  <si>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</si>
  <si>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</si>
  <si>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</si>
  <si>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</si>
  <si>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</si>
  <si>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</si>
  <si>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</si>
  <si>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</si>
  <si>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</si>
  <si>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</si>
  <si>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</si>
  <si>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</si>
  <si>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</si>
  <si>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</si>
  <si>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</si>
  <si>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</si>
  <si>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</si>
  <si>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</si>
  <si>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</si>
  <si>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</si>
  <si>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</si>
  <si>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</si>
  <si>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</si>
  <si>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</si>
  <si>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</si>
  <si>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</si>
  <si>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</si>
  <si>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 xml:space="preserve">Совершенствование механизмов управления и распоряжения объектами недвижимости. </t>
  </si>
  <si>
    <t>7000851180</t>
  </si>
  <si>
    <t>1800249100</t>
  </si>
  <si>
    <t>Сельское хозяйство и рыболовство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</si>
  <si>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</si>
  <si>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</si>
  <si>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</si>
  <si>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</si>
  <si>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</si>
  <si>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</si>
  <si>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</si>
  <si>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</si>
  <si>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</si>
  <si>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</si>
  <si>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</si>
  <si>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</si>
  <si>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</si>
  <si>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</si>
  <si>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</si>
  <si>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</si>
  <si>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</si>
  <si>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</si>
  <si>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</si>
  <si>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</si>
  <si>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</si>
  <si>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</si>
  <si>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</si>
  <si>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</si>
  <si>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</si>
  <si>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</si>
  <si>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</si>
  <si>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</si>
  <si>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</si>
  <si>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</si>
  <si>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Предоставление субсидий на компенсацию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</si>
  <si>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</si>
  <si>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</si>
  <si>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</si>
  <si>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</si>
  <si>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</si>
  <si>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</si>
  <si>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</si>
  <si>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</si>
  <si>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</si>
  <si>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</si>
  <si>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</si>
  <si>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</si>
  <si>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2400025400</t>
  </si>
  <si>
    <t>2400000000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</si>
  <si>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</si>
  <si>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</si>
  <si>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</si>
  <si>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</si>
  <si>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Снижение уровня правонарушений в жилом секторе, на улицах и в общественных местах</t>
  </si>
  <si>
    <t>2200222420</t>
  </si>
  <si>
    <t>Усиление социальной профилактики правонарушений среди несовершеннолетних</t>
  </si>
  <si>
    <t>2300000000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</si>
  <si>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</si>
  <si>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</si>
  <si>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</si>
  <si>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</si>
  <si>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</si>
  <si>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</si>
  <si>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</si>
  <si>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</si>
  <si>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2018 и 2019 годы</t>
  </si>
  <si>
    <t>Глава Махнёвского муниципального образования                                                                                                         А.В.Лызлов</t>
  </si>
  <si>
    <t>Сумма в тыс. рублей на 2018 год</t>
  </si>
  <si>
    <t>Сумма в тыс. рублей на 2019 год</t>
  </si>
  <si>
    <t>Дополнительное образование детей</t>
  </si>
  <si>
    <t>620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</si>
  <si>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</si>
  <si>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</si>
  <si>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от 27.12.2017 № 298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</si>
</sst>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00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3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2" fillId="0" borderId="0" xfId="0" applyFont="1" applyBorder="1" applyAlignment="1"/>
    <xf numFmtId="166" fontId="3" fillId="5" borderId="1" xfId="0" applyNumberFormat="1" applyFont="1" applyFill="1" applyBorder="1" applyAlignment="1"/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1" fillId="5" borderId="1" xfId="0" applyNumberFormat="1" applyFont="1" applyFill="1" applyBorder="1" applyAlignment="1"/>
    <xf numFmtId="0" fontId="3" fillId="5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/>
    <xf numFmtId="166" fontId="1" fillId="4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wrapText="1"/>
    </xf>
    <xf numFmtId="166" fontId="1" fillId="4" borderId="1" xfId="0" applyNumberFormat="1" applyFont="1" applyFill="1" applyBorder="1" applyAlignment="1"/>
    <xf numFmtId="3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0"/>
  <sheetViews>
    <sheetView tabSelected="1" workbookViewId="0">
      <selection activeCell="B4" sqref="B4:H4"/>
    </sheetView>
  </sheetViews>
  <sheetFormatPr defaultRowHeight="12.75"/>
  <cols>
    <col min="1" max="1" width="4.28515625" customWidth="1"/>
    <col min="2" max="2" width="6.140625" style="29" customWidth="1"/>
    <col min="3" max="3" width="11.7109375" style="29" customWidth="1"/>
    <col min="4" max="4" width="8.140625" style="29" customWidth="1"/>
    <col min="5" max="5" width="58.28515625" style="50" customWidth="1"/>
    <col min="6" max="6" width="14.140625" style="18" customWidth="1"/>
    <col min="7" max="7" width="11.28515625" style="21" hidden="1" customWidth="1"/>
    <col min="8" max="8" width="14.28515625" style="74" customWidth="1"/>
  </cols>
  <sheetData>
    <row r="1" spans="1:8" ht="12.75" customHeight="1">
      <c r="A1" s="12"/>
      <c r="B1" s="28"/>
      <c r="C1" s="28"/>
      <c r="E1" s="94" t="s">
        <v>285</v>
      </c>
      <c r="F1" s="94"/>
      <c r="G1" s="95"/>
      <c r="H1" s="95"/>
    </row>
    <row r="2" spans="1:8">
      <c r="A2" s="12"/>
      <c r="C2" s="30"/>
      <c r="D2" s="30"/>
      <c r="E2" s="96" t="s">
        <v>37</v>
      </c>
      <c r="F2" s="96"/>
      <c r="G2" s="97"/>
      <c r="H2" s="97"/>
    </row>
    <row r="3" spans="1:8">
      <c r="B3" s="30"/>
      <c r="C3" s="30"/>
      <c r="D3" s="30"/>
      <c r="E3" s="96" t="s">
        <v>55</v>
      </c>
      <c r="F3" s="96"/>
      <c r="G3" s="97"/>
      <c r="H3" s="97"/>
    </row>
    <row r="4" spans="1:8">
      <c r="A4" s="12"/>
      <c r="B4" s="98" t="s">
        <v>312</v>
      </c>
      <c r="C4" s="98"/>
      <c r="D4" s="98"/>
      <c r="E4" s="98"/>
      <c r="F4" s="98"/>
      <c r="G4" s="89"/>
      <c r="H4" s="89"/>
    </row>
    <row r="5" spans="1:8">
      <c r="A5" s="12"/>
      <c r="B5" s="28"/>
      <c r="C5" s="30"/>
      <c r="D5" s="30"/>
      <c r="E5" s="47"/>
      <c r="F5" s="17"/>
    </row>
    <row r="6" spans="1:8" ht="39.75" customHeight="1">
      <c r="A6" s="93" t="s">
        <v>304</v>
      </c>
      <c r="B6" s="93"/>
      <c r="C6" s="93"/>
      <c r="D6" s="93"/>
      <c r="E6" s="93"/>
      <c r="F6" s="93"/>
      <c r="G6" s="89"/>
      <c r="H6" s="89"/>
    </row>
    <row r="7" spans="1:8">
      <c r="A7" s="10"/>
      <c r="E7" s="47"/>
    </row>
    <row r="8" spans="1:8" ht="61.5" customHeight="1">
      <c r="A8" s="5" t="s">
        <v>0</v>
      </c>
      <c r="B8" s="5" t="s">
        <v>2</v>
      </c>
      <c r="C8" s="5" t="s">
        <v>3</v>
      </c>
      <c r="D8" s="5" t="s">
        <v>4</v>
      </c>
      <c r="E8" s="37" t="s">
        <v>1</v>
      </c>
      <c r="F8" s="51" t="s">
        <v>306</v>
      </c>
      <c r="G8" s="51" t="s">
        <v>41</v>
      </c>
      <c r="H8" s="51" t="s">
        <v>307</v>
      </c>
    </row>
    <row r="9" spans="1:8" ht="15.75" customHeight="1">
      <c r="A9" s="53">
        <v>1</v>
      </c>
      <c r="B9" s="1">
        <v>100</v>
      </c>
      <c r="C9" s="2"/>
      <c r="D9" s="2"/>
      <c r="E9" s="41" t="s">
        <v>5</v>
      </c>
      <c r="F9" s="58">
        <f>SUM(F10+F14+F20+F27+F38+F42)</f>
        <v>33171.090000000004</v>
      </c>
      <c r="G9" s="22" t="e">
        <f>G10+G14+G20+G27+G38+G42+#REF!</f>
        <v>#REF!</v>
      </c>
      <c r="H9" s="58">
        <f>SUM(H10+H14+H20+H27+H38+H42)</f>
        <v>33171.090000000004</v>
      </c>
    </row>
    <row r="10" spans="1:8" ht="25.5" customHeight="1">
      <c r="A10" s="53">
        <v>2</v>
      </c>
      <c r="B10" s="1">
        <v>102</v>
      </c>
      <c r="C10" s="2"/>
      <c r="D10" s="2"/>
      <c r="E10" s="37" t="s">
        <v>57</v>
      </c>
      <c r="F10" s="58">
        <f t="shared" ref="F10:H12" si="0">F11</f>
        <v>1177</v>
      </c>
      <c r="G10" s="22">
        <f t="shared" si="0"/>
        <v>1452</v>
      </c>
      <c r="H10" s="58">
        <f t="shared" si="0"/>
        <v>1177</v>
      </c>
    </row>
    <row r="11" spans="1:8" ht="12.75" customHeight="1">
      <c r="A11" s="53">
        <v>3</v>
      </c>
      <c r="B11" s="1">
        <v>102</v>
      </c>
      <c r="C11" s="2" t="s">
        <v>139</v>
      </c>
      <c r="D11" s="2"/>
      <c r="E11" s="37" t="s">
        <v>61</v>
      </c>
      <c r="F11" s="58">
        <f t="shared" si="0"/>
        <v>1177</v>
      </c>
      <c r="G11" s="22">
        <f t="shared" si="0"/>
        <v>1452</v>
      </c>
      <c r="H11" s="58">
        <f t="shared" si="0"/>
        <v>1177</v>
      </c>
    </row>
    <row r="12" spans="1:8" ht="12.75" customHeight="1">
      <c r="A12" s="53">
        <v>4</v>
      </c>
      <c r="B12" s="1">
        <v>102</v>
      </c>
      <c r="C12" s="2" t="s">
        <v>137</v>
      </c>
      <c r="D12" s="2"/>
      <c r="E12" s="37" t="s">
        <v>32</v>
      </c>
      <c r="F12" s="58">
        <f t="shared" si="0"/>
        <v>1177</v>
      </c>
      <c r="G12" s="22">
        <f t="shared" si="0"/>
        <v>1452</v>
      </c>
      <c r="H12" s="58">
        <f t="shared" si="0"/>
        <v>1177</v>
      </c>
    </row>
    <row r="13" spans="1:8" ht="27" customHeight="1">
      <c r="A13" s="53">
        <v>5</v>
      </c>
      <c r="B13" s="3">
        <v>102</v>
      </c>
      <c r="C13" s="4" t="s">
        <v>137</v>
      </c>
      <c r="D13" s="4" t="s">
        <v>50</v>
      </c>
      <c r="E13" s="40" t="s">
        <v>275</v>
      </c>
      <c r="F13" s="59">
        <v>1177</v>
      </c>
      <c r="G13" s="82">
        <v>1452</v>
      </c>
      <c r="H13" s="59">
        <v>1177</v>
      </c>
    </row>
    <row r="14" spans="1:8" ht="38.25" customHeight="1">
      <c r="A14" s="53">
        <v>6</v>
      </c>
      <c r="B14" s="1">
        <v>103</v>
      </c>
      <c r="C14" s="2"/>
      <c r="D14" s="2"/>
      <c r="E14" s="37" t="s">
        <v>29</v>
      </c>
      <c r="F14" s="58">
        <f>SUM(F16+F18)</f>
        <v>1103.6299999999999</v>
      </c>
      <c r="G14" s="22">
        <f t="shared" ref="F14:H16" si="1">G15</f>
        <v>1517</v>
      </c>
      <c r="H14" s="58">
        <f>SUM(H16+H18)</f>
        <v>1103.6299999999999</v>
      </c>
    </row>
    <row r="15" spans="1:8" ht="12.75" customHeight="1">
      <c r="A15" s="53">
        <v>7</v>
      </c>
      <c r="B15" s="6">
        <v>103</v>
      </c>
      <c r="C15" s="23" t="s">
        <v>139</v>
      </c>
      <c r="D15" s="7"/>
      <c r="E15" s="37" t="s">
        <v>61</v>
      </c>
      <c r="F15" s="58">
        <f>SUM(F16+F18)</f>
        <v>1103.6299999999999</v>
      </c>
      <c r="G15" s="22">
        <f t="shared" si="1"/>
        <v>1517</v>
      </c>
      <c r="H15" s="58">
        <f>SUM(H16+H18)</f>
        <v>1103.6299999999999</v>
      </c>
    </row>
    <row r="16" spans="1:8" ht="24.75" customHeight="1">
      <c r="A16" s="53">
        <v>8</v>
      </c>
      <c r="B16" s="6">
        <v>103</v>
      </c>
      <c r="C16" s="23" t="s">
        <v>136</v>
      </c>
      <c r="D16" s="7"/>
      <c r="E16" s="37" t="s">
        <v>135</v>
      </c>
      <c r="F16" s="58">
        <f t="shared" si="1"/>
        <v>614.67499999999995</v>
      </c>
      <c r="G16" s="22">
        <f t="shared" si="1"/>
        <v>1517</v>
      </c>
      <c r="H16" s="58">
        <f t="shared" si="1"/>
        <v>614.67499999999995</v>
      </c>
    </row>
    <row r="17" spans="1:8" ht="22.5" customHeight="1">
      <c r="A17" s="53">
        <v>9</v>
      </c>
      <c r="B17" s="8">
        <v>103</v>
      </c>
      <c r="C17" s="24" t="s">
        <v>136</v>
      </c>
      <c r="D17" s="4" t="s">
        <v>50</v>
      </c>
      <c r="E17" s="40" t="s">
        <v>275</v>
      </c>
      <c r="F17" s="59">
        <v>614.67499999999995</v>
      </c>
      <c r="G17" s="82">
        <v>1517</v>
      </c>
      <c r="H17" s="59">
        <v>614.67499999999995</v>
      </c>
    </row>
    <row r="18" spans="1:8" ht="28.5" customHeight="1">
      <c r="A18" s="53">
        <v>10</v>
      </c>
      <c r="B18" s="8">
        <v>103</v>
      </c>
      <c r="C18" s="23" t="s">
        <v>138</v>
      </c>
      <c r="D18" s="4"/>
      <c r="E18" s="37" t="s">
        <v>62</v>
      </c>
      <c r="F18" s="58">
        <f>SUM(F19)</f>
        <v>488.95499999999998</v>
      </c>
      <c r="G18" s="82"/>
      <c r="H18" s="58">
        <f>SUM(H19)</f>
        <v>488.95499999999998</v>
      </c>
    </row>
    <row r="19" spans="1:8" ht="25.5" customHeight="1">
      <c r="A19" s="53">
        <v>11</v>
      </c>
      <c r="B19" s="8">
        <v>103</v>
      </c>
      <c r="C19" s="24" t="s">
        <v>138</v>
      </c>
      <c r="D19" s="4" t="s">
        <v>50</v>
      </c>
      <c r="E19" s="40" t="s">
        <v>275</v>
      </c>
      <c r="F19" s="59">
        <v>488.95499999999998</v>
      </c>
      <c r="G19" s="82"/>
      <c r="H19" s="59">
        <v>488.95499999999998</v>
      </c>
    </row>
    <row r="20" spans="1:8" ht="38.25" customHeight="1">
      <c r="A20" s="53">
        <v>12</v>
      </c>
      <c r="B20" s="1">
        <v>104</v>
      </c>
      <c r="C20" s="2"/>
      <c r="D20" s="2"/>
      <c r="E20" s="37" t="s">
        <v>35</v>
      </c>
      <c r="F20" s="58">
        <f>F21</f>
        <v>12260.05</v>
      </c>
      <c r="G20" s="22" t="e">
        <f>G21</f>
        <v>#REF!</v>
      </c>
      <c r="H20" s="58">
        <f>H21</f>
        <v>12260.05</v>
      </c>
    </row>
    <row r="21" spans="1:8" ht="12.75" customHeight="1">
      <c r="A21" s="53">
        <v>13</v>
      </c>
      <c r="B21" s="1">
        <v>104</v>
      </c>
      <c r="C21" s="2" t="s">
        <v>139</v>
      </c>
      <c r="D21" s="2"/>
      <c r="E21" s="37" t="s">
        <v>61</v>
      </c>
      <c r="F21" s="58">
        <f>SUM(F22+F24)</f>
        <v>12260.05</v>
      </c>
      <c r="G21" s="22" t="e">
        <f>G22+G25+#REF!+#REF!</f>
        <v>#REF!</v>
      </c>
      <c r="H21" s="58">
        <f>SUM(H22+H24)</f>
        <v>12260.05</v>
      </c>
    </row>
    <row r="22" spans="1:8" ht="25.5" customHeight="1">
      <c r="A22" s="53">
        <v>14</v>
      </c>
      <c r="B22" s="1">
        <v>104</v>
      </c>
      <c r="C22" s="2" t="s">
        <v>138</v>
      </c>
      <c r="D22" s="2"/>
      <c r="E22" s="37" t="s">
        <v>62</v>
      </c>
      <c r="F22" s="65">
        <f>F23</f>
        <v>9120</v>
      </c>
      <c r="G22" s="22">
        <f>G23</f>
        <v>14238</v>
      </c>
      <c r="H22" s="65">
        <f>H23</f>
        <v>9120</v>
      </c>
    </row>
    <row r="23" spans="1:8" ht="28.5" customHeight="1">
      <c r="A23" s="53">
        <v>15</v>
      </c>
      <c r="B23" s="3">
        <v>104</v>
      </c>
      <c r="C23" s="4" t="s">
        <v>138</v>
      </c>
      <c r="D23" s="4" t="s">
        <v>50</v>
      </c>
      <c r="E23" s="40" t="s">
        <v>275</v>
      </c>
      <c r="F23" s="59">
        <v>9120</v>
      </c>
      <c r="G23" s="82">
        <v>14238</v>
      </c>
      <c r="H23" s="59">
        <v>9120</v>
      </c>
    </row>
    <row r="24" spans="1:8" ht="15.75" customHeight="1">
      <c r="A24" s="53">
        <v>17</v>
      </c>
      <c r="B24" s="1">
        <v>104</v>
      </c>
      <c r="C24" s="2" t="s">
        <v>139</v>
      </c>
      <c r="D24" s="4"/>
      <c r="E24" s="37" t="s">
        <v>61</v>
      </c>
      <c r="F24" s="58">
        <f>SUM(F25)</f>
        <v>3140.05</v>
      </c>
      <c r="G24" s="82"/>
      <c r="H24" s="58">
        <f>SUM(H25)</f>
        <v>3140.05</v>
      </c>
    </row>
    <row r="25" spans="1:8" ht="27.75" customHeight="1">
      <c r="A25" s="53">
        <v>18</v>
      </c>
      <c r="B25" s="1">
        <v>104</v>
      </c>
      <c r="C25" s="2" t="s">
        <v>140</v>
      </c>
      <c r="D25" s="2"/>
      <c r="E25" s="37" t="s">
        <v>65</v>
      </c>
      <c r="F25" s="58">
        <f>SUM(F26)</f>
        <v>3140.05</v>
      </c>
      <c r="G25" s="22">
        <f>G26</f>
        <v>9260</v>
      </c>
      <c r="H25" s="58">
        <f>SUM(H26)</f>
        <v>3140.05</v>
      </c>
    </row>
    <row r="26" spans="1:8" ht="18.75" customHeight="1">
      <c r="A26" s="53">
        <v>19</v>
      </c>
      <c r="B26" s="3">
        <v>104</v>
      </c>
      <c r="C26" s="4" t="s">
        <v>140</v>
      </c>
      <c r="D26" s="4" t="s">
        <v>50</v>
      </c>
      <c r="E26" s="40" t="s">
        <v>275</v>
      </c>
      <c r="F26" s="59">
        <v>3140.05</v>
      </c>
      <c r="G26" s="82">
        <v>9260</v>
      </c>
      <c r="H26" s="59">
        <v>3140.05</v>
      </c>
    </row>
    <row r="27" spans="1:8" ht="39" customHeight="1">
      <c r="A27" s="53">
        <v>20</v>
      </c>
      <c r="B27" s="1">
        <v>106</v>
      </c>
      <c r="C27" s="2"/>
      <c r="D27" s="2"/>
      <c r="E27" s="37" t="s">
        <v>33</v>
      </c>
      <c r="F27" s="58">
        <f>F28+F32</f>
        <v>3554.01</v>
      </c>
      <c r="G27" s="22" t="e">
        <f>G28+#REF!</f>
        <v>#REF!</v>
      </c>
      <c r="H27" s="58">
        <f>H28+H32</f>
        <v>3554.01</v>
      </c>
    </row>
    <row r="28" spans="1:8" ht="54" customHeight="1">
      <c r="A28" s="53">
        <v>21</v>
      </c>
      <c r="B28" s="1">
        <v>106</v>
      </c>
      <c r="C28" s="2" t="s">
        <v>253</v>
      </c>
      <c r="D28" s="2"/>
      <c r="E28" s="37" t="s">
        <v>141</v>
      </c>
      <c r="F28" s="58">
        <f>F29</f>
        <v>2328.5</v>
      </c>
      <c r="G28" s="22" t="e">
        <f>G30+G33</f>
        <v>#REF!</v>
      </c>
      <c r="H28" s="58">
        <f>H29</f>
        <v>2328.5</v>
      </c>
    </row>
    <row r="29" spans="1:8" ht="39.75" customHeight="1">
      <c r="A29" s="53">
        <v>22</v>
      </c>
      <c r="B29" s="1">
        <v>106</v>
      </c>
      <c r="C29" s="2" t="s">
        <v>143</v>
      </c>
      <c r="D29" s="2"/>
      <c r="E29" s="48" t="s">
        <v>124</v>
      </c>
      <c r="F29" s="58">
        <f>SUM(F30)</f>
        <v>2328.5</v>
      </c>
      <c r="G29" s="22"/>
      <c r="H29" s="58">
        <f>SUM(H30)</f>
        <v>2328.5</v>
      </c>
    </row>
    <row r="30" spans="1:8" ht="27" customHeight="1">
      <c r="A30" s="53">
        <v>23</v>
      </c>
      <c r="B30" s="1">
        <v>106</v>
      </c>
      <c r="C30" s="2" t="s">
        <v>142</v>
      </c>
      <c r="D30" s="2"/>
      <c r="E30" s="37" t="s">
        <v>63</v>
      </c>
      <c r="F30" s="58">
        <f>SUM(F31)</f>
        <v>2328.5</v>
      </c>
      <c r="G30" s="22" t="e">
        <f>G31+#REF!</f>
        <v>#REF!</v>
      </c>
      <c r="H30" s="58">
        <f>SUM(H31)</f>
        <v>2328.5</v>
      </c>
    </row>
    <row r="31" spans="1:8" ht="12.75" customHeight="1">
      <c r="A31" s="53">
        <v>24</v>
      </c>
      <c r="B31" s="3">
        <v>106</v>
      </c>
      <c r="C31" s="4" t="s">
        <v>142</v>
      </c>
      <c r="D31" s="4" t="s">
        <v>50</v>
      </c>
      <c r="E31" s="40" t="s">
        <v>275</v>
      </c>
      <c r="F31" s="59">
        <v>2328.5</v>
      </c>
      <c r="G31" s="82">
        <v>809</v>
      </c>
      <c r="H31" s="59">
        <v>2328.5</v>
      </c>
    </row>
    <row r="32" spans="1:8" s="16" customFormat="1" ht="16.5" customHeight="1">
      <c r="A32" s="53">
        <v>25</v>
      </c>
      <c r="B32" s="1">
        <v>106</v>
      </c>
      <c r="C32" s="2" t="s">
        <v>139</v>
      </c>
      <c r="D32" s="2"/>
      <c r="E32" s="37" t="s">
        <v>61</v>
      </c>
      <c r="F32" s="58">
        <f>SUM(F33+F36)</f>
        <v>1225.51</v>
      </c>
      <c r="G32" s="22"/>
      <c r="H32" s="58">
        <f>SUM(H33+H36)</f>
        <v>1225.51</v>
      </c>
    </row>
    <row r="33" spans="1:8" ht="25.5" customHeight="1">
      <c r="A33" s="53">
        <v>26</v>
      </c>
      <c r="B33" s="1">
        <v>106</v>
      </c>
      <c r="C33" s="2" t="s">
        <v>138</v>
      </c>
      <c r="D33" s="2"/>
      <c r="E33" s="37" t="s">
        <v>62</v>
      </c>
      <c r="F33" s="58">
        <f>F34+F35</f>
        <v>710.28899999999999</v>
      </c>
      <c r="G33" s="22">
        <f>G34</f>
        <v>847</v>
      </c>
      <c r="H33" s="58">
        <f>H34+H35</f>
        <v>710.28899999999999</v>
      </c>
    </row>
    <row r="34" spans="1:8" ht="12.75" customHeight="1">
      <c r="A34" s="53">
        <v>27</v>
      </c>
      <c r="B34" s="3">
        <v>106</v>
      </c>
      <c r="C34" s="4" t="s">
        <v>138</v>
      </c>
      <c r="D34" s="4" t="s">
        <v>50</v>
      </c>
      <c r="E34" s="40" t="s">
        <v>275</v>
      </c>
      <c r="F34" s="59">
        <v>706.28899999999999</v>
      </c>
      <c r="G34" s="82">
        <v>847</v>
      </c>
      <c r="H34" s="59">
        <v>706.28899999999999</v>
      </c>
    </row>
    <row r="35" spans="1:8" s="16" customFormat="1" ht="27.75" customHeight="1">
      <c r="A35" s="53">
        <v>28</v>
      </c>
      <c r="B35" s="3">
        <v>106</v>
      </c>
      <c r="C35" s="4" t="s">
        <v>138</v>
      </c>
      <c r="D35" s="4" t="s">
        <v>64</v>
      </c>
      <c r="E35" s="40" t="s">
        <v>274</v>
      </c>
      <c r="F35" s="59">
        <v>4</v>
      </c>
      <c r="G35" s="22"/>
      <c r="H35" s="59">
        <v>4</v>
      </c>
    </row>
    <row r="36" spans="1:8" ht="29.25" customHeight="1">
      <c r="A36" s="53">
        <v>29</v>
      </c>
      <c r="B36" s="1">
        <v>106</v>
      </c>
      <c r="C36" s="2" t="s">
        <v>144</v>
      </c>
      <c r="D36" s="2"/>
      <c r="E36" s="37" t="s">
        <v>30</v>
      </c>
      <c r="F36" s="58">
        <f>SUM(F37)</f>
        <v>515.221</v>
      </c>
      <c r="G36" s="82"/>
      <c r="H36" s="58">
        <f>SUM(H37)</f>
        <v>515.221</v>
      </c>
    </row>
    <row r="37" spans="1:8" ht="29.25" customHeight="1">
      <c r="A37" s="53">
        <v>30</v>
      </c>
      <c r="B37" s="3">
        <v>106</v>
      </c>
      <c r="C37" s="4" t="s">
        <v>144</v>
      </c>
      <c r="D37" s="4" t="s">
        <v>50</v>
      </c>
      <c r="E37" s="40" t="s">
        <v>275</v>
      </c>
      <c r="F37" s="59">
        <v>515.221</v>
      </c>
      <c r="G37" s="82"/>
      <c r="H37" s="59">
        <v>515.221</v>
      </c>
    </row>
    <row r="38" spans="1:8" ht="12.75" customHeight="1">
      <c r="A38" s="53">
        <v>31</v>
      </c>
      <c r="B38" s="1">
        <v>111</v>
      </c>
      <c r="C38" s="2"/>
      <c r="D38" s="2"/>
      <c r="E38" s="37" t="s">
        <v>7</v>
      </c>
      <c r="F38" s="58">
        <f t="shared" ref="F38:H40" si="2">F39</f>
        <v>300</v>
      </c>
      <c r="G38" s="22">
        <f t="shared" si="2"/>
        <v>250</v>
      </c>
      <c r="H38" s="58">
        <f t="shared" si="2"/>
        <v>300</v>
      </c>
    </row>
    <row r="39" spans="1:8" ht="12.75" customHeight="1">
      <c r="A39" s="53">
        <v>32</v>
      </c>
      <c r="B39" s="1">
        <v>111</v>
      </c>
      <c r="C39" s="2" t="s">
        <v>139</v>
      </c>
      <c r="D39" s="2"/>
      <c r="E39" s="37" t="s">
        <v>61</v>
      </c>
      <c r="F39" s="58">
        <f t="shared" si="2"/>
        <v>300</v>
      </c>
      <c r="G39" s="22">
        <f t="shared" si="2"/>
        <v>250</v>
      </c>
      <c r="H39" s="58">
        <f t="shared" si="2"/>
        <v>300</v>
      </c>
    </row>
    <row r="40" spans="1:8" ht="12.75" customHeight="1">
      <c r="A40" s="53">
        <v>33</v>
      </c>
      <c r="B40" s="1">
        <v>111</v>
      </c>
      <c r="C40" s="2" t="s">
        <v>158</v>
      </c>
      <c r="D40" s="2"/>
      <c r="E40" s="37" t="s">
        <v>8</v>
      </c>
      <c r="F40" s="58">
        <f t="shared" si="2"/>
        <v>300</v>
      </c>
      <c r="G40" s="22">
        <f t="shared" si="2"/>
        <v>250</v>
      </c>
      <c r="H40" s="58">
        <f t="shared" si="2"/>
        <v>300</v>
      </c>
    </row>
    <row r="41" spans="1:8" ht="12.75" customHeight="1">
      <c r="A41" s="53">
        <v>34</v>
      </c>
      <c r="B41" s="3">
        <v>111</v>
      </c>
      <c r="C41" s="4" t="s">
        <v>158</v>
      </c>
      <c r="D41" s="4" t="s">
        <v>51</v>
      </c>
      <c r="E41" s="40" t="s">
        <v>52</v>
      </c>
      <c r="F41" s="59">
        <v>300</v>
      </c>
      <c r="G41" s="82">
        <v>250</v>
      </c>
      <c r="H41" s="59">
        <v>300</v>
      </c>
    </row>
    <row r="42" spans="1:8" ht="12.75" customHeight="1">
      <c r="A42" s="53">
        <v>35</v>
      </c>
      <c r="B42" s="1">
        <v>113</v>
      </c>
      <c r="C42" s="2"/>
      <c r="D42" s="2"/>
      <c r="E42" s="37" t="s">
        <v>27</v>
      </c>
      <c r="F42" s="58">
        <f>SUM(F43+F60+F69+F74)</f>
        <v>14776.4</v>
      </c>
      <c r="G42" s="22" t="e">
        <f>#REF!+#REF!+#REF!+#REF!+#REF!+#REF!+#REF!+#REF!+#REF!+#REF!</f>
        <v>#REF!</v>
      </c>
      <c r="H42" s="58">
        <f>SUM(H43+H60+H69+H74)</f>
        <v>14776.4</v>
      </c>
    </row>
    <row r="43" spans="1:8" ht="38.25" customHeight="1">
      <c r="A43" s="53">
        <v>36</v>
      </c>
      <c r="B43" s="1">
        <v>113</v>
      </c>
      <c r="C43" s="2" t="s">
        <v>146</v>
      </c>
      <c r="D43" s="4"/>
      <c r="E43" s="37" t="s">
        <v>223</v>
      </c>
      <c r="F43" s="58">
        <f>SUM(F44+F48+F50+F52+F58)</f>
        <v>14232.4</v>
      </c>
      <c r="G43" s="22"/>
      <c r="H43" s="58">
        <f>SUM(H44+H48+H50+H52+H58)</f>
        <v>14232.4</v>
      </c>
    </row>
    <row r="44" spans="1:8" ht="30.75" customHeight="1">
      <c r="A44" s="53">
        <v>37</v>
      </c>
      <c r="B44" s="1">
        <v>113</v>
      </c>
      <c r="C44" s="2" t="s">
        <v>151</v>
      </c>
      <c r="D44" s="2"/>
      <c r="E44" s="39" t="s">
        <v>68</v>
      </c>
      <c r="F44" s="58">
        <f>SUM(F45:F47)</f>
        <v>13400</v>
      </c>
      <c r="G44" s="22"/>
      <c r="H44" s="58">
        <f>SUM(H45:H47)</f>
        <v>13400</v>
      </c>
    </row>
    <row r="45" spans="1:8" s="15" customFormat="1" ht="28.5" customHeight="1">
      <c r="A45" s="53">
        <v>38</v>
      </c>
      <c r="B45" s="3">
        <v>113</v>
      </c>
      <c r="C45" s="4" t="s">
        <v>151</v>
      </c>
      <c r="D45" s="4" t="s">
        <v>44</v>
      </c>
      <c r="E45" s="38" t="s">
        <v>70</v>
      </c>
      <c r="F45" s="66">
        <v>10397.9</v>
      </c>
      <c r="G45" s="80"/>
      <c r="H45" s="66">
        <v>10397.9</v>
      </c>
    </row>
    <row r="46" spans="1:8" ht="31.5" customHeight="1">
      <c r="A46" s="53">
        <v>39</v>
      </c>
      <c r="B46" s="3">
        <v>113</v>
      </c>
      <c r="C46" s="4" t="s">
        <v>151</v>
      </c>
      <c r="D46" s="4" t="s">
        <v>64</v>
      </c>
      <c r="E46" s="40" t="s">
        <v>274</v>
      </c>
      <c r="F46" s="66">
        <v>2972.1</v>
      </c>
      <c r="G46" s="76"/>
      <c r="H46" s="66">
        <v>2972.1</v>
      </c>
    </row>
    <row r="47" spans="1:8" ht="18" customHeight="1">
      <c r="A47" s="53">
        <v>40</v>
      </c>
      <c r="B47" s="3">
        <v>113</v>
      </c>
      <c r="C47" s="4" t="s">
        <v>151</v>
      </c>
      <c r="D47" s="4" t="s">
        <v>265</v>
      </c>
      <c r="E47" s="38" t="s">
        <v>266</v>
      </c>
      <c r="F47" s="66">
        <v>30</v>
      </c>
      <c r="G47" s="76"/>
      <c r="H47" s="66">
        <v>30</v>
      </c>
    </row>
    <row r="48" spans="1:8" ht="32.25" customHeight="1">
      <c r="A48" s="53">
        <v>41</v>
      </c>
      <c r="B48" s="1">
        <v>113</v>
      </c>
      <c r="C48" s="2" t="s">
        <v>301</v>
      </c>
      <c r="D48" s="2"/>
      <c r="E48" s="39" t="s">
        <v>302</v>
      </c>
      <c r="F48" s="65">
        <f>SUM(F49)</f>
        <v>600</v>
      </c>
      <c r="G48" s="22"/>
      <c r="H48" s="65">
        <f>SUM(H49)</f>
        <v>600</v>
      </c>
    </row>
    <row r="49" spans="1:8" ht="18" customHeight="1">
      <c r="A49" s="53">
        <v>42</v>
      </c>
      <c r="B49" s="3">
        <v>113</v>
      </c>
      <c r="C49" s="4" t="s">
        <v>301</v>
      </c>
      <c r="D49" s="4" t="s">
        <v>64</v>
      </c>
      <c r="E49" s="40" t="s">
        <v>274</v>
      </c>
      <c r="F49" s="66">
        <v>600</v>
      </c>
      <c r="G49" s="22"/>
      <c r="H49" s="66">
        <v>600</v>
      </c>
    </row>
    <row r="50" spans="1:8" ht="32.25" customHeight="1">
      <c r="A50" s="53">
        <v>43</v>
      </c>
      <c r="B50" s="1">
        <v>113</v>
      </c>
      <c r="C50" s="2" t="s">
        <v>152</v>
      </c>
      <c r="D50" s="2"/>
      <c r="E50" s="39" t="s">
        <v>71</v>
      </c>
      <c r="F50" s="58">
        <f>F51</f>
        <v>80</v>
      </c>
      <c r="G50" s="22"/>
      <c r="H50" s="58">
        <f>H51</f>
        <v>80</v>
      </c>
    </row>
    <row r="51" spans="1:8" s="15" customFormat="1" ht="28.5" customHeight="1">
      <c r="A51" s="53">
        <v>44</v>
      </c>
      <c r="B51" s="3">
        <v>113</v>
      </c>
      <c r="C51" s="4" t="s">
        <v>152</v>
      </c>
      <c r="D51" s="4" t="s">
        <v>64</v>
      </c>
      <c r="E51" s="40" t="s">
        <v>274</v>
      </c>
      <c r="F51" s="59">
        <v>80</v>
      </c>
      <c r="G51" s="82"/>
      <c r="H51" s="59">
        <v>80</v>
      </c>
    </row>
    <row r="52" spans="1:8" s="15" customFormat="1" ht="38.25" customHeight="1">
      <c r="A52" s="53">
        <v>45</v>
      </c>
      <c r="B52" s="1">
        <v>113</v>
      </c>
      <c r="C52" s="27" t="s">
        <v>146</v>
      </c>
      <c r="D52" s="4"/>
      <c r="E52" s="39" t="s">
        <v>72</v>
      </c>
      <c r="F52" s="58">
        <f>F53+F55</f>
        <v>102.4</v>
      </c>
      <c r="G52" s="82"/>
      <c r="H52" s="58">
        <f>H53+H55</f>
        <v>102.4</v>
      </c>
    </row>
    <row r="53" spans="1:8" s="15" customFormat="1" ht="30.75" customHeight="1">
      <c r="A53" s="53">
        <v>46</v>
      </c>
      <c r="B53" s="1">
        <v>113</v>
      </c>
      <c r="C53" s="2" t="s">
        <v>153</v>
      </c>
      <c r="D53" s="4"/>
      <c r="E53" s="39" t="s">
        <v>73</v>
      </c>
      <c r="F53" s="60">
        <f>F54</f>
        <v>0.1</v>
      </c>
      <c r="G53" s="82"/>
      <c r="H53" s="60">
        <f>H54</f>
        <v>0.1</v>
      </c>
    </row>
    <row r="54" spans="1:8" s="15" customFormat="1" ht="30.75" customHeight="1">
      <c r="A54" s="53">
        <v>47</v>
      </c>
      <c r="B54" s="3">
        <v>113</v>
      </c>
      <c r="C54" s="4" t="s">
        <v>153</v>
      </c>
      <c r="D54" s="4" t="s">
        <v>64</v>
      </c>
      <c r="E54" s="40" t="s">
        <v>274</v>
      </c>
      <c r="F54" s="83">
        <v>0.1</v>
      </c>
      <c r="G54" s="82"/>
      <c r="H54" s="83">
        <v>0.1</v>
      </c>
    </row>
    <row r="55" spans="1:8" s="15" customFormat="1" ht="33.75" customHeight="1">
      <c r="A55" s="53">
        <v>48</v>
      </c>
      <c r="B55" s="1">
        <v>113</v>
      </c>
      <c r="C55" s="27" t="s">
        <v>154</v>
      </c>
      <c r="D55" s="4"/>
      <c r="E55" s="39" t="s">
        <v>74</v>
      </c>
      <c r="F55" s="60">
        <f>F56+F57</f>
        <v>102.30000000000001</v>
      </c>
      <c r="G55" s="82"/>
      <c r="H55" s="60">
        <f>H56+H57</f>
        <v>102.30000000000001</v>
      </c>
    </row>
    <row r="56" spans="1:8" s="15" customFormat="1" ht="28.5" customHeight="1">
      <c r="A56" s="53">
        <v>49</v>
      </c>
      <c r="B56" s="3">
        <v>113</v>
      </c>
      <c r="C56" s="4" t="s">
        <v>154</v>
      </c>
      <c r="D56" s="4" t="s">
        <v>50</v>
      </c>
      <c r="E56" s="40" t="s">
        <v>275</v>
      </c>
      <c r="F56" s="83">
        <v>43.6</v>
      </c>
      <c r="G56" s="82"/>
      <c r="H56" s="83">
        <v>43.6</v>
      </c>
    </row>
    <row r="57" spans="1:8" s="15" customFormat="1" ht="34.5" customHeight="1">
      <c r="A57" s="53">
        <v>50</v>
      </c>
      <c r="B57" s="3">
        <v>113</v>
      </c>
      <c r="C57" s="4" t="s">
        <v>154</v>
      </c>
      <c r="D57" s="4" t="s">
        <v>64</v>
      </c>
      <c r="E57" s="40" t="s">
        <v>274</v>
      </c>
      <c r="F57" s="83">
        <v>58.7</v>
      </c>
      <c r="G57" s="82"/>
      <c r="H57" s="83">
        <v>58.7</v>
      </c>
    </row>
    <row r="58" spans="1:8" s="15" customFormat="1" ht="27.75" customHeight="1">
      <c r="A58" s="53">
        <v>51</v>
      </c>
      <c r="B58" s="1">
        <v>113</v>
      </c>
      <c r="C58" s="2" t="s">
        <v>155</v>
      </c>
      <c r="D58" s="4"/>
      <c r="E58" s="39" t="s">
        <v>75</v>
      </c>
      <c r="F58" s="58">
        <f>F59</f>
        <v>50</v>
      </c>
      <c r="G58" s="82"/>
      <c r="H58" s="58">
        <f>H59</f>
        <v>50</v>
      </c>
    </row>
    <row r="59" spans="1:8" s="16" customFormat="1" ht="34.5" customHeight="1">
      <c r="A59" s="53">
        <v>52</v>
      </c>
      <c r="B59" s="3">
        <v>113</v>
      </c>
      <c r="C59" s="4" t="s">
        <v>155</v>
      </c>
      <c r="D59" s="4" t="s">
        <v>64</v>
      </c>
      <c r="E59" s="40" t="s">
        <v>274</v>
      </c>
      <c r="F59" s="59">
        <v>50</v>
      </c>
      <c r="G59" s="22"/>
      <c r="H59" s="59">
        <v>50</v>
      </c>
    </row>
    <row r="60" spans="1:8" s="15" customFormat="1" ht="37.5" customHeight="1">
      <c r="A60" s="53">
        <v>53</v>
      </c>
      <c r="B60" s="1">
        <v>113</v>
      </c>
      <c r="C60" s="2" t="s">
        <v>147</v>
      </c>
      <c r="D60" s="2"/>
      <c r="E60" s="39" t="s">
        <v>145</v>
      </c>
      <c r="F60" s="58">
        <f>SUM(F61+F63+F65+F67)</f>
        <v>400</v>
      </c>
      <c r="G60" s="82"/>
      <c r="H60" s="58">
        <f>SUM(H61+H63+H65+H67)</f>
        <v>400</v>
      </c>
    </row>
    <row r="61" spans="1:8" s="15" customFormat="1" ht="37.5" customHeight="1">
      <c r="A61" s="53">
        <v>54</v>
      </c>
      <c r="B61" s="1">
        <v>113</v>
      </c>
      <c r="C61" s="2" t="s">
        <v>148</v>
      </c>
      <c r="D61" s="2"/>
      <c r="E61" s="39" t="s">
        <v>66</v>
      </c>
      <c r="F61" s="58">
        <f>F62</f>
        <v>100</v>
      </c>
      <c r="G61" s="82"/>
      <c r="H61" s="58">
        <f>H62</f>
        <v>100</v>
      </c>
    </row>
    <row r="62" spans="1:8" s="15" customFormat="1" ht="28.5" customHeight="1">
      <c r="A62" s="53">
        <v>55</v>
      </c>
      <c r="B62" s="3">
        <v>113</v>
      </c>
      <c r="C62" s="4" t="s">
        <v>148</v>
      </c>
      <c r="D62" s="4" t="s">
        <v>64</v>
      </c>
      <c r="E62" s="40" t="s">
        <v>274</v>
      </c>
      <c r="F62" s="59">
        <v>100</v>
      </c>
      <c r="G62" s="82"/>
      <c r="H62" s="59">
        <v>100</v>
      </c>
    </row>
    <row r="63" spans="1:8" s="15" customFormat="1" ht="24.75" customHeight="1">
      <c r="A63" s="53">
        <v>56</v>
      </c>
      <c r="B63" s="1">
        <v>113</v>
      </c>
      <c r="C63" s="2" t="s">
        <v>149</v>
      </c>
      <c r="D63" s="2"/>
      <c r="E63" s="39" t="s">
        <v>123</v>
      </c>
      <c r="F63" s="58">
        <f>F64</f>
        <v>190</v>
      </c>
      <c r="G63" s="82"/>
      <c r="H63" s="58">
        <f>H64</f>
        <v>190</v>
      </c>
    </row>
    <row r="64" spans="1:8" s="15" customFormat="1" ht="34.5" customHeight="1">
      <c r="A64" s="53">
        <v>57</v>
      </c>
      <c r="B64" s="3">
        <v>113</v>
      </c>
      <c r="C64" s="4" t="s">
        <v>149</v>
      </c>
      <c r="D64" s="4" t="s">
        <v>64</v>
      </c>
      <c r="E64" s="40" t="s">
        <v>274</v>
      </c>
      <c r="F64" s="64">
        <v>190</v>
      </c>
      <c r="G64" s="82"/>
      <c r="H64" s="64">
        <v>190</v>
      </c>
    </row>
    <row r="65" spans="1:11" s="15" customFormat="1" ht="42.75" customHeight="1">
      <c r="A65" s="53">
        <v>58</v>
      </c>
      <c r="B65" s="1">
        <v>113</v>
      </c>
      <c r="C65" s="2" t="s">
        <v>150</v>
      </c>
      <c r="D65" s="4"/>
      <c r="E65" s="37" t="s">
        <v>67</v>
      </c>
      <c r="F65" s="58">
        <f>F66</f>
        <v>70</v>
      </c>
      <c r="G65" s="82"/>
      <c r="H65" s="58">
        <f>H66</f>
        <v>70</v>
      </c>
    </row>
    <row r="66" spans="1:11" s="15" customFormat="1" ht="33.75" customHeight="1">
      <c r="A66" s="53">
        <v>59</v>
      </c>
      <c r="B66" s="3">
        <v>113</v>
      </c>
      <c r="C66" s="4" t="s">
        <v>150</v>
      </c>
      <c r="D66" s="4" t="s">
        <v>64</v>
      </c>
      <c r="E66" s="40" t="s">
        <v>274</v>
      </c>
      <c r="F66" s="59">
        <v>70</v>
      </c>
      <c r="G66" s="82"/>
      <c r="H66" s="59">
        <v>70</v>
      </c>
    </row>
    <row r="67" spans="1:11" s="15" customFormat="1" ht="31.5" customHeight="1">
      <c r="A67" s="53">
        <v>60</v>
      </c>
      <c r="B67" s="3">
        <v>113</v>
      </c>
      <c r="C67" s="2" t="s">
        <v>238</v>
      </c>
      <c r="D67" s="4"/>
      <c r="E67" s="39" t="s">
        <v>239</v>
      </c>
      <c r="F67" s="58">
        <f>SUM(F68)</f>
        <v>40</v>
      </c>
      <c r="G67" s="82"/>
      <c r="H67" s="58">
        <f>SUM(H68)</f>
        <v>40</v>
      </c>
    </row>
    <row r="68" spans="1:11" s="15" customFormat="1" ht="36.75" customHeight="1">
      <c r="A68" s="53">
        <v>61</v>
      </c>
      <c r="B68" s="3">
        <v>113</v>
      </c>
      <c r="C68" s="4" t="s">
        <v>238</v>
      </c>
      <c r="D68" s="4" t="s">
        <v>64</v>
      </c>
      <c r="E68" s="40" t="s">
        <v>274</v>
      </c>
      <c r="F68" s="59">
        <v>40</v>
      </c>
      <c r="G68" s="82"/>
      <c r="H68" s="59">
        <v>40</v>
      </c>
    </row>
    <row r="69" spans="1:11" s="15" customFormat="1" ht="40.5" customHeight="1">
      <c r="A69" s="53">
        <v>62</v>
      </c>
      <c r="B69" s="1">
        <v>113</v>
      </c>
      <c r="C69" s="2" t="s">
        <v>156</v>
      </c>
      <c r="D69" s="2"/>
      <c r="E69" s="39" t="s">
        <v>280</v>
      </c>
      <c r="F69" s="58">
        <f>F70</f>
        <v>120</v>
      </c>
      <c r="G69" s="82"/>
      <c r="H69" s="58">
        <f>H70</f>
        <v>120</v>
      </c>
    </row>
    <row r="70" spans="1:11" s="15" customFormat="1" ht="47.25" customHeight="1">
      <c r="A70" s="53">
        <v>63</v>
      </c>
      <c r="B70" s="1">
        <v>113</v>
      </c>
      <c r="C70" s="2" t="s">
        <v>157</v>
      </c>
      <c r="D70" s="2"/>
      <c r="E70" s="39" t="s">
        <v>69</v>
      </c>
      <c r="F70" s="58">
        <f>F71</f>
        <v>120</v>
      </c>
      <c r="G70" s="82"/>
      <c r="H70" s="58">
        <f>H71</f>
        <v>120</v>
      </c>
    </row>
    <row r="71" spans="1:11" s="15" customFormat="1" ht="24.75" customHeight="1">
      <c r="A71" s="53">
        <v>64</v>
      </c>
      <c r="B71" s="1">
        <v>113</v>
      </c>
      <c r="C71" s="2" t="s">
        <v>157</v>
      </c>
      <c r="D71" s="2"/>
      <c r="E71" s="37" t="s">
        <v>125</v>
      </c>
      <c r="F71" s="58">
        <f>SUM(F72:F73)</f>
        <v>120</v>
      </c>
      <c r="G71" s="82"/>
      <c r="H71" s="58">
        <f>SUM(H72:H73)</f>
        <v>120</v>
      </c>
    </row>
    <row r="72" spans="1:11" s="15" customFormat="1" ht="24.75" customHeight="1">
      <c r="A72" s="53">
        <v>65</v>
      </c>
      <c r="B72" s="3">
        <v>113</v>
      </c>
      <c r="C72" s="4" t="s">
        <v>157</v>
      </c>
      <c r="D72" s="4" t="s">
        <v>50</v>
      </c>
      <c r="E72" s="40" t="s">
        <v>275</v>
      </c>
      <c r="F72" s="59">
        <v>30</v>
      </c>
      <c r="G72" s="82"/>
      <c r="H72" s="59">
        <v>30</v>
      </c>
      <c r="I72" s="57"/>
    </row>
    <row r="73" spans="1:11" s="15" customFormat="1" ht="24.75" customHeight="1">
      <c r="A73" s="53">
        <v>66</v>
      </c>
      <c r="B73" s="3">
        <v>113</v>
      </c>
      <c r="C73" s="4" t="s">
        <v>157</v>
      </c>
      <c r="D73" s="4" t="s">
        <v>64</v>
      </c>
      <c r="E73" s="40" t="s">
        <v>274</v>
      </c>
      <c r="F73" s="59">
        <v>90</v>
      </c>
      <c r="G73" s="82"/>
      <c r="H73" s="59">
        <v>90</v>
      </c>
    </row>
    <row r="74" spans="1:11" s="15" customFormat="1" ht="12.75" customHeight="1">
      <c r="A74" s="53">
        <v>67</v>
      </c>
      <c r="B74" s="1">
        <v>113</v>
      </c>
      <c r="C74" s="2" t="s">
        <v>139</v>
      </c>
      <c r="D74" s="4"/>
      <c r="E74" s="37" t="s">
        <v>61</v>
      </c>
      <c r="F74" s="58">
        <f>SUM(F75)</f>
        <v>24</v>
      </c>
      <c r="G74" s="82"/>
      <c r="H74" s="58">
        <f>SUM(H75)</f>
        <v>24</v>
      </c>
    </row>
    <row r="75" spans="1:11" s="15" customFormat="1" ht="30" customHeight="1">
      <c r="A75" s="53">
        <v>68</v>
      </c>
      <c r="B75" s="1">
        <v>113</v>
      </c>
      <c r="C75" s="2" t="s">
        <v>271</v>
      </c>
      <c r="D75" s="2"/>
      <c r="E75" s="51" t="s">
        <v>272</v>
      </c>
      <c r="F75" s="58">
        <f>SUM(F76)</f>
        <v>24</v>
      </c>
      <c r="G75" s="82"/>
      <c r="H75" s="58">
        <f>SUM(H76)</f>
        <v>24</v>
      </c>
    </row>
    <row r="76" spans="1:11" s="15" customFormat="1" ht="31.5" customHeight="1">
      <c r="A76" s="53">
        <v>69</v>
      </c>
      <c r="B76" s="3">
        <v>113</v>
      </c>
      <c r="C76" s="4" t="s">
        <v>271</v>
      </c>
      <c r="D76" s="4" t="s">
        <v>50</v>
      </c>
      <c r="E76" s="40" t="s">
        <v>275</v>
      </c>
      <c r="F76" s="61">
        <v>24</v>
      </c>
      <c r="G76" s="84"/>
      <c r="H76" s="61">
        <v>24</v>
      </c>
      <c r="I76" s="54"/>
      <c r="J76" s="54"/>
      <c r="K76" s="54"/>
    </row>
    <row r="77" spans="1:11" ht="15.75" customHeight="1">
      <c r="A77" s="53">
        <v>70</v>
      </c>
      <c r="B77" s="1">
        <v>200</v>
      </c>
      <c r="C77" s="2"/>
      <c r="D77" s="2"/>
      <c r="E77" s="41" t="s">
        <v>9</v>
      </c>
      <c r="F77" s="58">
        <f t="shared" ref="F77:H79" si="3">F78</f>
        <v>295.5</v>
      </c>
      <c r="G77" s="22">
        <f t="shared" si="3"/>
        <v>1189</v>
      </c>
      <c r="H77" s="58">
        <f t="shared" si="3"/>
        <v>295.5</v>
      </c>
    </row>
    <row r="78" spans="1:11" ht="12.75" customHeight="1">
      <c r="A78" s="53">
        <v>71</v>
      </c>
      <c r="B78" s="1">
        <v>203</v>
      </c>
      <c r="C78" s="2"/>
      <c r="D78" s="2"/>
      <c r="E78" s="37" t="s">
        <v>10</v>
      </c>
      <c r="F78" s="58">
        <f t="shared" si="3"/>
        <v>295.5</v>
      </c>
      <c r="G78" s="22">
        <f t="shared" si="3"/>
        <v>1189</v>
      </c>
      <c r="H78" s="58">
        <f t="shared" si="3"/>
        <v>295.5</v>
      </c>
    </row>
    <row r="79" spans="1:11" ht="12.75" customHeight="1">
      <c r="A79" s="53">
        <v>72</v>
      </c>
      <c r="B79" s="1">
        <v>203</v>
      </c>
      <c r="C79" s="2" t="s">
        <v>139</v>
      </c>
      <c r="D79" s="2"/>
      <c r="E79" s="37" t="s">
        <v>61</v>
      </c>
      <c r="F79" s="58">
        <f t="shared" si="3"/>
        <v>295.5</v>
      </c>
      <c r="G79" s="22">
        <f t="shared" si="3"/>
        <v>1189</v>
      </c>
      <c r="H79" s="58">
        <f t="shared" si="3"/>
        <v>295.5</v>
      </c>
    </row>
    <row r="80" spans="1:11" ht="25.5" customHeight="1">
      <c r="A80" s="53">
        <v>73</v>
      </c>
      <c r="B80" s="1">
        <v>203</v>
      </c>
      <c r="C80" s="2" t="s">
        <v>240</v>
      </c>
      <c r="D80" s="2"/>
      <c r="E80" s="37" t="s">
        <v>42</v>
      </c>
      <c r="F80" s="60">
        <f>F81+F82</f>
        <v>295.5</v>
      </c>
      <c r="G80" s="25">
        <f>G81</f>
        <v>1189</v>
      </c>
      <c r="H80" s="60">
        <f>H81+H82</f>
        <v>295.5</v>
      </c>
    </row>
    <row r="81" spans="1:8" ht="12.75" customHeight="1">
      <c r="A81" s="53">
        <v>74</v>
      </c>
      <c r="B81" s="3">
        <v>203</v>
      </c>
      <c r="C81" s="4" t="s">
        <v>240</v>
      </c>
      <c r="D81" s="4" t="s">
        <v>50</v>
      </c>
      <c r="E81" s="40" t="s">
        <v>275</v>
      </c>
      <c r="F81" s="83">
        <v>229.3</v>
      </c>
      <c r="G81" s="82">
        <v>1189</v>
      </c>
      <c r="H81" s="83">
        <v>229.3</v>
      </c>
    </row>
    <row r="82" spans="1:8" ht="33.75" customHeight="1">
      <c r="A82" s="53">
        <v>75</v>
      </c>
      <c r="B82" s="3">
        <v>203</v>
      </c>
      <c r="C82" s="4" t="s">
        <v>240</v>
      </c>
      <c r="D82" s="4" t="s">
        <v>64</v>
      </c>
      <c r="E82" s="40" t="s">
        <v>274</v>
      </c>
      <c r="F82" s="83">
        <v>66.2</v>
      </c>
      <c r="G82" s="82"/>
      <c r="H82" s="83">
        <v>66.2</v>
      </c>
    </row>
    <row r="83" spans="1:8" ht="31.5" customHeight="1">
      <c r="A83" s="53">
        <v>76</v>
      </c>
      <c r="B83" s="1">
        <v>300</v>
      </c>
      <c r="C83" s="2"/>
      <c r="D83" s="2"/>
      <c r="E83" s="41" t="s">
        <v>11</v>
      </c>
      <c r="F83" s="58">
        <f>SUM(F84+F92+F101)</f>
        <v>6569.1</v>
      </c>
      <c r="G83" s="22" t="e">
        <f>G84+#REF!+#REF!</f>
        <v>#REF!</v>
      </c>
      <c r="H83" s="58">
        <f>SUM(H84+H92+H101)</f>
        <v>6569.1</v>
      </c>
    </row>
    <row r="84" spans="1:8" ht="38.25" customHeight="1">
      <c r="A84" s="81">
        <v>77</v>
      </c>
      <c r="B84" s="1">
        <v>309</v>
      </c>
      <c r="C84" s="2"/>
      <c r="D84" s="2"/>
      <c r="E84" s="37" t="s">
        <v>251</v>
      </c>
      <c r="F84" s="58">
        <f>SUM(F85+F88)</f>
        <v>3889.1000000000004</v>
      </c>
      <c r="G84" s="22" t="e">
        <f>G85+#REF!</f>
        <v>#REF!</v>
      </c>
      <c r="H84" s="58">
        <f>SUM(H85+H88)</f>
        <v>3889.1000000000004</v>
      </c>
    </row>
    <row r="85" spans="1:8" ht="38.25" customHeight="1">
      <c r="A85" s="81">
        <v>78</v>
      </c>
      <c r="B85" s="70">
        <v>309</v>
      </c>
      <c r="C85" s="27" t="s">
        <v>159</v>
      </c>
      <c r="D85" s="27"/>
      <c r="E85" s="71" t="s">
        <v>281</v>
      </c>
      <c r="F85" s="65">
        <f>SUM(F86)</f>
        <v>200</v>
      </c>
      <c r="G85" s="22">
        <f>G86</f>
        <v>477.6</v>
      </c>
      <c r="H85" s="65">
        <f>SUM(H86)</f>
        <v>200</v>
      </c>
    </row>
    <row r="86" spans="1:8" ht="27" customHeight="1">
      <c r="A86" s="81">
        <v>79</v>
      </c>
      <c r="B86" s="70">
        <v>309</v>
      </c>
      <c r="C86" s="27" t="s">
        <v>160</v>
      </c>
      <c r="D86" s="27"/>
      <c r="E86" s="71" t="s">
        <v>130</v>
      </c>
      <c r="F86" s="65">
        <f>F87</f>
        <v>200</v>
      </c>
      <c r="G86" s="22">
        <f>G87</f>
        <v>477.6</v>
      </c>
      <c r="H86" s="65">
        <f>H87</f>
        <v>200</v>
      </c>
    </row>
    <row r="87" spans="1:8" ht="29.25" customHeight="1">
      <c r="A87" s="81">
        <v>80</v>
      </c>
      <c r="B87" s="72">
        <v>309</v>
      </c>
      <c r="C87" s="36" t="s">
        <v>160</v>
      </c>
      <c r="D87" s="36" t="s">
        <v>64</v>
      </c>
      <c r="E87" s="73" t="s">
        <v>274</v>
      </c>
      <c r="F87" s="66">
        <v>200</v>
      </c>
      <c r="G87" s="82">
        <v>477.6</v>
      </c>
      <c r="H87" s="66">
        <v>200</v>
      </c>
    </row>
    <row r="88" spans="1:8" ht="38.25" customHeight="1">
      <c r="A88" s="81">
        <v>81</v>
      </c>
      <c r="B88" s="1">
        <v>309</v>
      </c>
      <c r="C88" s="2" t="s">
        <v>146</v>
      </c>
      <c r="D88" s="4"/>
      <c r="E88" s="37" t="s">
        <v>277</v>
      </c>
      <c r="F88" s="58">
        <f>F89</f>
        <v>3689.1000000000004</v>
      </c>
      <c r="G88" s="82"/>
      <c r="H88" s="58">
        <f>H89</f>
        <v>3689.1000000000004</v>
      </c>
    </row>
    <row r="89" spans="1:8" ht="39" customHeight="1">
      <c r="A89" s="53">
        <v>82</v>
      </c>
      <c r="B89" s="1">
        <v>309</v>
      </c>
      <c r="C89" s="2" t="s">
        <v>161</v>
      </c>
      <c r="D89" s="4"/>
      <c r="E89" s="37" t="s">
        <v>76</v>
      </c>
      <c r="F89" s="58">
        <f>SUM(F90:F91)</f>
        <v>3689.1000000000004</v>
      </c>
      <c r="G89" s="82"/>
      <c r="H89" s="58">
        <f>SUM(H90:H91)</f>
        <v>3689.1000000000004</v>
      </c>
    </row>
    <row r="90" spans="1:8" ht="25.5" customHeight="1">
      <c r="A90" s="53">
        <v>83</v>
      </c>
      <c r="B90" s="3">
        <v>309</v>
      </c>
      <c r="C90" s="4" t="s">
        <v>161</v>
      </c>
      <c r="D90" s="4" t="s">
        <v>44</v>
      </c>
      <c r="E90" s="40" t="s">
        <v>45</v>
      </c>
      <c r="F90" s="66">
        <v>3389.8</v>
      </c>
      <c r="G90" s="80"/>
      <c r="H90" s="66">
        <v>3389.8</v>
      </c>
    </row>
    <row r="91" spans="1:8" ht="35.25" customHeight="1">
      <c r="A91" s="53">
        <v>84</v>
      </c>
      <c r="B91" s="34">
        <v>309</v>
      </c>
      <c r="C91" s="35" t="s">
        <v>161</v>
      </c>
      <c r="D91" s="35" t="s">
        <v>64</v>
      </c>
      <c r="E91" s="40" t="s">
        <v>274</v>
      </c>
      <c r="F91" s="66">
        <v>299.3</v>
      </c>
      <c r="G91" s="80"/>
      <c r="H91" s="66">
        <v>299.3</v>
      </c>
    </row>
    <row r="92" spans="1:8" ht="28.5" customHeight="1">
      <c r="A92" s="53">
        <v>85</v>
      </c>
      <c r="B92" s="1">
        <v>310</v>
      </c>
      <c r="C92" s="2"/>
      <c r="D92" s="2"/>
      <c r="E92" s="37" t="s">
        <v>60</v>
      </c>
      <c r="F92" s="58">
        <f>SUM(F93)</f>
        <v>2590</v>
      </c>
      <c r="G92" s="82"/>
      <c r="H92" s="58">
        <f>SUM(H93)</f>
        <v>2590</v>
      </c>
    </row>
    <row r="93" spans="1:8" ht="34.5" customHeight="1">
      <c r="A93" s="53">
        <v>86</v>
      </c>
      <c r="B93" s="1">
        <v>310</v>
      </c>
      <c r="C93" s="2" t="s">
        <v>163</v>
      </c>
      <c r="D93" s="2"/>
      <c r="E93" s="37" t="s">
        <v>162</v>
      </c>
      <c r="F93" s="58">
        <f>SUM(F94+F96+F99)</f>
        <v>2590</v>
      </c>
      <c r="G93" s="82"/>
      <c r="H93" s="58">
        <f>SUM(H94+H96+H99)</f>
        <v>2590</v>
      </c>
    </row>
    <row r="94" spans="1:8" ht="66" customHeight="1">
      <c r="A94" s="53">
        <v>87</v>
      </c>
      <c r="B94" s="70">
        <v>310</v>
      </c>
      <c r="C94" s="27" t="s">
        <v>164</v>
      </c>
      <c r="D94" s="27"/>
      <c r="E94" s="71" t="s">
        <v>282</v>
      </c>
      <c r="F94" s="65">
        <f>SUM(F95:F95)</f>
        <v>2150</v>
      </c>
      <c r="G94" s="80"/>
      <c r="H94" s="65">
        <f>SUM(H95:H95)</f>
        <v>2150</v>
      </c>
    </row>
    <row r="95" spans="1:8" ht="29.25" customHeight="1">
      <c r="A95" s="81">
        <v>88</v>
      </c>
      <c r="B95" s="72">
        <v>310</v>
      </c>
      <c r="C95" s="36" t="s">
        <v>164</v>
      </c>
      <c r="D95" s="36" t="s">
        <v>53</v>
      </c>
      <c r="E95" s="40" t="s">
        <v>276</v>
      </c>
      <c r="F95" s="66">
        <v>2150</v>
      </c>
      <c r="G95" s="80"/>
      <c r="H95" s="66">
        <v>2150</v>
      </c>
    </row>
    <row r="96" spans="1:8" ht="29.25" customHeight="1">
      <c r="A96" s="81">
        <v>89</v>
      </c>
      <c r="B96" s="1">
        <v>310</v>
      </c>
      <c r="C96" s="2" t="s">
        <v>165</v>
      </c>
      <c r="D96" s="4"/>
      <c r="E96" s="37" t="s">
        <v>77</v>
      </c>
      <c r="F96" s="58">
        <f>SUM(F97:F98)</f>
        <v>130</v>
      </c>
      <c r="G96" s="82"/>
      <c r="H96" s="58">
        <f>SUM(H97:H98)</f>
        <v>130</v>
      </c>
    </row>
    <row r="97" spans="1:10" ht="29.25" customHeight="1">
      <c r="A97" s="53">
        <v>90</v>
      </c>
      <c r="B97" s="3">
        <v>310</v>
      </c>
      <c r="C97" s="4" t="s">
        <v>165</v>
      </c>
      <c r="D97" s="4" t="s">
        <v>64</v>
      </c>
      <c r="E97" s="40" t="s">
        <v>274</v>
      </c>
      <c r="F97" s="59">
        <v>60</v>
      </c>
      <c r="G97" s="82"/>
      <c r="H97" s="59">
        <v>60</v>
      </c>
    </row>
    <row r="98" spans="1:10" ht="36" customHeight="1">
      <c r="A98" s="53">
        <v>91</v>
      </c>
      <c r="B98" s="3">
        <v>310</v>
      </c>
      <c r="C98" s="4" t="s">
        <v>165</v>
      </c>
      <c r="D98" s="4" t="s">
        <v>53</v>
      </c>
      <c r="E98" s="40" t="s">
        <v>276</v>
      </c>
      <c r="F98" s="59">
        <v>70</v>
      </c>
      <c r="G98" s="82"/>
      <c r="H98" s="59">
        <v>70</v>
      </c>
    </row>
    <row r="99" spans="1:10" ht="36" customHeight="1">
      <c r="A99" s="53">
        <v>92</v>
      </c>
      <c r="B99" s="1">
        <v>310</v>
      </c>
      <c r="C99" s="2" t="s">
        <v>278</v>
      </c>
      <c r="D99" s="2"/>
      <c r="E99" s="62" t="s">
        <v>279</v>
      </c>
      <c r="F99" s="58">
        <f>SUM(F100)</f>
        <v>310</v>
      </c>
      <c r="G99" s="82"/>
      <c r="H99" s="58">
        <f>SUM(H100)</f>
        <v>310</v>
      </c>
    </row>
    <row r="100" spans="1:10" ht="29.25" customHeight="1">
      <c r="A100" s="53">
        <v>93</v>
      </c>
      <c r="B100" s="3">
        <v>310</v>
      </c>
      <c r="C100" s="4" t="s">
        <v>278</v>
      </c>
      <c r="D100" s="4" t="s">
        <v>64</v>
      </c>
      <c r="E100" s="40" t="s">
        <v>274</v>
      </c>
      <c r="F100" s="59">
        <v>310</v>
      </c>
      <c r="G100" s="82"/>
      <c r="H100" s="59">
        <v>310</v>
      </c>
      <c r="I100" s="91"/>
      <c r="J100" s="92"/>
    </row>
    <row r="101" spans="1:10" s="16" customFormat="1" ht="26.25" customHeight="1">
      <c r="A101" s="53">
        <v>94</v>
      </c>
      <c r="B101" s="1">
        <v>314</v>
      </c>
      <c r="C101" s="2"/>
      <c r="D101" s="2"/>
      <c r="E101" s="37" t="s">
        <v>58</v>
      </c>
      <c r="F101" s="58">
        <f>SUM(F102+F108+F110+F115)</f>
        <v>90</v>
      </c>
      <c r="G101" s="22"/>
      <c r="H101" s="58">
        <f>SUM(H102+H108+H110+H115)</f>
        <v>90</v>
      </c>
    </row>
    <row r="102" spans="1:10" ht="45" customHeight="1">
      <c r="A102" s="53">
        <v>95</v>
      </c>
      <c r="B102" s="1">
        <v>314</v>
      </c>
      <c r="C102" s="2" t="s">
        <v>167</v>
      </c>
      <c r="D102" s="2"/>
      <c r="E102" s="37" t="s">
        <v>166</v>
      </c>
      <c r="F102" s="58">
        <f>F103</f>
        <v>42</v>
      </c>
      <c r="G102" s="82"/>
      <c r="H102" s="58">
        <f>H103</f>
        <v>42</v>
      </c>
    </row>
    <row r="103" spans="1:10" ht="79.5" customHeight="1">
      <c r="A103" s="53">
        <v>96</v>
      </c>
      <c r="B103" s="1">
        <v>314</v>
      </c>
      <c r="C103" s="2" t="s">
        <v>168</v>
      </c>
      <c r="D103" s="2"/>
      <c r="E103" s="37" t="s">
        <v>104</v>
      </c>
      <c r="F103" s="58">
        <f>SUM(F104+F106)</f>
        <v>42</v>
      </c>
      <c r="G103" s="82"/>
      <c r="H103" s="58">
        <f>SUM(H104+H106)</f>
        <v>42</v>
      </c>
    </row>
    <row r="104" spans="1:10" ht="29.25" customHeight="1">
      <c r="A104" s="53">
        <v>97</v>
      </c>
      <c r="B104" s="1">
        <v>314</v>
      </c>
      <c r="C104" s="2" t="s">
        <v>170</v>
      </c>
      <c r="D104" s="4"/>
      <c r="E104" s="37" t="s">
        <v>78</v>
      </c>
      <c r="F104" s="58">
        <f>F105</f>
        <v>21</v>
      </c>
      <c r="G104" s="82"/>
      <c r="H104" s="58">
        <f>H105</f>
        <v>21</v>
      </c>
    </row>
    <row r="105" spans="1:10" ht="26.25" customHeight="1">
      <c r="A105" s="53">
        <v>98</v>
      </c>
      <c r="B105" s="3">
        <v>314</v>
      </c>
      <c r="C105" s="4" t="s">
        <v>170</v>
      </c>
      <c r="D105" s="4" t="s">
        <v>64</v>
      </c>
      <c r="E105" s="40" t="s">
        <v>274</v>
      </c>
      <c r="F105" s="59">
        <v>21</v>
      </c>
      <c r="G105" s="82"/>
      <c r="H105" s="59">
        <v>21</v>
      </c>
    </row>
    <row r="106" spans="1:10" ht="22.5" customHeight="1">
      <c r="A106" s="53">
        <v>99</v>
      </c>
      <c r="B106" s="1">
        <v>314</v>
      </c>
      <c r="C106" s="2" t="s">
        <v>169</v>
      </c>
      <c r="D106" s="2"/>
      <c r="E106" s="37" t="s">
        <v>79</v>
      </c>
      <c r="F106" s="58">
        <f>F107</f>
        <v>21</v>
      </c>
      <c r="G106" s="82"/>
      <c r="H106" s="58">
        <f>H107</f>
        <v>21</v>
      </c>
    </row>
    <row r="107" spans="1:10" ht="26.25" customHeight="1">
      <c r="A107" s="53">
        <v>100</v>
      </c>
      <c r="B107" s="3">
        <v>314</v>
      </c>
      <c r="C107" s="4" t="s">
        <v>169</v>
      </c>
      <c r="D107" s="4" t="s">
        <v>64</v>
      </c>
      <c r="E107" s="40" t="s">
        <v>274</v>
      </c>
      <c r="F107" s="59">
        <v>21</v>
      </c>
      <c r="G107" s="82"/>
      <c r="H107" s="59">
        <v>21</v>
      </c>
    </row>
    <row r="108" spans="1:10" ht="43.5" customHeight="1">
      <c r="A108" s="53">
        <v>101</v>
      </c>
      <c r="B108" s="1">
        <v>314</v>
      </c>
      <c r="C108" s="2" t="s">
        <v>172</v>
      </c>
      <c r="D108" s="2"/>
      <c r="E108" s="37" t="s">
        <v>171</v>
      </c>
      <c r="F108" s="58">
        <f>F109</f>
        <v>20</v>
      </c>
      <c r="G108" s="22" t="e">
        <f>#REF!+#REF!</f>
        <v>#REF!</v>
      </c>
      <c r="H108" s="58">
        <f>H109</f>
        <v>20</v>
      </c>
    </row>
    <row r="109" spans="1:10" ht="27.75" customHeight="1">
      <c r="A109" s="53">
        <v>102</v>
      </c>
      <c r="B109" s="3">
        <v>314</v>
      </c>
      <c r="C109" s="4" t="s">
        <v>172</v>
      </c>
      <c r="D109" s="4" t="s">
        <v>64</v>
      </c>
      <c r="E109" s="40" t="s">
        <v>274</v>
      </c>
      <c r="F109" s="59">
        <v>20</v>
      </c>
      <c r="G109" s="22"/>
      <c r="H109" s="59">
        <v>20</v>
      </c>
    </row>
    <row r="110" spans="1:10" ht="42" customHeight="1">
      <c r="A110" s="53">
        <v>103</v>
      </c>
      <c r="B110" s="1">
        <v>314</v>
      </c>
      <c r="C110" s="2" t="s">
        <v>289</v>
      </c>
      <c r="D110" s="2"/>
      <c r="E110" s="37" t="s">
        <v>290</v>
      </c>
      <c r="F110" s="58">
        <f>SUM(F111+F113)</f>
        <v>20</v>
      </c>
      <c r="G110" s="22"/>
      <c r="H110" s="58">
        <f>SUM(H111+H113)</f>
        <v>20</v>
      </c>
    </row>
    <row r="111" spans="1:10" ht="27.75" customHeight="1">
      <c r="A111" s="53">
        <v>104</v>
      </c>
      <c r="B111" s="1">
        <v>314</v>
      </c>
      <c r="C111" s="2" t="s">
        <v>291</v>
      </c>
      <c r="D111" s="2"/>
      <c r="E111" s="77" t="s">
        <v>292</v>
      </c>
      <c r="F111" s="58">
        <f>SUM(F112)</f>
        <v>10</v>
      </c>
      <c r="G111" s="22"/>
      <c r="H111" s="58">
        <f>SUM(H112)</f>
        <v>10</v>
      </c>
    </row>
    <row r="112" spans="1:10" ht="27.75" customHeight="1">
      <c r="A112" s="53">
        <v>105</v>
      </c>
      <c r="B112" s="3">
        <v>314</v>
      </c>
      <c r="C112" s="4" t="s">
        <v>291</v>
      </c>
      <c r="D112" s="4" t="s">
        <v>64</v>
      </c>
      <c r="E112" s="40" t="s">
        <v>274</v>
      </c>
      <c r="F112" s="59">
        <v>10</v>
      </c>
      <c r="G112" s="22"/>
      <c r="H112" s="59">
        <v>10</v>
      </c>
    </row>
    <row r="113" spans="1:8" ht="27.75" customHeight="1">
      <c r="A113" s="53">
        <v>106</v>
      </c>
      <c r="B113" s="1">
        <v>314</v>
      </c>
      <c r="C113" s="2" t="s">
        <v>293</v>
      </c>
      <c r="D113" s="2"/>
      <c r="E113" s="77" t="s">
        <v>294</v>
      </c>
      <c r="F113" s="58">
        <f>SUM(F114)</f>
        <v>10</v>
      </c>
      <c r="G113" s="22"/>
      <c r="H113" s="58">
        <f>SUM(H114)</f>
        <v>10</v>
      </c>
    </row>
    <row r="114" spans="1:8" ht="27.75" customHeight="1">
      <c r="A114" s="53">
        <v>107</v>
      </c>
      <c r="B114" s="3">
        <v>314</v>
      </c>
      <c r="C114" s="4" t="s">
        <v>293</v>
      </c>
      <c r="D114" s="4" t="s">
        <v>64</v>
      </c>
      <c r="E114" s="40" t="s">
        <v>274</v>
      </c>
      <c r="F114" s="59">
        <v>10</v>
      </c>
      <c r="G114" s="22"/>
      <c r="H114" s="59">
        <v>10</v>
      </c>
    </row>
    <row r="115" spans="1:8" ht="49.5" customHeight="1">
      <c r="A115" s="53">
        <v>108</v>
      </c>
      <c r="B115" s="1">
        <v>314</v>
      </c>
      <c r="C115" s="2" t="s">
        <v>295</v>
      </c>
      <c r="D115" s="2"/>
      <c r="E115" s="78" t="s">
        <v>296</v>
      </c>
      <c r="F115" s="58">
        <f>SUM(F116+F118)</f>
        <v>8</v>
      </c>
      <c r="G115" s="22"/>
      <c r="H115" s="58">
        <f>SUM(H116+H118)</f>
        <v>8</v>
      </c>
    </row>
    <row r="116" spans="1:8" ht="27.75" customHeight="1">
      <c r="A116" s="53">
        <v>109</v>
      </c>
      <c r="B116" s="1">
        <v>314</v>
      </c>
      <c r="C116" s="2" t="s">
        <v>297</v>
      </c>
      <c r="D116" s="2"/>
      <c r="E116" s="79" t="s">
        <v>298</v>
      </c>
      <c r="F116" s="58">
        <f>SUM(F117)</f>
        <v>2</v>
      </c>
      <c r="G116" s="22"/>
      <c r="H116" s="58">
        <f>SUM(H117)</f>
        <v>2</v>
      </c>
    </row>
    <row r="117" spans="1:8" ht="27.75" customHeight="1">
      <c r="A117" s="53">
        <v>110</v>
      </c>
      <c r="B117" s="3">
        <v>314</v>
      </c>
      <c r="C117" s="4" t="s">
        <v>297</v>
      </c>
      <c r="D117" s="4" t="s">
        <v>64</v>
      </c>
      <c r="E117" s="40" t="s">
        <v>274</v>
      </c>
      <c r="F117" s="59">
        <v>2</v>
      </c>
      <c r="G117" s="22"/>
      <c r="H117" s="59">
        <v>2</v>
      </c>
    </row>
    <row r="118" spans="1:8" ht="27.75" customHeight="1">
      <c r="A118" s="53">
        <v>111</v>
      </c>
      <c r="B118" s="1">
        <v>314</v>
      </c>
      <c r="C118" s="2" t="s">
        <v>299</v>
      </c>
      <c r="D118" s="2"/>
      <c r="E118" s="79" t="s">
        <v>300</v>
      </c>
      <c r="F118" s="58">
        <f>SUM(F119)</f>
        <v>6</v>
      </c>
      <c r="G118" s="22"/>
      <c r="H118" s="58">
        <f>SUM(H119)</f>
        <v>6</v>
      </c>
    </row>
    <row r="119" spans="1:8" ht="27.75" customHeight="1">
      <c r="A119" s="53">
        <v>112</v>
      </c>
      <c r="B119" s="3">
        <v>314</v>
      </c>
      <c r="C119" s="4" t="s">
        <v>299</v>
      </c>
      <c r="D119" s="4" t="s">
        <v>64</v>
      </c>
      <c r="E119" s="40" t="s">
        <v>274</v>
      </c>
      <c r="F119" s="59">
        <v>6</v>
      </c>
      <c r="G119" s="22"/>
      <c r="H119" s="59">
        <v>6</v>
      </c>
    </row>
    <row r="120" spans="1:8" ht="21.75" customHeight="1">
      <c r="A120" s="53">
        <v>113</v>
      </c>
      <c r="B120" s="1">
        <v>400</v>
      </c>
      <c r="C120" s="2"/>
      <c r="D120" s="2"/>
      <c r="E120" s="41" t="s">
        <v>12</v>
      </c>
      <c r="F120" s="58">
        <f>SUM(F121+F124+F128+F136+F141)</f>
        <v>11252.099</v>
      </c>
      <c r="G120" s="22"/>
      <c r="H120" s="58">
        <f>SUM(H121+H124+H128+H136+H141)</f>
        <v>11832.299000000001</v>
      </c>
    </row>
    <row r="121" spans="1:8" ht="21.75" customHeight="1">
      <c r="A121" s="53">
        <v>114</v>
      </c>
      <c r="B121" s="1">
        <v>405</v>
      </c>
      <c r="C121" s="2"/>
      <c r="D121" s="2"/>
      <c r="E121" s="37" t="s">
        <v>242</v>
      </c>
      <c r="F121" s="58">
        <f>SUM(F122)</f>
        <v>139</v>
      </c>
      <c r="G121" s="22"/>
      <c r="H121" s="58">
        <f>SUM(H122)</f>
        <v>136.6</v>
      </c>
    </row>
    <row r="122" spans="1:8" ht="45" customHeight="1">
      <c r="A122" s="53">
        <v>115</v>
      </c>
      <c r="B122" s="1">
        <v>405</v>
      </c>
      <c r="C122" s="2" t="s">
        <v>244</v>
      </c>
      <c r="D122" s="2"/>
      <c r="E122" s="37" t="s">
        <v>243</v>
      </c>
      <c r="F122" s="58">
        <f>F123</f>
        <v>139</v>
      </c>
      <c r="G122" s="22"/>
      <c r="H122" s="58">
        <f>H123</f>
        <v>136.6</v>
      </c>
    </row>
    <row r="123" spans="1:8" ht="29.25" customHeight="1">
      <c r="A123" s="53">
        <v>116</v>
      </c>
      <c r="B123" s="3">
        <v>405</v>
      </c>
      <c r="C123" s="4" t="s">
        <v>244</v>
      </c>
      <c r="D123" s="4" t="s">
        <v>64</v>
      </c>
      <c r="E123" s="40" t="s">
        <v>274</v>
      </c>
      <c r="F123" s="59">
        <v>139</v>
      </c>
      <c r="G123" s="22"/>
      <c r="H123" s="59">
        <v>136.6</v>
      </c>
    </row>
    <row r="124" spans="1:8" ht="16.5" customHeight="1">
      <c r="A124" s="53">
        <v>117</v>
      </c>
      <c r="B124" s="1">
        <v>408</v>
      </c>
      <c r="C124" s="2"/>
      <c r="D124" s="2"/>
      <c r="E124" s="37" t="s">
        <v>13</v>
      </c>
      <c r="F124" s="58">
        <f>SUM(F125)</f>
        <v>6405</v>
      </c>
      <c r="G124" s="22"/>
      <c r="H124" s="58">
        <f>SUM(H125)</f>
        <v>6405</v>
      </c>
    </row>
    <row r="125" spans="1:8" ht="26.25" customHeight="1">
      <c r="A125" s="53">
        <v>118</v>
      </c>
      <c r="B125" s="1">
        <v>408</v>
      </c>
      <c r="C125" s="32" t="s">
        <v>174</v>
      </c>
      <c r="D125" s="20"/>
      <c r="E125" s="37" t="s">
        <v>173</v>
      </c>
      <c r="F125" s="58">
        <f>SUM(F126)</f>
        <v>6405</v>
      </c>
      <c r="G125" s="82">
        <v>25916</v>
      </c>
      <c r="H125" s="58">
        <f>SUM(H126)</f>
        <v>6405</v>
      </c>
    </row>
    <row r="126" spans="1:8" ht="33.75" customHeight="1">
      <c r="A126" s="53">
        <v>119</v>
      </c>
      <c r="B126" s="1">
        <v>408</v>
      </c>
      <c r="C126" s="32" t="s">
        <v>175</v>
      </c>
      <c r="D126" s="2"/>
      <c r="E126" s="37" t="s">
        <v>80</v>
      </c>
      <c r="F126" s="58">
        <f>F127</f>
        <v>6405</v>
      </c>
      <c r="G126" s="22" t="e">
        <f>#REF!</f>
        <v>#REF!</v>
      </c>
      <c r="H126" s="58">
        <f>H127</f>
        <v>6405</v>
      </c>
    </row>
    <row r="127" spans="1:8" ht="38.25">
      <c r="A127" s="53">
        <v>120</v>
      </c>
      <c r="B127" s="3">
        <v>408</v>
      </c>
      <c r="C127" s="35" t="s">
        <v>175</v>
      </c>
      <c r="D127" s="4" t="s">
        <v>53</v>
      </c>
      <c r="E127" s="40" t="s">
        <v>276</v>
      </c>
      <c r="F127" s="59">
        <v>6405</v>
      </c>
      <c r="G127" s="22"/>
      <c r="H127" s="59">
        <v>6405</v>
      </c>
    </row>
    <row r="128" spans="1:8">
      <c r="A128" s="53">
        <v>121</v>
      </c>
      <c r="B128" s="1">
        <v>409</v>
      </c>
      <c r="C128" s="2"/>
      <c r="D128" s="2"/>
      <c r="E128" s="37" t="s">
        <v>54</v>
      </c>
      <c r="F128" s="58">
        <f>SUM(F129)</f>
        <v>4531.0990000000002</v>
      </c>
      <c r="G128" s="22"/>
      <c r="H128" s="58">
        <f>SUM(H129)</f>
        <v>5100.6990000000005</v>
      </c>
    </row>
    <row r="129" spans="1:8" ht="25.5">
      <c r="A129" s="53">
        <v>122</v>
      </c>
      <c r="B129" s="1">
        <v>409</v>
      </c>
      <c r="C129" s="2" t="s">
        <v>174</v>
      </c>
      <c r="D129" s="2"/>
      <c r="E129" s="37" t="s">
        <v>173</v>
      </c>
      <c r="F129" s="58">
        <f>SUM(F130+F132+F134)</f>
        <v>4531.0990000000002</v>
      </c>
      <c r="G129" s="22"/>
      <c r="H129" s="58">
        <f>SUM(H130+H132+H134)</f>
        <v>5100.6990000000005</v>
      </c>
    </row>
    <row r="130" spans="1:8" s="16" customFormat="1" ht="28.5" customHeight="1">
      <c r="A130" s="53">
        <v>123</v>
      </c>
      <c r="B130" s="1">
        <v>409</v>
      </c>
      <c r="C130" s="2" t="s">
        <v>176</v>
      </c>
      <c r="D130" s="2"/>
      <c r="E130" s="37" t="s">
        <v>81</v>
      </c>
      <c r="F130" s="58">
        <f>F131</f>
        <v>1966.7920000000001</v>
      </c>
      <c r="G130" s="22"/>
      <c r="H130" s="58">
        <f>H131</f>
        <v>2313.0920000000001</v>
      </c>
    </row>
    <row r="131" spans="1:8" ht="33" customHeight="1">
      <c r="A131" s="53">
        <v>124</v>
      </c>
      <c r="B131" s="3">
        <v>409</v>
      </c>
      <c r="C131" s="4" t="s">
        <v>176</v>
      </c>
      <c r="D131" s="4" t="s">
        <v>64</v>
      </c>
      <c r="E131" s="40" t="s">
        <v>274</v>
      </c>
      <c r="F131" s="59">
        <f>2315.242-348.45</f>
        <v>1966.7920000000001</v>
      </c>
      <c r="G131" s="22"/>
      <c r="H131" s="59">
        <f>2602.242-289.15</f>
        <v>2313.0920000000001</v>
      </c>
    </row>
    <row r="132" spans="1:8" ht="34.5" customHeight="1">
      <c r="A132" s="53">
        <v>125</v>
      </c>
      <c r="B132" s="1">
        <v>409</v>
      </c>
      <c r="C132" s="2" t="s">
        <v>177</v>
      </c>
      <c r="D132" s="2"/>
      <c r="E132" s="37" t="s">
        <v>82</v>
      </c>
      <c r="F132" s="58">
        <f>F133</f>
        <v>2164.3070000000002</v>
      </c>
      <c r="G132" s="82"/>
      <c r="H132" s="58">
        <f>H133</f>
        <v>2387.607</v>
      </c>
    </row>
    <row r="133" spans="1:8" ht="33.75" customHeight="1">
      <c r="A133" s="53">
        <v>126</v>
      </c>
      <c r="B133" s="3">
        <v>409</v>
      </c>
      <c r="C133" s="4" t="s">
        <v>177</v>
      </c>
      <c r="D133" s="4" t="s">
        <v>64</v>
      </c>
      <c r="E133" s="40" t="s">
        <v>274</v>
      </c>
      <c r="F133" s="59">
        <f>2512.757-348.45</f>
        <v>2164.3070000000002</v>
      </c>
      <c r="G133" s="82"/>
      <c r="H133" s="59">
        <f>2676.757-289.15</f>
        <v>2387.607</v>
      </c>
    </row>
    <row r="134" spans="1:8" ht="38.25">
      <c r="A134" s="53">
        <v>127</v>
      </c>
      <c r="B134" s="1">
        <v>409</v>
      </c>
      <c r="C134" s="7" t="s">
        <v>178</v>
      </c>
      <c r="D134" s="4"/>
      <c r="E134" s="39" t="s">
        <v>179</v>
      </c>
      <c r="F134" s="58">
        <f>F135</f>
        <v>400</v>
      </c>
      <c r="G134" s="22"/>
      <c r="H134" s="58">
        <f>H135</f>
        <v>400</v>
      </c>
    </row>
    <row r="135" spans="1:8" ht="30" customHeight="1">
      <c r="A135" s="53">
        <v>128</v>
      </c>
      <c r="B135" s="3">
        <v>409</v>
      </c>
      <c r="C135" s="4" t="s">
        <v>178</v>
      </c>
      <c r="D135" s="4" t="s">
        <v>64</v>
      </c>
      <c r="E135" s="40" t="s">
        <v>274</v>
      </c>
      <c r="F135" s="59">
        <v>400</v>
      </c>
      <c r="G135" s="22"/>
      <c r="H135" s="59">
        <v>400</v>
      </c>
    </row>
    <row r="136" spans="1:8">
      <c r="A136" s="53">
        <v>129</v>
      </c>
      <c r="B136" s="1">
        <v>410</v>
      </c>
      <c r="C136" s="2"/>
      <c r="D136" s="2"/>
      <c r="E136" s="37" t="s">
        <v>38</v>
      </c>
      <c r="F136" s="58">
        <f>SUM(F137)</f>
        <v>50</v>
      </c>
      <c r="G136" s="22"/>
      <c r="H136" s="58">
        <f>SUM(H137)</f>
        <v>50</v>
      </c>
    </row>
    <row r="137" spans="1:8" ht="27" customHeight="1">
      <c r="A137" s="53">
        <v>130</v>
      </c>
      <c r="B137" s="6">
        <v>410</v>
      </c>
      <c r="C137" s="7" t="s">
        <v>181</v>
      </c>
      <c r="D137" s="7"/>
      <c r="E137" s="37" t="s">
        <v>180</v>
      </c>
      <c r="F137" s="58">
        <f>SUM(F138)</f>
        <v>50</v>
      </c>
      <c r="G137" s="22"/>
      <c r="H137" s="58">
        <f>SUM(H138)</f>
        <v>50</v>
      </c>
    </row>
    <row r="138" spans="1:8" ht="58.5" customHeight="1">
      <c r="A138" s="53">
        <v>131</v>
      </c>
      <c r="B138" s="43">
        <v>410</v>
      </c>
      <c r="C138" s="44" t="s">
        <v>182</v>
      </c>
      <c r="D138" s="44"/>
      <c r="E138" s="37" t="s">
        <v>83</v>
      </c>
      <c r="F138" s="63">
        <f>SUM(F139)</f>
        <v>50</v>
      </c>
      <c r="G138" s="22"/>
      <c r="H138" s="63">
        <f>SUM(H139)</f>
        <v>50</v>
      </c>
    </row>
    <row r="139" spans="1:8" s="16" customFormat="1" ht="38.25">
      <c r="A139" s="53">
        <v>132</v>
      </c>
      <c r="B139" s="43">
        <v>410</v>
      </c>
      <c r="C139" s="44" t="s">
        <v>183</v>
      </c>
      <c r="D139" s="44"/>
      <c r="E139" s="37" t="s">
        <v>84</v>
      </c>
      <c r="F139" s="63">
        <f>SUM(F140)</f>
        <v>50</v>
      </c>
      <c r="G139" s="22"/>
      <c r="H139" s="63">
        <f>SUM(H140)</f>
        <v>50</v>
      </c>
    </row>
    <row r="140" spans="1:8" ht="33.75" customHeight="1">
      <c r="A140" s="53">
        <v>133</v>
      </c>
      <c r="B140" s="45">
        <v>410</v>
      </c>
      <c r="C140" s="46" t="s">
        <v>183</v>
      </c>
      <c r="D140" s="35" t="s">
        <v>64</v>
      </c>
      <c r="E140" s="40" t="s">
        <v>274</v>
      </c>
      <c r="F140" s="64">
        <v>50</v>
      </c>
      <c r="G140" s="22"/>
      <c r="H140" s="64">
        <v>50</v>
      </c>
    </row>
    <row r="141" spans="1:8" ht="25.5" customHeight="1">
      <c r="A141" s="53">
        <v>134</v>
      </c>
      <c r="B141" s="1">
        <v>412</v>
      </c>
      <c r="C141" s="2"/>
      <c r="D141" s="2"/>
      <c r="E141" s="37" t="s">
        <v>129</v>
      </c>
      <c r="F141" s="58">
        <f>SUM(F142+F149)</f>
        <v>127</v>
      </c>
      <c r="G141" s="22"/>
      <c r="H141" s="58">
        <f>SUM(H142+H149)</f>
        <v>140</v>
      </c>
    </row>
    <row r="142" spans="1:8" s="16" customFormat="1" ht="42" customHeight="1">
      <c r="A142" s="53">
        <v>135</v>
      </c>
      <c r="B142" s="1">
        <v>412</v>
      </c>
      <c r="C142" s="44" t="s">
        <v>185</v>
      </c>
      <c r="D142" s="7"/>
      <c r="E142" s="37" t="s">
        <v>184</v>
      </c>
      <c r="F142" s="58">
        <f>SUM(F143+F145+F147)</f>
        <v>77</v>
      </c>
      <c r="G142" s="22"/>
      <c r="H142" s="58">
        <f>SUM(H143+H145+H147)</f>
        <v>90</v>
      </c>
    </row>
    <row r="143" spans="1:8" s="15" customFormat="1" ht="67.5" customHeight="1">
      <c r="A143" s="53">
        <v>136</v>
      </c>
      <c r="B143" s="1">
        <v>412</v>
      </c>
      <c r="C143" s="32" t="s">
        <v>186</v>
      </c>
      <c r="D143" s="2"/>
      <c r="E143" s="37" t="s">
        <v>273</v>
      </c>
      <c r="F143" s="58">
        <f>F144</f>
        <v>57</v>
      </c>
      <c r="G143" s="82">
        <f>G144</f>
        <v>3161</v>
      </c>
      <c r="H143" s="58">
        <f>H144</f>
        <v>70</v>
      </c>
    </row>
    <row r="144" spans="1:8" s="16" customFormat="1" ht="44.25" customHeight="1">
      <c r="A144" s="53">
        <v>137</v>
      </c>
      <c r="B144" s="3">
        <v>412</v>
      </c>
      <c r="C144" s="35" t="s">
        <v>186</v>
      </c>
      <c r="D144" s="4" t="s">
        <v>53</v>
      </c>
      <c r="E144" s="40" t="s">
        <v>276</v>
      </c>
      <c r="F144" s="59">
        <v>57</v>
      </c>
      <c r="G144" s="22">
        <v>3161</v>
      </c>
      <c r="H144" s="59">
        <v>70</v>
      </c>
    </row>
    <row r="145" spans="1:12" ht="27.75" customHeight="1">
      <c r="A145" s="53">
        <v>138</v>
      </c>
      <c r="B145" s="6">
        <v>412</v>
      </c>
      <c r="C145" s="44" t="s">
        <v>187</v>
      </c>
      <c r="D145" s="7"/>
      <c r="E145" s="37" t="s">
        <v>85</v>
      </c>
      <c r="F145" s="58">
        <f>F146</f>
        <v>6</v>
      </c>
      <c r="G145" s="82"/>
      <c r="H145" s="58">
        <f>H146</f>
        <v>6</v>
      </c>
    </row>
    <row r="146" spans="1:12" ht="33.75" customHeight="1">
      <c r="A146" s="53">
        <v>139</v>
      </c>
      <c r="B146" s="8">
        <v>412</v>
      </c>
      <c r="C146" s="46" t="s">
        <v>187</v>
      </c>
      <c r="D146" s="9" t="s">
        <v>64</v>
      </c>
      <c r="E146" s="40" t="s">
        <v>274</v>
      </c>
      <c r="F146" s="59">
        <v>6</v>
      </c>
      <c r="G146" s="22" t="e">
        <f>#REF!+#REF!+#REF!</f>
        <v>#REF!</v>
      </c>
      <c r="H146" s="59">
        <v>6</v>
      </c>
    </row>
    <row r="147" spans="1:12" s="15" customFormat="1" ht="43.5" customHeight="1">
      <c r="A147" s="53">
        <v>140</v>
      </c>
      <c r="B147" s="6">
        <v>412</v>
      </c>
      <c r="C147" s="44" t="s">
        <v>188</v>
      </c>
      <c r="D147" s="9"/>
      <c r="E147" s="37" t="s">
        <v>122</v>
      </c>
      <c r="F147" s="58">
        <f>SUM(F148)</f>
        <v>14</v>
      </c>
      <c r="G147" s="82"/>
      <c r="H147" s="58">
        <f>SUM(H148)</f>
        <v>14</v>
      </c>
    </row>
    <row r="148" spans="1:12" s="15" customFormat="1" ht="34.5" customHeight="1">
      <c r="A148" s="53">
        <v>141</v>
      </c>
      <c r="B148" s="8">
        <v>412</v>
      </c>
      <c r="C148" s="46" t="s">
        <v>188</v>
      </c>
      <c r="D148" s="9" t="s">
        <v>64</v>
      </c>
      <c r="E148" s="40" t="s">
        <v>274</v>
      </c>
      <c r="F148" s="59">
        <v>14</v>
      </c>
      <c r="G148" s="82"/>
      <c r="H148" s="59">
        <v>14</v>
      </c>
    </row>
    <row r="149" spans="1:12" s="16" customFormat="1" ht="41.25" customHeight="1">
      <c r="A149" s="53">
        <v>142</v>
      </c>
      <c r="B149" s="43">
        <v>412</v>
      </c>
      <c r="C149" s="44" t="s">
        <v>191</v>
      </c>
      <c r="D149" s="9"/>
      <c r="E149" s="42" t="s">
        <v>189</v>
      </c>
      <c r="F149" s="58">
        <f>SUM(F150)</f>
        <v>50</v>
      </c>
      <c r="G149" s="22"/>
      <c r="H149" s="58">
        <f>SUM(H150)</f>
        <v>50</v>
      </c>
    </row>
    <row r="150" spans="1:12" s="16" customFormat="1" ht="30" customHeight="1">
      <c r="A150" s="53">
        <v>143</v>
      </c>
      <c r="B150" s="43">
        <v>412</v>
      </c>
      <c r="C150" s="44" t="s">
        <v>190</v>
      </c>
      <c r="D150" s="44"/>
      <c r="E150" s="42" t="s">
        <v>126</v>
      </c>
      <c r="F150" s="63">
        <f>F151</f>
        <v>50</v>
      </c>
      <c r="G150" s="22"/>
      <c r="H150" s="63">
        <f>H151</f>
        <v>50</v>
      </c>
    </row>
    <row r="151" spans="1:12" s="15" customFormat="1" ht="39.75" customHeight="1">
      <c r="A151" s="53">
        <v>144</v>
      </c>
      <c r="B151" s="45">
        <v>412</v>
      </c>
      <c r="C151" s="46" t="s">
        <v>190</v>
      </c>
      <c r="D151" s="46" t="s">
        <v>64</v>
      </c>
      <c r="E151" s="40" t="s">
        <v>274</v>
      </c>
      <c r="F151" s="64">
        <v>50</v>
      </c>
      <c r="G151" s="82"/>
      <c r="H151" s="64">
        <v>50</v>
      </c>
    </row>
    <row r="152" spans="1:12" s="15" customFormat="1" ht="27.75" customHeight="1">
      <c r="A152" s="53">
        <v>145</v>
      </c>
      <c r="B152" s="1">
        <v>500</v>
      </c>
      <c r="C152" s="2"/>
      <c r="D152" s="2"/>
      <c r="E152" s="41" t="s">
        <v>14</v>
      </c>
      <c r="F152" s="58">
        <f>SUM(F153+F159+F165+F174+F177)</f>
        <v>6809.26</v>
      </c>
      <c r="G152" s="82"/>
      <c r="H152" s="58">
        <f>SUM(H153+H159+H165+H174+H177)</f>
        <v>6679.26</v>
      </c>
    </row>
    <row r="153" spans="1:12" s="15" customFormat="1" ht="14.25" customHeight="1">
      <c r="A153" s="53">
        <v>146</v>
      </c>
      <c r="B153" s="1">
        <v>501</v>
      </c>
      <c r="C153" s="2"/>
      <c r="D153" s="2"/>
      <c r="E153" s="37" t="s">
        <v>15</v>
      </c>
      <c r="F153" s="58">
        <f>SUM(F154)</f>
        <v>620</v>
      </c>
      <c r="G153" s="82"/>
      <c r="H153" s="58">
        <f>SUM(H154)</f>
        <v>640</v>
      </c>
    </row>
    <row r="154" spans="1:12" ht="41.25" customHeight="1">
      <c r="A154" s="53">
        <v>147</v>
      </c>
      <c r="B154" s="1">
        <v>501</v>
      </c>
      <c r="C154" s="2" t="s">
        <v>193</v>
      </c>
      <c r="D154" s="2"/>
      <c r="E154" s="39" t="s">
        <v>192</v>
      </c>
      <c r="F154" s="58">
        <f>SUM(F155+F157)</f>
        <v>620</v>
      </c>
      <c r="G154" s="22" t="e">
        <f>G155+#REF!+#REF!+#REF!</f>
        <v>#REF!</v>
      </c>
      <c r="H154" s="58">
        <f>SUM(H155+H157)</f>
        <v>640</v>
      </c>
    </row>
    <row r="155" spans="1:12" ht="36.75" customHeight="1">
      <c r="A155" s="53">
        <v>148</v>
      </c>
      <c r="B155" s="1">
        <v>501</v>
      </c>
      <c r="C155" s="2" t="s">
        <v>194</v>
      </c>
      <c r="D155" s="4"/>
      <c r="E155" s="39" t="s">
        <v>248</v>
      </c>
      <c r="F155" s="58">
        <f>F156</f>
        <v>420</v>
      </c>
      <c r="G155" s="22" t="e">
        <f>G156+#REF!</f>
        <v>#REF!</v>
      </c>
      <c r="H155" s="58">
        <f>H156</f>
        <v>640</v>
      </c>
    </row>
    <row r="156" spans="1:12" ht="25.5" customHeight="1">
      <c r="A156" s="53">
        <v>149</v>
      </c>
      <c r="B156" s="3">
        <v>501</v>
      </c>
      <c r="C156" s="4" t="s">
        <v>194</v>
      </c>
      <c r="D156" s="4" t="s">
        <v>64</v>
      </c>
      <c r="E156" s="40" t="s">
        <v>274</v>
      </c>
      <c r="F156" s="59">
        <v>420</v>
      </c>
      <c r="G156" s="22" t="e">
        <f>#REF!</f>
        <v>#REF!</v>
      </c>
      <c r="H156" s="59">
        <v>640</v>
      </c>
      <c r="I156" s="90"/>
      <c r="J156" s="89"/>
      <c r="K156" s="89"/>
      <c r="L156" s="89"/>
    </row>
    <row r="157" spans="1:12" ht="24.75" customHeight="1">
      <c r="A157" s="53">
        <v>150</v>
      </c>
      <c r="B157" s="1">
        <v>501</v>
      </c>
      <c r="C157" s="2" t="s">
        <v>283</v>
      </c>
      <c r="D157" s="2"/>
      <c r="E157" s="37" t="s">
        <v>284</v>
      </c>
      <c r="F157" s="58">
        <f>SUM(F158)</f>
        <v>200</v>
      </c>
      <c r="G157" s="22"/>
      <c r="H157" s="58">
        <f>SUM(H158)</f>
        <v>0</v>
      </c>
      <c r="I157" s="75"/>
      <c r="J157" s="74"/>
      <c r="K157" s="74"/>
      <c r="L157" s="74"/>
    </row>
    <row r="158" spans="1:12" ht="34.5" customHeight="1">
      <c r="A158" s="53">
        <v>151</v>
      </c>
      <c r="B158" s="3">
        <v>501</v>
      </c>
      <c r="C158" s="4" t="s">
        <v>283</v>
      </c>
      <c r="D158" s="4" t="s">
        <v>64</v>
      </c>
      <c r="E158" s="40" t="s">
        <v>274</v>
      </c>
      <c r="F158" s="59">
        <v>200</v>
      </c>
      <c r="G158" s="22"/>
      <c r="H158" s="59">
        <v>0</v>
      </c>
      <c r="I158" s="75"/>
      <c r="J158" s="74"/>
      <c r="K158" s="74"/>
      <c r="L158" s="74"/>
    </row>
    <row r="159" spans="1:12" s="16" customFormat="1" ht="12.75" customHeight="1">
      <c r="A159" s="53">
        <v>152</v>
      </c>
      <c r="B159" s="1">
        <v>502</v>
      </c>
      <c r="C159" s="2"/>
      <c r="D159" s="2"/>
      <c r="E159" s="37" t="s">
        <v>16</v>
      </c>
      <c r="F159" s="58">
        <f>SUM(F160)</f>
        <v>1422</v>
      </c>
      <c r="G159" s="22">
        <v>1105</v>
      </c>
      <c r="H159" s="58">
        <f>SUM(H160)</f>
        <v>1422</v>
      </c>
    </row>
    <row r="160" spans="1:12" ht="43.5" customHeight="1">
      <c r="A160" s="53">
        <v>153</v>
      </c>
      <c r="B160" s="1">
        <v>502</v>
      </c>
      <c r="C160" s="2" t="s">
        <v>193</v>
      </c>
      <c r="D160" s="2"/>
      <c r="E160" s="39" t="s">
        <v>192</v>
      </c>
      <c r="F160" s="58">
        <f>SUM(F161+F163)</f>
        <v>1422</v>
      </c>
      <c r="G160" s="22" t="e">
        <f>#REF!+#REF!+#REF!+#REF!</f>
        <v>#REF!</v>
      </c>
      <c r="H160" s="58">
        <f>SUM(H161+H163)</f>
        <v>1422</v>
      </c>
    </row>
    <row r="161" spans="1:10" ht="47.25" customHeight="1">
      <c r="A161" s="53">
        <v>154</v>
      </c>
      <c r="B161" s="1">
        <v>502</v>
      </c>
      <c r="C161" s="2" t="s">
        <v>195</v>
      </c>
      <c r="D161" s="2"/>
      <c r="E161" s="39" t="s">
        <v>86</v>
      </c>
      <c r="F161" s="58">
        <f>SUM(F162)</f>
        <v>300</v>
      </c>
      <c r="G161" s="22"/>
      <c r="H161" s="58">
        <f>SUM(H162)</f>
        <v>300</v>
      </c>
    </row>
    <row r="162" spans="1:10" s="15" customFormat="1" ht="34.5" customHeight="1">
      <c r="A162" s="53">
        <v>155</v>
      </c>
      <c r="B162" s="3">
        <v>502</v>
      </c>
      <c r="C162" s="4" t="s">
        <v>195</v>
      </c>
      <c r="D162" s="4" t="s">
        <v>64</v>
      </c>
      <c r="E162" s="40" t="s">
        <v>274</v>
      </c>
      <c r="F162" s="59">
        <v>300</v>
      </c>
      <c r="G162" s="82"/>
      <c r="H162" s="59">
        <v>300</v>
      </c>
    </row>
    <row r="163" spans="1:10" ht="24.75" customHeight="1">
      <c r="A163" s="53">
        <v>156</v>
      </c>
      <c r="B163" s="1">
        <v>502</v>
      </c>
      <c r="C163" s="2" t="s">
        <v>196</v>
      </c>
      <c r="D163" s="4"/>
      <c r="E163" s="37" t="s">
        <v>127</v>
      </c>
      <c r="F163" s="58">
        <f>F164</f>
        <v>1122</v>
      </c>
      <c r="G163" s="22"/>
      <c r="H163" s="58">
        <f>H164</f>
        <v>1122</v>
      </c>
    </row>
    <row r="164" spans="1:10" s="15" customFormat="1" ht="32.25" customHeight="1">
      <c r="A164" s="53">
        <v>157</v>
      </c>
      <c r="B164" s="3">
        <v>502</v>
      </c>
      <c r="C164" s="4" t="s">
        <v>196</v>
      </c>
      <c r="D164" s="4" t="s">
        <v>64</v>
      </c>
      <c r="E164" s="40" t="s">
        <v>274</v>
      </c>
      <c r="F164" s="59">
        <v>1122</v>
      </c>
      <c r="G164" s="82"/>
      <c r="H164" s="59">
        <v>1122</v>
      </c>
    </row>
    <row r="165" spans="1:10" ht="18.75" customHeight="1">
      <c r="A165" s="53">
        <v>158</v>
      </c>
      <c r="B165" s="33">
        <v>503</v>
      </c>
      <c r="C165" s="32"/>
      <c r="D165" s="32"/>
      <c r="E165" s="42" t="s">
        <v>17</v>
      </c>
      <c r="F165" s="63">
        <f>SUM(F166)</f>
        <v>4696.26</v>
      </c>
      <c r="G165" s="82"/>
      <c r="H165" s="63">
        <f>SUM(H166)</f>
        <v>4546.26</v>
      </c>
    </row>
    <row r="166" spans="1:10" ht="43.5" customHeight="1">
      <c r="A166" s="53">
        <v>159</v>
      </c>
      <c r="B166" s="1">
        <v>503</v>
      </c>
      <c r="C166" s="2" t="s">
        <v>193</v>
      </c>
      <c r="D166" s="2"/>
      <c r="E166" s="39" t="s">
        <v>192</v>
      </c>
      <c r="F166" s="58">
        <f>SUM(F167+F169+F171)</f>
        <v>4696.26</v>
      </c>
      <c r="G166" s="22" t="e">
        <f>#REF!+#REF!+#REF!+#REF!+#REF!</f>
        <v>#REF!</v>
      </c>
      <c r="H166" s="58">
        <f>SUM(H167+H169+H171)</f>
        <v>4546.26</v>
      </c>
    </row>
    <row r="167" spans="1:10" s="16" customFormat="1" ht="18.75" customHeight="1">
      <c r="A167" s="53">
        <v>160</v>
      </c>
      <c r="B167" s="1">
        <v>503</v>
      </c>
      <c r="C167" s="2" t="s">
        <v>259</v>
      </c>
      <c r="D167" s="2"/>
      <c r="E167" s="37" t="s">
        <v>18</v>
      </c>
      <c r="F167" s="58">
        <f>F168</f>
        <v>3391.26</v>
      </c>
      <c r="G167" s="22">
        <v>150</v>
      </c>
      <c r="H167" s="58">
        <f>H168</f>
        <v>3391.26</v>
      </c>
    </row>
    <row r="168" spans="1:10" s="16" customFormat="1" ht="16.5" customHeight="1">
      <c r="A168" s="53">
        <v>161</v>
      </c>
      <c r="B168" s="3">
        <v>503</v>
      </c>
      <c r="C168" s="4" t="s">
        <v>259</v>
      </c>
      <c r="D168" s="4" t="s">
        <v>64</v>
      </c>
      <c r="E168" s="40" t="s">
        <v>274</v>
      </c>
      <c r="F168" s="59">
        <v>3391.26</v>
      </c>
      <c r="G168" s="22"/>
      <c r="H168" s="59">
        <v>3391.26</v>
      </c>
      <c r="I168" s="68"/>
      <c r="J168" s="68"/>
    </row>
    <row r="169" spans="1:10" s="16" customFormat="1" ht="17.25" customHeight="1">
      <c r="A169" s="53">
        <v>162</v>
      </c>
      <c r="B169" s="1">
        <v>503</v>
      </c>
      <c r="C169" s="2" t="s">
        <v>260</v>
      </c>
      <c r="D169" s="2"/>
      <c r="E169" s="37" t="s">
        <v>19</v>
      </c>
      <c r="F169" s="58">
        <f>F170</f>
        <v>350</v>
      </c>
      <c r="G169" s="22"/>
      <c r="H169" s="58">
        <f>H170</f>
        <v>350</v>
      </c>
    </row>
    <row r="170" spans="1:10" s="15" customFormat="1" ht="30.75" customHeight="1">
      <c r="A170" s="53">
        <v>163</v>
      </c>
      <c r="B170" s="3">
        <v>503</v>
      </c>
      <c r="C170" s="4" t="s">
        <v>260</v>
      </c>
      <c r="D170" s="4" t="s">
        <v>64</v>
      </c>
      <c r="E170" s="40" t="s">
        <v>274</v>
      </c>
      <c r="F170" s="59">
        <v>350</v>
      </c>
      <c r="G170" s="82"/>
      <c r="H170" s="59">
        <v>350</v>
      </c>
    </row>
    <row r="171" spans="1:10" ht="25.5" customHeight="1">
      <c r="A171" s="53">
        <v>164</v>
      </c>
      <c r="B171" s="1">
        <v>503</v>
      </c>
      <c r="C171" s="2" t="s">
        <v>261</v>
      </c>
      <c r="D171" s="2"/>
      <c r="E171" s="37" t="s">
        <v>87</v>
      </c>
      <c r="F171" s="58">
        <f>SUM(F172)</f>
        <v>955</v>
      </c>
      <c r="G171" s="82">
        <v>50</v>
      </c>
      <c r="H171" s="58">
        <f>SUM(H172)</f>
        <v>805</v>
      </c>
    </row>
    <row r="172" spans="1:10" ht="36.75" customHeight="1">
      <c r="A172" s="53">
        <v>165</v>
      </c>
      <c r="B172" s="3">
        <v>503</v>
      </c>
      <c r="C172" s="4" t="s">
        <v>261</v>
      </c>
      <c r="D172" s="4" t="s">
        <v>64</v>
      </c>
      <c r="E172" s="40" t="s">
        <v>274</v>
      </c>
      <c r="F172" s="59">
        <v>955</v>
      </c>
      <c r="G172" s="82"/>
      <c r="H172" s="59">
        <v>805</v>
      </c>
    </row>
    <row r="173" spans="1:10" ht="22.5" customHeight="1">
      <c r="A173" s="53">
        <v>166</v>
      </c>
      <c r="B173" s="1">
        <v>505</v>
      </c>
      <c r="C173" s="2"/>
      <c r="D173" s="2"/>
      <c r="E173" s="37" t="s">
        <v>59</v>
      </c>
      <c r="F173" s="58">
        <f>SUM(F174+F177)</f>
        <v>71</v>
      </c>
      <c r="G173" s="82"/>
      <c r="H173" s="58">
        <f>SUM(H174+H177)</f>
        <v>71</v>
      </c>
    </row>
    <row r="174" spans="1:10" ht="42" customHeight="1">
      <c r="A174" s="53">
        <v>167</v>
      </c>
      <c r="B174" s="1">
        <v>505</v>
      </c>
      <c r="C174" s="2" t="s">
        <v>193</v>
      </c>
      <c r="D174" s="2"/>
      <c r="E174" s="39" t="s">
        <v>192</v>
      </c>
      <c r="F174" s="58">
        <f>SUM(F175)</f>
        <v>21</v>
      </c>
      <c r="G174" s="82"/>
      <c r="H174" s="58">
        <f>SUM(H175)</f>
        <v>21</v>
      </c>
    </row>
    <row r="175" spans="1:10" ht="61.5" customHeight="1">
      <c r="A175" s="53">
        <v>168</v>
      </c>
      <c r="B175" s="1">
        <v>505</v>
      </c>
      <c r="C175" s="2" t="s">
        <v>262</v>
      </c>
      <c r="D175" s="2"/>
      <c r="E175" s="51" t="s">
        <v>131</v>
      </c>
      <c r="F175" s="58">
        <f>F176</f>
        <v>21</v>
      </c>
      <c r="G175" s="82"/>
      <c r="H175" s="58">
        <f>H176</f>
        <v>21</v>
      </c>
    </row>
    <row r="176" spans="1:10" ht="45" customHeight="1">
      <c r="A176" s="53">
        <v>169</v>
      </c>
      <c r="B176" s="3">
        <v>505</v>
      </c>
      <c r="C176" s="4" t="s">
        <v>262</v>
      </c>
      <c r="D176" s="4" t="s">
        <v>53</v>
      </c>
      <c r="E176" s="40" t="s">
        <v>276</v>
      </c>
      <c r="F176" s="59">
        <v>21</v>
      </c>
      <c r="G176" s="82"/>
      <c r="H176" s="59">
        <v>21</v>
      </c>
    </row>
    <row r="177" spans="1:8" ht="37.5" customHeight="1">
      <c r="A177" s="53">
        <v>170</v>
      </c>
      <c r="B177" s="33">
        <v>505</v>
      </c>
      <c r="C177" s="32" t="s">
        <v>264</v>
      </c>
      <c r="D177" s="32"/>
      <c r="E177" s="42" t="s">
        <v>197</v>
      </c>
      <c r="F177" s="63">
        <f>F178</f>
        <v>50</v>
      </c>
      <c r="G177" s="82"/>
      <c r="H177" s="63">
        <f>H178</f>
        <v>50</v>
      </c>
    </row>
    <row r="178" spans="1:8" ht="25.5" customHeight="1">
      <c r="A178" s="53">
        <v>171</v>
      </c>
      <c r="B178" s="33">
        <v>505</v>
      </c>
      <c r="C178" s="32" t="s">
        <v>198</v>
      </c>
      <c r="D178" s="32"/>
      <c r="E178" s="42" t="s">
        <v>88</v>
      </c>
      <c r="F178" s="63">
        <f>F179</f>
        <v>50</v>
      </c>
      <c r="G178" s="82"/>
      <c r="H178" s="63">
        <f>H179</f>
        <v>50</v>
      </c>
    </row>
    <row r="179" spans="1:8" ht="37.5" customHeight="1">
      <c r="A179" s="53">
        <v>172</v>
      </c>
      <c r="B179" s="34">
        <v>505</v>
      </c>
      <c r="C179" s="35" t="s">
        <v>198</v>
      </c>
      <c r="D179" s="35" t="s">
        <v>64</v>
      </c>
      <c r="E179" s="40" t="s">
        <v>274</v>
      </c>
      <c r="F179" s="64">
        <v>50</v>
      </c>
      <c r="G179" s="82"/>
      <c r="H179" s="64">
        <v>50</v>
      </c>
    </row>
    <row r="180" spans="1:8" ht="24" customHeight="1">
      <c r="A180" s="53">
        <v>173</v>
      </c>
      <c r="B180" s="1">
        <v>600</v>
      </c>
      <c r="C180" s="2"/>
      <c r="D180" s="2"/>
      <c r="E180" s="41" t="s">
        <v>20</v>
      </c>
      <c r="F180" s="58">
        <f>SUM(F181)</f>
        <v>295</v>
      </c>
      <c r="G180" s="82"/>
      <c r="H180" s="58">
        <f>SUM(H181)</f>
        <v>295</v>
      </c>
    </row>
    <row r="181" spans="1:8" ht="24" customHeight="1">
      <c r="A181" s="53">
        <v>174</v>
      </c>
      <c r="B181" s="1">
        <v>603</v>
      </c>
      <c r="C181" s="2"/>
      <c r="D181" s="2"/>
      <c r="E181" s="37" t="s">
        <v>252</v>
      </c>
      <c r="F181" s="58">
        <f>SUM(F182)</f>
        <v>295</v>
      </c>
      <c r="G181" s="82"/>
      <c r="H181" s="58">
        <f>SUM(H182)</f>
        <v>295</v>
      </c>
    </row>
    <row r="182" spans="1:8" ht="28.5" customHeight="1">
      <c r="A182" s="53">
        <v>175</v>
      </c>
      <c r="B182" s="1">
        <v>603</v>
      </c>
      <c r="C182" s="2" t="s">
        <v>263</v>
      </c>
      <c r="D182" s="2"/>
      <c r="E182" s="37" t="s">
        <v>199</v>
      </c>
      <c r="F182" s="58">
        <f>SUM(F183)</f>
        <v>295</v>
      </c>
      <c r="G182" s="22" t="e">
        <f>G183</f>
        <v>#REF!</v>
      </c>
      <c r="H182" s="58">
        <f>SUM(H183)</f>
        <v>295</v>
      </c>
    </row>
    <row r="183" spans="1:8" ht="50.25" customHeight="1">
      <c r="A183" s="53">
        <v>176</v>
      </c>
      <c r="B183" s="1">
        <v>603</v>
      </c>
      <c r="C183" s="2" t="s">
        <v>200</v>
      </c>
      <c r="D183" s="4"/>
      <c r="E183" s="37" t="s">
        <v>89</v>
      </c>
      <c r="F183" s="58">
        <f>F184</f>
        <v>295</v>
      </c>
      <c r="G183" s="22" t="e">
        <f>G184+#REF!+#REF!</f>
        <v>#REF!</v>
      </c>
      <c r="H183" s="58">
        <f>H184</f>
        <v>295</v>
      </c>
    </row>
    <row r="184" spans="1:8" ht="25.5" customHeight="1">
      <c r="A184" s="53">
        <v>177</v>
      </c>
      <c r="B184" s="3">
        <v>603</v>
      </c>
      <c r="C184" s="4" t="s">
        <v>200</v>
      </c>
      <c r="D184" s="4" t="s">
        <v>64</v>
      </c>
      <c r="E184" s="40" t="s">
        <v>274</v>
      </c>
      <c r="F184" s="59">
        <v>295</v>
      </c>
      <c r="G184" s="22">
        <f>G185</f>
        <v>581</v>
      </c>
      <c r="H184" s="59">
        <v>295</v>
      </c>
    </row>
    <row r="185" spans="1:8" ht="21.75" customHeight="1">
      <c r="A185" s="53">
        <v>178</v>
      </c>
      <c r="B185" s="1">
        <v>700</v>
      </c>
      <c r="C185" s="2"/>
      <c r="D185" s="2"/>
      <c r="E185" s="41" t="s">
        <v>21</v>
      </c>
      <c r="F185" s="58">
        <f>SUM(F186+F198+F220+F227)</f>
        <v>124239.686</v>
      </c>
      <c r="G185" s="22">
        <f>G186</f>
        <v>581</v>
      </c>
      <c r="H185" s="58">
        <f>SUM(H186+H198+H220+H227)</f>
        <v>124339.686</v>
      </c>
    </row>
    <row r="186" spans="1:8" ht="22.5" customHeight="1">
      <c r="A186" s="53">
        <v>179</v>
      </c>
      <c r="B186" s="1">
        <v>701</v>
      </c>
      <c r="C186" s="2"/>
      <c r="D186" s="2"/>
      <c r="E186" s="37" t="s">
        <v>22</v>
      </c>
      <c r="F186" s="58">
        <f>SUM(F187)</f>
        <v>46835</v>
      </c>
      <c r="G186" s="82">
        <v>581</v>
      </c>
      <c r="H186" s="58">
        <f>SUM(H187)</f>
        <v>45835</v>
      </c>
    </row>
    <row r="187" spans="1:8" ht="24" customHeight="1">
      <c r="A187" s="53">
        <v>180</v>
      </c>
      <c r="B187" s="1">
        <v>701</v>
      </c>
      <c r="C187" s="2" t="s">
        <v>202</v>
      </c>
      <c r="D187" s="4"/>
      <c r="E187" s="37" t="s">
        <v>201</v>
      </c>
      <c r="F187" s="58">
        <f>F188+F193</f>
        <v>46835</v>
      </c>
      <c r="G187" s="82"/>
      <c r="H187" s="58">
        <f>H188+H193</f>
        <v>45835</v>
      </c>
    </row>
    <row r="188" spans="1:8" ht="34.5" customHeight="1">
      <c r="A188" s="53">
        <v>181</v>
      </c>
      <c r="B188" s="1">
        <v>701</v>
      </c>
      <c r="C188" s="2" t="s">
        <v>203</v>
      </c>
      <c r="D188" s="2"/>
      <c r="E188" s="37" t="s">
        <v>90</v>
      </c>
      <c r="F188" s="58">
        <f>SUM(F189)</f>
        <v>29000</v>
      </c>
      <c r="G188" s="82"/>
      <c r="H188" s="58">
        <f>SUM(H189)</f>
        <v>28000</v>
      </c>
    </row>
    <row r="189" spans="1:8" ht="45.75" customHeight="1">
      <c r="A189" s="53">
        <v>182</v>
      </c>
      <c r="B189" s="1">
        <v>701</v>
      </c>
      <c r="C189" s="2" t="s">
        <v>204</v>
      </c>
      <c r="D189" s="2"/>
      <c r="E189" s="37" t="s">
        <v>91</v>
      </c>
      <c r="F189" s="58">
        <f>SUM(F190:F192)</f>
        <v>29000</v>
      </c>
      <c r="G189" s="82"/>
      <c r="H189" s="58">
        <f>SUM(H190:H192)</f>
        <v>28000</v>
      </c>
    </row>
    <row r="190" spans="1:8" ht="29.25" customHeight="1">
      <c r="A190" s="53">
        <v>183</v>
      </c>
      <c r="B190" s="3">
        <v>701</v>
      </c>
      <c r="C190" s="4" t="s">
        <v>204</v>
      </c>
      <c r="D190" s="4" t="s">
        <v>44</v>
      </c>
      <c r="E190" s="40" t="s">
        <v>45</v>
      </c>
      <c r="F190" s="66">
        <v>12174.8</v>
      </c>
      <c r="G190" s="80"/>
      <c r="H190" s="66">
        <v>12174.8</v>
      </c>
    </row>
    <row r="191" spans="1:8" ht="36" customHeight="1">
      <c r="A191" s="53">
        <v>184</v>
      </c>
      <c r="B191" s="3">
        <v>701</v>
      </c>
      <c r="C191" s="4" t="s">
        <v>204</v>
      </c>
      <c r="D191" s="4" t="s">
        <v>64</v>
      </c>
      <c r="E191" s="40" t="s">
        <v>274</v>
      </c>
      <c r="F191" s="66">
        <v>16765.2</v>
      </c>
      <c r="G191" s="80"/>
      <c r="H191" s="66">
        <v>15765.2</v>
      </c>
    </row>
    <row r="192" spans="1:8" ht="26.25" customHeight="1">
      <c r="A192" s="53">
        <v>185</v>
      </c>
      <c r="B192" s="3">
        <v>701</v>
      </c>
      <c r="C192" s="4" t="s">
        <v>204</v>
      </c>
      <c r="D192" s="4" t="s">
        <v>265</v>
      </c>
      <c r="E192" s="40" t="s">
        <v>266</v>
      </c>
      <c r="F192" s="66">
        <v>60</v>
      </c>
      <c r="G192" s="80"/>
      <c r="H192" s="66">
        <v>60</v>
      </c>
    </row>
    <row r="193" spans="1:8" ht="62.25" customHeight="1">
      <c r="A193" s="53">
        <v>186</v>
      </c>
      <c r="B193" s="1">
        <v>701</v>
      </c>
      <c r="C193" s="2" t="s">
        <v>205</v>
      </c>
      <c r="D193" s="4"/>
      <c r="E193" s="37" t="s">
        <v>92</v>
      </c>
      <c r="F193" s="65">
        <f>SUM(F194+F196)</f>
        <v>17835</v>
      </c>
      <c r="G193" s="80"/>
      <c r="H193" s="65">
        <f>SUM(H194+H196)</f>
        <v>17835</v>
      </c>
    </row>
    <row r="194" spans="1:8" ht="67.5" customHeight="1">
      <c r="A194" s="53">
        <v>187</v>
      </c>
      <c r="B194" s="1">
        <v>701</v>
      </c>
      <c r="C194" s="2" t="s">
        <v>269</v>
      </c>
      <c r="D194" s="2"/>
      <c r="E194" s="37" t="s">
        <v>93</v>
      </c>
      <c r="F194" s="65">
        <f>SUM(F195)</f>
        <v>17509</v>
      </c>
      <c r="G194" s="76"/>
      <c r="H194" s="65">
        <f>SUM(H195)</f>
        <v>17509</v>
      </c>
    </row>
    <row r="195" spans="1:8" ht="15.75" customHeight="1">
      <c r="A195" s="53">
        <v>188</v>
      </c>
      <c r="B195" s="3">
        <v>701</v>
      </c>
      <c r="C195" s="4" t="s">
        <v>269</v>
      </c>
      <c r="D195" s="4" t="s">
        <v>44</v>
      </c>
      <c r="E195" s="40" t="s">
        <v>45</v>
      </c>
      <c r="F195" s="66">
        <v>17509</v>
      </c>
      <c r="G195" s="76"/>
      <c r="H195" s="66">
        <v>17509</v>
      </c>
    </row>
    <row r="196" spans="1:8" ht="72" customHeight="1">
      <c r="A196" s="53">
        <v>189</v>
      </c>
      <c r="B196" s="1">
        <v>701</v>
      </c>
      <c r="C196" s="2" t="s">
        <v>270</v>
      </c>
      <c r="D196" s="2"/>
      <c r="E196" s="37" t="s">
        <v>94</v>
      </c>
      <c r="F196" s="65">
        <f>SUM(F197)</f>
        <v>326</v>
      </c>
      <c r="G196" s="76"/>
      <c r="H196" s="65">
        <f>SUM(H197)</f>
        <v>326</v>
      </c>
    </row>
    <row r="197" spans="1:8" ht="34.5" customHeight="1">
      <c r="A197" s="53">
        <v>190</v>
      </c>
      <c r="B197" s="3">
        <v>701</v>
      </c>
      <c r="C197" s="4" t="s">
        <v>270</v>
      </c>
      <c r="D197" s="4" t="s">
        <v>64</v>
      </c>
      <c r="E197" s="40" t="s">
        <v>274</v>
      </c>
      <c r="F197" s="66">
        <v>326</v>
      </c>
      <c r="G197" s="76"/>
      <c r="H197" s="66">
        <v>326</v>
      </c>
    </row>
    <row r="198" spans="1:8" ht="27" customHeight="1">
      <c r="A198" s="53">
        <v>191</v>
      </c>
      <c r="B198" s="1">
        <v>702</v>
      </c>
      <c r="C198" s="2"/>
      <c r="D198" s="2"/>
      <c r="E198" s="37" t="s">
        <v>23</v>
      </c>
      <c r="F198" s="58">
        <f>SUM(F199+F217)</f>
        <v>68452</v>
      </c>
      <c r="G198" s="22"/>
      <c r="H198" s="58">
        <f>SUM(H199+H217)</f>
        <v>69552</v>
      </c>
    </row>
    <row r="199" spans="1:8" ht="32.25" customHeight="1">
      <c r="A199" s="53">
        <v>192</v>
      </c>
      <c r="B199" s="1">
        <v>702</v>
      </c>
      <c r="C199" s="2" t="s">
        <v>202</v>
      </c>
      <c r="D199" s="2"/>
      <c r="E199" s="37" t="s">
        <v>201</v>
      </c>
      <c r="F199" s="58">
        <f>SUM(F200+F205+F210+F215+F217)</f>
        <v>68452</v>
      </c>
      <c r="G199" s="22">
        <f>G201</f>
        <v>81276</v>
      </c>
      <c r="H199" s="58">
        <f>SUM(H200+H205+H210+H215)</f>
        <v>68452</v>
      </c>
    </row>
    <row r="200" spans="1:8" ht="35.25" customHeight="1">
      <c r="A200" s="53">
        <v>193</v>
      </c>
      <c r="B200" s="1">
        <v>702</v>
      </c>
      <c r="C200" s="2" t="s">
        <v>206</v>
      </c>
      <c r="D200" s="2"/>
      <c r="E200" s="37" t="s">
        <v>95</v>
      </c>
      <c r="F200" s="58">
        <f>F201</f>
        <v>25250</v>
      </c>
      <c r="G200" s="22"/>
      <c r="H200" s="58">
        <f>H201</f>
        <v>25250</v>
      </c>
    </row>
    <row r="201" spans="1:8" ht="39.75" customHeight="1">
      <c r="A201" s="53">
        <v>194</v>
      </c>
      <c r="B201" s="1">
        <v>702</v>
      </c>
      <c r="C201" s="2" t="s">
        <v>207</v>
      </c>
      <c r="D201" s="2"/>
      <c r="E201" s="37" t="s">
        <v>96</v>
      </c>
      <c r="F201" s="58">
        <f>SUM(F202:F204)</f>
        <v>25250</v>
      </c>
      <c r="G201" s="82">
        <v>81276</v>
      </c>
      <c r="H201" s="58">
        <f>SUM(H202:H204)</f>
        <v>25250</v>
      </c>
    </row>
    <row r="202" spans="1:8" ht="24.75" customHeight="1">
      <c r="A202" s="53">
        <v>195</v>
      </c>
      <c r="B202" s="3">
        <v>702</v>
      </c>
      <c r="C202" s="4" t="s">
        <v>207</v>
      </c>
      <c r="D202" s="4" t="s">
        <v>44</v>
      </c>
      <c r="E202" s="40" t="s">
        <v>45</v>
      </c>
      <c r="F202" s="66">
        <v>13888.9</v>
      </c>
      <c r="G202" s="80"/>
      <c r="H202" s="66">
        <v>13888.9</v>
      </c>
    </row>
    <row r="203" spans="1:8" ht="28.5" customHeight="1">
      <c r="A203" s="53">
        <v>196</v>
      </c>
      <c r="B203" s="3">
        <v>702</v>
      </c>
      <c r="C203" s="4" t="s">
        <v>207</v>
      </c>
      <c r="D203" s="4" t="s">
        <v>64</v>
      </c>
      <c r="E203" s="40" t="s">
        <v>274</v>
      </c>
      <c r="F203" s="66">
        <v>11118.6</v>
      </c>
      <c r="G203" s="80"/>
      <c r="H203" s="66">
        <v>11118.6</v>
      </c>
    </row>
    <row r="204" spans="1:8" ht="18.75" customHeight="1">
      <c r="A204" s="53">
        <v>197</v>
      </c>
      <c r="B204" s="3">
        <v>702</v>
      </c>
      <c r="C204" s="4" t="s">
        <v>207</v>
      </c>
      <c r="D204" s="4" t="s">
        <v>265</v>
      </c>
      <c r="E204" s="40" t="s">
        <v>266</v>
      </c>
      <c r="F204" s="66">
        <v>242.5</v>
      </c>
      <c r="G204" s="80"/>
      <c r="H204" s="66">
        <v>242.5</v>
      </c>
    </row>
    <row r="205" spans="1:8" ht="30" customHeight="1">
      <c r="A205" s="53">
        <v>198</v>
      </c>
      <c r="B205" s="1">
        <v>702</v>
      </c>
      <c r="C205" s="2" t="s">
        <v>208</v>
      </c>
      <c r="D205" s="2"/>
      <c r="E205" s="37" t="s">
        <v>100</v>
      </c>
      <c r="F205" s="65">
        <f>F206</f>
        <v>0</v>
      </c>
      <c r="G205" s="80"/>
      <c r="H205" s="65">
        <f>H206</f>
        <v>0</v>
      </c>
    </row>
    <row r="206" spans="1:8" ht="39" customHeight="1">
      <c r="A206" s="53">
        <v>199</v>
      </c>
      <c r="B206" s="1">
        <v>702</v>
      </c>
      <c r="C206" s="2" t="s">
        <v>209</v>
      </c>
      <c r="D206" s="2"/>
      <c r="E206" s="37" t="s">
        <v>101</v>
      </c>
      <c r="F206" s="65">
        <f>SUM(F207:F209)</f>
        <v>0</v>
      </c>
      <c r="G206" s="80"/>
      <c r="H206" s="65">
        <f>SUM(H207:H209)</f>
        <v>0</v>
      </c>
    </row>
    <row r="207" spans="1:8" ht="18" customHeight="1">
      <c r="A207" s="53">
        <v>200</v>
      </c>
      <c r="B207" s="3">
        <v>702</v>
      </c>
      <c r="C207" s="4" t="s">
        <v>209</v>
      </c>
      <c r="D207" s="4" t="s">
        <v>44</v>
      </c>
      <c r="E207" s="40" t="s">
        <v>70</v>
      </c>
      <c r="F207" s="66">
        <v>0</v>
      </c>
      <c r="G207" s="80"/>
      <c r="H207" s="66">
        <v>0</v>
      </c>
    </row>
    <row r="208" spans="1:8" ht="28.5" customHeight="1">
      <c r="A208" s="53">
        <v>201</v>
      </c>
      <c r="B208" s="3">
        <v>702</v>
      </c>
      <c r="C208" s="4" t="s">
        <v>209</v>
      </c>
      <c r="D208" s="4" t="s">
        <v>64</v>
      </c>
      <c r="E208" s="40" t="s">
        <v>274</v>
      </c>
      <c r="F208" s="66">
        <v>0</v>
      </c>
      <c r="G208" s="80"/>
      <c r="H208" s="66">
        <v>0</v>
      </c>
    </row>
    <row r="209" spans="1:8" ht="21.75" customHeight="1">
      <c r="A209" s="53">
        <v>202</v>
      </c>
      <c r="B209" s="3">
        <v>702</v>
      </c>
      <c r="C209" s="4" t="s">
        <v>209</v>
      </c>
      <c r="D209" s="4" t="s">
        <v>265</v>
      </c>
      <c r="E209" s="40" t="s">
        <v>266</v>
      </c>
      <c r="F209" s="66">
        <v>0</v>
      </c>
      <c r="G209" s="80"/>
      <c r="H209" s="66">
        <v>0</v>
      </c>
    </row>
    <row r="210" spans="1:8" ht="60.75" customHeight="1">
      <c r="A210" s="53">
        <v>203</v>
      </c>
      <c r="B210" s="1">
        <v>702</v>
      </c>
      <c r="C210" s="2" t="s">
        <v>210</v>
      </c>
      <c r="D210" s="4"/>
      <c r="E210" s="37" t="s">
        <v>97</v>
      </c>
      <c r="F210" s="65">
        <f>SUM(F211+F213)</f>
        <v>39484</v>
      </c>
      <c r="G210" s="80"/>
      <c r="H210" s="65">
        <f>SUM(H211+H213)</f>
        <v>39484</v>
      </c>
    </row>
    <row r="211" spans="1:8" ht="72" customHeight="1">
      <c r="A211" s="53">
        <v>204</v>
      </c>
      <c r="B211" s="1">
        <v>702</v>
      </c>
      <c r="C211" s="2" t="s">
        <v>267</v>
      </c>
      <c r="D211" s="2"/>
      <c r="E211" s="37" t="s">
        <v>98</v>
      </c>
      <c r="F211" s="65">
        <f>SUM(F212)</f>
        <v>38121</v>
      </c>
      <c r="G211" s="80"/>
      <c r="H211" s="65">
        <f>SUM(H212)</f>
        <v>38121</v>
      </c>
    </row>
    <row r="212" spans="1:8" ht="15.75" customHeight="1">
      <c r="A212" s="53">
        <v>205</v>
      </c>
      <c r="B212" s="3">
        <v>702</v>
      </c>
      <c r="C212" s="4" t="s">
        <v>267</v>
      </c>
      <c r="D212" s="4" t="s">
        <v>44</v>
      </c>
      <c r="E212" s="40" t="s">
        <v>45</v>
      </c>
      <c r="F212" s="66">
        <v>38121</v>
      </c>
      <c r="G212" s="80"/>
      <c r="H212" s="66">
        <v>38121</v>
      </c>
    </row>
    <row r="213" spans="1:8" ht="69.75" customHeight="1">
      <c r="A213" s="53">
        <v>206</v>
      </c>
      <c r="B213" s="1">
        <v>702</v>
      </c>
      <c r="C213" s="2" t="s">
        <v>268</v>
      </c>
      <c r="D213" s="2"/>
      <c r="E213" s="87" t="s">
        <v>311</v>
      </c>
      <c r="F213" s="65">
        <f>SUM(F214)</f>
        <v>1363</v>
      </c>
      <c r="G213" s="76"/>
      <c r="H213" s="65">
        <f>SUM(H214)</f>
        <v>1363</v>
      </c>
    </row>
    <row r="214" spans="1:8" ht="33.75" customHeight="1">
      <c r="A214" s="53">
        <v>207</v>
      </c>
      <c r="B214" s="3">
        <v>702</v>
      </c>
      <c r="C214" s="4" t="s">
        <v>268</v>
      </c>
      <c r="D214" s="4" t="s">
        <v>64</v>
      </c>
      <c r="E214" s="40" t="s">
        <v>274</v>
      </c>
      <c r="F214" s="66">
        <v>1363</v>
      </c>
      <c r="G214" s="76"/>
      <c r="H214" s="66">
        <v>1363</v>
      </c>
    </row>
    <row r="215" spans="1:8" ht="33" customHeight="1">
      <c r="A215" s="53">
        <v>208</v>
      </c>
      <c r="B215" s="1">
        <v>702</v>
      </c>
      <c r="C215" s="2" t="s">
        <v>211</v>
      </c>
      <c r="D215" s="4"/>
      <c r="E215" s="37" t="s">
        <v>99</v>
      </c>
      <c r="F215" s="58">
        <f>F216</f>
        <v>3718</v>
      </c>
      <c r="G215" s="22" t="e">
        <f>#REF!</f>
        <v>#REF!</v>
      </c>
      <c r="H215" s="58">
        <f>H216</f>
        <v>3718</v>
      </c>
    </row>
    <row r="216" spans="1:8" ht="33" customHeight="1">
      <c r="A216" s="53">
        <v>209</v>
      </c>
      <c r="B216" s="3">
        <v>702</v>
      </c>
      <c r="C216" s="4" t="s">
        <v>211</v>
      </c>
      <c r="D216" s="4" t="s">
        <v>64</v>
      </c>
      <c r="E216" s="40" t="s">
        <v>274</v>
      </c>
      <c r="F216" s="59">
        <v>3718</v>
      </c>
      <c r="G216" s="22"/>
      <c r="H216" s="59">
        <v>3718</v>
      </c>
    </row>
    <row r="217" spans="1:8" ht="58.5" customHeight="1">
      <c r="A217" s="53">
        <v>210</v>
      </c>
      <c r="B217" s="1">
        <v>702</v>
      </c>
      <c r="C217" s="2" t="s">
        <v>287</v>
      </c>
      <c r="D217" s="2"/>
      <c r="E217" s="37" t="s">
        <v>303</v>
      </c>
      <c r="F217" s="58">
        <f>SUM(F218)</f>
        <v>0</v>
      </c>
      <c r="G217" s="22"/>
      <c r="H217" s="58">
        <f>SUM(H218)</f>
        <v>1100</v>
      </c>
    </row>
    <row r="218" spans="1:8" ht="61.5" customHeight="1">
      <c r="A218" s="53">
        <v>211</v>
      </c>
      <c r="B218" s="1">
        <v>702</v>
      </c>
      <c r="C218" s="2" t="s">
        <v>286</v>
      </c>
      <c r="D218" s="2"/>
      <c r="E218" s="37" t="s">
        <v>288</v>
      </c>
      <c r="F218" s="58">
        <f>SUM(F219)</f>
        <v>0</v>
      </c>
      <c r="G218" s="22"/>
      <c r="H218" s="58">
        <f>SUM(H219)</f>
        <v>1100</v>
      </c>
    </row>
    <row r="219" spans="1:8" ht="33" customHeight="1">
      <c r="A219" s="53">
        <v>212</v>
      </c>
      <c r="B219" s="3">
        <v>702</v>
      </c>
      <c r="C219" s="4" t="s">
        <v>286</v>
      </c>
      <c r="D219" s="4" t="s">
        <v>64</v>
      </c>
      <c r="E219" s="40" t="s">
        <v>274</v>
      </c>
      <c r="F219" s="59">
        <v>0</v>
      </c>
      <c r="G219" s="22"/>
      <c r="H219" s="59">
        <v>1100</v>
      </c>
    </row>
    <row r="220" spans="1:8" ht="21.75" customHeight="1">
      <c r="A220" s="53">
        <v>213</v>
      </c>
      <c r="B220" s="1">
        <v>703</v>
      </c>
      <c r="C220" s="2"/>
      <c r="D220" s="2"/>
      <c r="E220" s="37" t="s">
        <v>308</v>
      </c>
      <c r="F220" s="58">
        <f>SUM(F221)</f>
        <v>6000</v>
      </c>
      <c r="G220" s="22"/>
      <c r="H220" s="58">
        <f>SUM(H221)</f>
        <v>6000</v>
      </c>
    </row>
    <row r="221" spans="1:8" ht="33" customHeight="1">
      <c r="A221" s="53">
        <v>214</v>
      </c>
      <c r="B221" s="3">
        <v>703</v>
      </c>
      <c r="C221" s="2" t="s">
        <v>202</v>
      </c>
      <c r="D221" s="2"/>
      <c r="E221" s="37" t="s">
        <v>201</v>
      </c>
      <c r="F221" s="58">
        <f>SUM(F222)</f>
        <v>6000</v>
      </c>
      <c r="G221" s="22"/>
      <c r="H221" s="58">
        <f>SUM(H222)</f>
        <v>6000</v>
      </c>
    </row>
    <row r="222" spans="1:8" ht="33" customHeight="1">
      <c r="A222" s="53">
        <v>215</v>
      </c>
      <c r="B222" s="1">
        <v>703</v>
      </c>
      <c r="C222" s="2" t="s">
        <v>208</v>
      </c>
      <c r="D222" s="2"/>
      <c r="E222" s="37" t="s">
        <v>100</v>
      </c>
      <c r="F222" s="65">
        <f>F223</f>
        <v>6000</v>
      </c>
      <c r="G222" s="76"/>
      <c r="H222" s="65">
        <f>H223</f>
        <v>6000</v>
      </c>
    </row>
    <row r="223" spans="1:8" ht="33" customHeight="1">
      <c r="A223" s="53">
        <v>216</v>
      </c>
      <c r="B223" s="1">
        <v>703</v>
      </c>
      <c r="C223" s="2" t="s">
        <v>209</v>
      </c>
      <c r="D223" s="2"/>
      <c r="E223" s="37" t="s">
        <v>101</v>
      </c>
      <c r="F223" s="65">
        <f>SUM(F224:F226)</f>
        <v>6000</v>
      </c>
      <c r="G223" s="76"/>
      <c r="H223" s="65">
        <f>SUM(H224:H226)</f>
        <v>6000</v>
      </c>
    </row>
    <row r="224" spans="1:8" ht="33" customHeight="1">
      <c r="A224" s="53">
        <v>217</v>
      </c>
      <c r="B224" s="3">
        <v>703</v>
      </c>
      <c r="C224" s="4" t="s">
        <v>209</v>
      </c>
      <c r="D224" s="4" t="s">
        <v>44</v>
      </c>
      <c r="E224" s="40" t="s">
        <v>70</v>
      </c>
      <c r="F224" s="66">
        <v>5450</v>
      </c>
      <c r="G224" s="80"/>
      <c r="H224" s="66">
        <v>5450</v>
      </c>
    </row>
    <row r="225" spans="1:9" ht="33" customHeight="1">
      <c r="A225" s="53">
        <v>218</v>
      </c>
      <c r="B225" s="3">
        <v>703</v>
      </c>
      <c r="C225" s="4" t="s">
        <v>209</v>
      </c>
      <c r="D225" s="4" t="s">
        <v>64</v>
      </c>
      <c r="E225" s="40" t="s">
        <v>274</v>
      </c>
      <c r="F225" s="66">
        <v>541</v>
      </c>
      <c r="G225" s="80"/>
      <c r="H225" s="66">
        <v>541</v>
      </c>
    </row>
    <row r="226" spans="1:9" ht="22.5" customHeight="1">
      <c r="A226" s="53">
        <v>219</v>
      </c>
      <c r="B226" s="3">
        <v>703</v>
      </c>
      <c r="C226" s="4" t="s">
        <v>209</v>
      </c>
      <c r="D226" s="4" t="s">
        <v>265</v>
      </c>
      <c r="E226" s="40" t="s">
        <v>266</v>
      </c>
      <c r="F226" s="66">
        <v>9</v>
      </c>
      <c r="G226" s="80"/>
      <c r="H226" s="66">
        <v>9</v>
      </c>
    </row>
    <row r="227" spans="1:9" ht="25.5" customHeight="1">
      <c r="A227" s="53">
        <v>220</v>
      </c>
      <c r="B227" s="1">
        <v>707</v>
      </c>
      <c r="C227" s="2"/>
      <c r="D227" s="2"/>
      <c r="E227" s="37" t="s">
        <v>24</v>
      </c>
      <c r="F227" s="58">
        <f>SUM(F228+F232)</f>
        <v>2952.6859999999997</v>
      </c>
      <c r="G227" s="22"/>
      <c r="H227" s="58">
        <f>SUM(H228+H232)</f>
        <v>2952.6859999999997</v>
      </c>
    </row>
    <row r="228" spans="1:9" ht="44.25" customHeight="1">
      <c r="A228" s="53">
        <v>221</v>
      </c>
      <c r="B228" s="1">
        <v>707</v>
      </c>
      <c r="C228" s="2" t="s">
        <v>167</v>
      </c>
      <c r="D228" s="2"/>
      <c r="E228" s="37" t="s">
        <v>215</v>
      </c>
      <c r="F228" s="63">
        <f>F229</f>
        <v>20</v>
      </c>
      <c r="G228" s="22"/>
      <c r="H228" s="63">
        <f>H229</f>
        <v>20</v>
      </c>
    </row>
    <row r="229" spans="1:9" s="16" customFormat="1" ht="100.5" customHeight="1">
      <c r="A229" s="53">
        <v>222</v>
      </c>
      <c r="B229" s="1">
        <v>707</v>
      </c>
      <c r="C229" s="2" t="s">
        <v>168</v>
      </c>
      <c r="D229" s="2"/>
      <c r="E229" s="37" t="s">
        <v>104</v>
      </c>
      <c r="F229" s="63">
        <f>F230</f>
        <v>20</v>
      </c>
      <c r="G229" s="22"/>
      <c r="H229" s="63">
        <f>H230</f>
        <v>20</v>
      </c>
    </row>
    <row r="230" spans="1:9" s="16" customFormat="1" ht="41.25" customHeight="1">
      <c r="A230" s="53">
        <v>223</v>
      </c>
      <c r="B230" s="1">
        <v>707</v>
      </c>
      <c r="C230" s="2" t="s">
        <v>216</v>
      </c>
      <c r="D230" s="2"/>
      <c r="E230" s="37" t="s">
        <v>105</v>
      </c>
      <c r="F230" s="63">
        <f>F231</f>
        <v>20</v>
      </c>
      <c r="G230" s="22"/>
      <c r="H230" s="63">
        <f>H231</f>
        <v>20</v>
      </c>
    </row>
    <row r="231" spans="1:9" ht="40.5" customHeight="1">
      <c r="A231" s="53">
        <v>224</v>
      </c>
      <c r="B231" s="3">
        <v>707</v>
      </c>
      <c r="C231" s="4" t="s">
        <v>216</v>
      </c>
      <c r="D231" s="4" t="s">
        <v>64</v>
      </c>
      <c r="E231" s="40" t="s">
        <v>274</v>
      </c>
      <c r="F231" s="64">
        <v>20</v>
      </c>
      <c r="G231" s="22"/>
      <c r="H231" s="64">
        <v>20</v>
      </c>
      <c r="I231" s="69"/>
    </row>
    <row r="232" spans="1:9" ht="30" customHeight="1">
      <c r="A232" s="53">
        <v>225</v>
      </c>
      <c r="B232" s="1">
        <v>707</v>
      </c>
      <c r="C232" s="2" t="s">
        <v>202</v>
      </c>
      <c r="D232" s="2"/>
      <c r="E232" s="37" t="s">
        <v>201</v>
      </c>
      <c r="F232" s="58">
        <f>F233+F237</f>
        <v>2932.6859999999997</v>
      </c>
      <c r="G232" s="22"/>
      <c r="H232" s="58">
        <f>H233+H237</f>
        <v>2932.6859999999997</v>
      </c>
    </row>
    <row r="233" spans="1:9" ht="29.25" customHeight="1">
      <c r="A233" s="53">
        <v>226</v>
      </c>
      <c r="B233" s="1">
        <v>707</v>
      </c>
      <c r="C233" s="2" t="s">
        <v>212</v>
      </c>
      <c r="D233" s="2"/>
      <c r="E233" s="37" t="s">
        <v>100</v>
      </c>
      <c r="F233" s="58">
        <f>F234</f>
        <v>1559.086</v>
      </c>
      <c r="G233" s="82"/>
      <c r="H233" s="58">
        <f>H234</f>
        <v>1559.086</v>
      </c>
    </row>
    <row r="234" spans="1:9" ht="30" customHeight="1">
      <c r="A234" s="53">
        <v>227</v>
      </c>
      <c r="B234" s="1">
        <v>707</v>
      </c>
      <c r="C234" s="2" t="s">
        <v>213</v>
      </c>
      <c r="D234" s="2"/>
      <c r="E234" s="37" t="s">
        <v>102</v>
      </c>
      <c r="F234" s="63">
        <f>SUM(F235:F236)</f>
        <v>1559.086</v>
      </c>
      <c r="G234" s="22">
        <f>G239</f>
        <v>21165</v>
      </c>
      <c r="H234" s="63">
        <f>SUM(H235:H236)</f>
        <v>1559.086</v>
      </c>
    </row>
    <row r="235" spans="1:9" ht="26.25" customHeight="1">
      <c r="A235" s="53">
        <v>228</v>
      </c>
      <c r="B235" s="3">
        <v>707</v>
      </c>
      <c r="C235" s="4" t="s">
        <v>213</v>
      </c>
      <c r="D235" s="4" t="s">
        <v>44</v>
      </c>
      <c r="E235" s="40" t="s">
        <v>45</v>
      </c>
      <c r="F235" s="64">
        <v>132.69</v>
      </c>
      <c r="G235" s="22"/>
      <c r="H235" s="64">
        <v>132.69</v>
      </c>
    </row>
    <row r="236" spans="1:9" s="15" customFormat="1" ht="35.25" customHeight="1">
      <c r="A236" s="53">
        <v>229</v>
      </c>
      <c r="B236" s="3">
        <v>707</v>
      </c>
      <c r="C236" s="4" t="s">
        <v>213</v>
      </c>
      <c r="D236" s="4" t="s">
        <v>64</v>
      </c>
      <c r="E236" s="40" t="s">
        <v>274</v>
      </c>
      <c r="F236" s="64">
        <v>1426.396</v>
      </c>
      <c r="G236" s="82"/>
      <c r="H236" s="64">
        <v>1426.396</v>
      </c>
    </row>
    <row r="237" spans="1:9" s="15" customFormat="1" ht="15.75" customHeight="1">
      <c r="A237" s="53">
        <v>230</v>
      </c>
      <c r="B237" s="1">
        <v>707</v>
      </c>
      <c r="C237" s="2" t="s">
        <v>214</v>
      </c>
      <c r="D237" s="2"/>
      <c r="E237" s="37" t="s">
        <v>103</v>
      </c>
      <c r="F237" s="63">
        <f>F238</f>
        <v>1373.6</v>
      </c>
      <c r="G237" s="82"/>
      <c r="H237" s="63">
        <f>H238</f>
        <v>1373.6</v>
      </c>
    </row>
    <row r="238" spans="1:9" s="15" customFormat="1" ht="29.25" customHeight="1">
      <c r="A238" s="53">
        <v>231</v>
      </c>
      <c r="B238" s="3">
        <v>707</v>
      </c>
      <c r="C238" s="4" t="s">
        <v>214</v>
      </c>
      <c r="D238" s="4" t="s">
        <v>64</v>
      </c>
      <c r="E238" s="40" t="s">
        <v>274</v>
      </c>
      <c r="F238" s="64">
        <v>1373.6</v>
      </c>
      <c r="G238" s="82"/>
      <c r="H238" s="64">
        <v>1373.6</v>
      </c>
    </row>
    <row r="239" spans="1:9" ht="21.75" customHeight="1">
      <c r="A239" s="53">
        <v>232</v>
      </c>
      <c r="B239" s="1">
        <v>800</v>
      </c>
      <c r="C239" s="2"/>
      <c r="D239" s="2"/>
      <c r="E239" s="41" t="s">
        <v>39</v>
      </c>
      <c r="F239" s="58">
        <f>F240</f>
        <v>24072.592000000001</v>
      </c>
      <c r="G239" s="82">
        <v>21165</v>
      </c>
      <c r="H239" s="58">
        <f>H240</f>
        <v>24072.592000000001</v>
      </c>
    </row>
    <row r="240" spans="1:9" s="16" customFormat="1" ht="15.75" customHeight="1">
      <c r="A240" s="53">
        <v>233</v>
      </c>
      <c r="B240" s="1">
        <v>801</v>
      </c>
      <c r="C240" s="2"/>
      <c r="D240" s="2"/>
      <c r="E240" s="37" t="s">
        <v>25</v>
      </c>
      <c r="F240" s="58">
        <f>SUM(F241)</f>
        <v>24072.592000000001</v>
      </c>
      <c r="G240" s="22"/>
      <c r="H240" s="58">
        <f>SUM(H241)</f>
        <v>24072.592000000001</v>
      </c>
    </row>
    <row r="241" spans="1:8" ht="31.5" customHeight="1">
      <c r="A241" s="53">
        <v>234</v>
      </c>
      <c r="B241" s="1">
        <v>801</v>
      </c>
      <c r="C241" s="2" t="s">
        <v>217</v>
      </c>
      <c r="D241" s="4"/>
      <c r="E241" s="37" t="s">
        <v>257</v>
      </c>
      <c r="F241" s="58">
        <f>SUM(F242+F246+F249+F253+F255)</f>
        <v>24072.592000000001</v>
      </c>
      <c r="G241" s="22" t="e">
        <f>#REF!+G242+#REF!+#REF!+#REF!</f>
        <v>#REF!</v>
      </c>
      <c r="H241" s="58">
        <f>SUM(H242+H246+H249+H253+H255)</f>
        <v>24072.592000000001</v>
      </c>
    </row>
    <row r="242" spans="1:8" ht="30.75" customHeight="1">
      <c r="A242" s="53">
        <v>235</v>
      </c>
      <c r="B242" s="1">
        <v>801</v>
      </c>
      <c r="C242" s="2" t="s">
        <v>218</v>
      </c>
      <c r="D242" s="2"/>
      <c r="E242" s="37" t="s">
        <v>106</v>
      </c>
      <c r="F242" s="58">
        <f>SUM(F243:F245)</f>
        <v>18011.5</v>
      </c>
      <c r="G242" s="22" t="e">
        <f>#REF!+G246</f>
        <v>#REF!</v>
      </c>
      <c r="H242" s="58">
        <f>SUM(H243:H245)</f>
        <v>18011.5</v>
      </c>
    </row>
    <row r="243" spans="1:8" ht="21" customHeight="1">
      <c r="A243" s="53">
        <v>236</v>
      </c>
      <c r="B243" s="3">
        <v>801</v>
      </c>
      <c r="C243" s="4" t="s">
        <v>218</v>
      </c>
      <c r="D243" s="4" t="s">
        <v>44</v>
      </c>
      <c r="E243" s="40" t="s">
        <v>45</v>
      </c>
      <c r="F243" s="59">
        <v>15815.9</v>
      </c>
      <c r="G243" s="22"/>
      <c r="H243" s="59">
        <v>15815.9</v>
      </c>
    </row>
    <row r="244" spans="1:8" ht="35.25" customHeight="1">
      <c r="A244" s="53">
        <v>237</v>
      </c>
      <c r="B244" s="3">
        <v>801</v>
      </c>
      <c r="C244" s="4" t="s">
        <v>218</v>
      </c>
      <c r="D244" s="4" t="s">
        <v>64</v>
      </c>
      <c r="E244" s="40" t="s">
        <v>274</v>
      </c>
      <c r="F244" s="59">
        <v>1985</v>
      </c>
      <c r="G244" s="22"/>
      <c r="H244" s="59">
        <v>1985</v>
      </c>
    </row>
    <row r="245" spans="1:8" ht="18" customHeight="1">
      <c r="A245" s="53">
        <v>238</v>
      </c>
      <c r="B245" s="3">
        <v>801</v>
      </c>
      <c r="C245" s="4" t="s">
        <v>218</v>
      </c>
      <c r="D245" s="4" t="s">
        <v>265</v>
      </c>
      <c r="E245" s="40" t="s">
        <v>266</v>
      </c>
      <c r="F245" s="59">
        <v>210.6</v>
      </c>
      <c r="G245" s="22"/>
      <c r="H245" s="59">
        <v>210.6</v>
      </c>
    </row>
    <row r="246" spans="1:8" ht="45" customHeight="1">
      <c r="A246" s="53">
        <v>239</v>
      </c>
      <c r="B246" s="1">
        <v>801</v>
      </c>
      <c r="C246" s="2" t="s">
        <v>219</v>
      </c>
      <c r="D246" s="2"/>
      <c r="E246" s="37" t="s">
        <v>107</v>
      </c>
      <c r="F246" s="58">
        <f>SUM(F247:F248)</f>
        <v>3365.25</v>
      </c>
      <c r="G246" s="25" t="e">
        <f>#REF!</f>
        <v>#REF!</v>
      </c>
      <c r="H246" s="58">
        <f>SUM(H247:H248)</f>
        <v>3365.25</v>
      </c>
    </row>
    <row r="247" spans="1:8" s="15" customFormat="1">
      <c r="A247" s="53">
        <v>240</v>
      </c>
      <c r="B247" s="3">
        <v>801</v>
      </c>
      <c r="C247" s="4" t="s">
        <v>219</v>
      </c>
      <c r="D247" s="4" t="s">
        <v>44</v>
      </c>
      <c r="E247" s="40" t="s">
        <v>45</v>
      </c>
      <c r="F247" s="59">
        <v>3046.95</v>
      </c>
      <c r="G247" s="85"/>
      <c r="H247" s="59">
        <v>3046.95</v>
      </c>
    </row>
    <row r="248" spans="1:8" ht="28.5" customHeight="1">
      <c r="A248" s="53">
        <v>241</v>
      </c>
      <c r="B248" s="3">
        <v>801</v>
      </c>
      <c r="C248" s="4" t="s">
        <v>219</v>
      </c>
      <c r="D248" s="4" t="s">
        <v>64</v>
      </c>
      <c r="E248" s="40" t="s">
        <v>274</v>
      </c>
      <c r="F248" s="59">
        <v>318.3</v>
      </c>
      <c r="G248" s="25"/>
      <c r="H248" s="59">
        <v>318.3</v>
      </c>
    </row>
    <row r="249" spans="1:8" s="15" customFormat="1" ht="41.25" customHeight="1">
      <c r="A249" s="53">
        <v>242</v>
      </c>
      <c r="B249" s="1">
        <v>801</v>
      </c>
      <c r="C249" s="2" t="s">
        <v>220</v>
      </c>
      <c r="D249" s="4"/>
      <c r="E249" s="37" t="s">
        <v>108</v>
      </c>
      <c r="F249" s="58">
        <f>SUM(F250:F252)</f>
        <v>2350.8420000000001</v>
      </c>
      <c r="G249" s="85"/>
      <c r="H249" s="58">
        <f>SUM(H250:H252)</f>
        <v>2350.8420000000001</v>
      </c>
    </row>
    <row r="250" spans="1:8" s="16" customFormat="1">
      <c r="A250" s="53">
        <v>243</v>
      </c>
      <c r="B250" s="3">
        <v>801</v>
      </c>
      <c r="C250" s="4" t="s">
        <v>220</v>
      </c>
      <c r="D250" s="4" t="s">
        <v>44</v>
      </c>
      <c r="E250" s="40" t="s">
        <v>70</v>
      </c>
      <c r="F250" s="59">
        <v>1578.6420000000001</v>
      </c>
      <c r="G250" s="25"/>
      <c r="H250" s="59">
        <v>1578.6420000000001</v>
      </c>
    </row>
    <row r="251" spans="1:8" s="15" customFormat="1" ht="29.25" customHeight="1">
      <c r="A251" s="53">
        <v>244</v>
      </c>
      <c r="B251" s="3">
        <v>801</v>
      </c>
      <c r="C251" s="4" t="s">
        <v>220</v>
      </c>
      <c r="D251" s="4" t="s">
        <v>64</v>
      </c>
      <c r="E251" s="40" t="s">
        <v>274</v>
      </c>
      <c r="F251" s="59">
        <v>769.7</v>
      </c>
      <c r="G251" s="85"/>
      <c r="H251" s="59">
        <v>769.7</v>
      </c>
    </row>
    <row r="252" spans="1:8" s="15" customFormat="1">
      <c r="A252" s="53">
        <v>245</v>
      </c>
      <c r="B252" s="3">
        <v>801</v>
      </c>
      <c r="C252" s="4" t="s">
        <v>220</v>
      </c>
      <c r="D252" s="4" t="s">
        <v>265</v>
      </c>
      <c r="E252" s="40" t="s">
        <v>266</v>
      </c>
      <c r="F252" s="59">
        <v>2.5</v>
      </c>
      <c r="G252" s="85"/>
      <c r="H252" s="59">
        <v>2.5</v>
      </c>
    </row>
    <row r="253" spans="1:8" s="15" customFormat="1" ht="38.25">
      <c r="A253" s="53">
        <v>246</v>
      </c>
      <c r="B253" s="1">
        <v>801</v>
      </c>
      <c r="C253" s="2" t="s">
        <v>221</v>
      </c>
      <c r="D253" s="4"/>
      <c r="E253" s="37" t="s">
        <v>109</v>
      </c>
      <c r="F253" s="58">
        <f>F254</f>
        <v>140</v>
      </c>
      <c r="G253" s="85"/>
      <c r="H253" s="58">
        <f>H254</f>
        <v>140</v>
      </c>
    </row>
    <row r="254" spans="1:8" ht="27.75" customHeight="1">
      <c r="A254" s="53">
        <v>247</v>
      </c>
      <c r="B254" s="3">
        <v>801</v>
      </c>
      <c r="C254" s="4" t="s">
        <v>221</v>
      </c>
      <c r="D254" s="4" t="s">
        <v>64</v>
      </c>
      <c r="E254" s="40" t="s">
        <v>274</v>
      </c>
      <c r="F254" s="59">
        <v>140</v>
      </c>
      <c r="G254" s="22" t="e">
        <f>#REF!+G255+#REF!+#REF!</f>
        <v>#REF!</v>
      </c>
      <c r="H254" s="59">
        <v>140</v>
      </c>
    </row>
    <row r="255" spans="1:8" ht="20.25" customHeight="1">
      <c r="A255" s="53">
        <v>248</v>
      </c>
      <c r="B255" s="1">
        <v>801</v>
      </c>
      <c r="C255" s="2" t="s">
        <v>222</v>
      </c>
      <c r="D255" s="4"/>
      <c r="E255" s="37" t="s">
        <v>110</v>
      </c>
      <c r="F255" s="58">
        <f>F256</f>
        <v>205</v>
      </c>
      <c r="G255" s="22" t="e">
        <f>G256</f>
        <v>#REF!</v>
      </c>
      <c r="H255" s="58">
        <f>H256</f>
        <v>205</v>
      </c>
    </row>
    <row r="256" spans="1:8" ht="31.5" customHeight="1">
      <c r="A256" s="53">
        <v>249</v>
      </c>
      <c r="B256" s="3">
        <v>801</v>
      </c>
      <c r="C256" s="4" t="s">
        <v>222</v>
      </c>
      <c r="D256" s="4" t="s">
        <v>64</v>
      </c>
      <c r="E256" s="40" t="s">
        <v>274</v>
      </c>
      <c r="F256" s="59">
        <v>205</v>
      </c>
      <c r="G256" s="22" t="e">
        <f>#REF!</f>
        <v>#REF!</v>
      </c>
      <c r="H256" s="59">
        <v>205</v>
      </c>
    </row>
    <row r="257" spans="1:8" ht="16.5" customHeight="1">
      <c r="A257" s="53">
        <v>250</v>
      </c>
      <c r="B257" s="1">
        <v>1000</v>
      </c>
      <c r="C257" s="2"/>
      <c r="D257" s="2"/>
      <c r="E257" s="41" t="s">
        <v>26</v>
      </c>
      <c r="F257" s="58">
        <f>F258+F262+F284</f>
        <v>35097.419000000002</v>
      </c>
      <c r="G257" s="82"/>
      <c r="H257" s="58">
        <f>H258+H262+H284</f>
        <v>33117.419000000002</v>
      </c>
    </row>
    <row r="258" spans="1:8" ht="15.75" customHeight="1">
      <c r="A258" s="53">
        <v>251</v>
      </c>
      <c r="B258" s="1">
        <v>1001</v>
      </c>
      <c r="C258" s="2"/>
      <c r="D258" s="2"/>
      <c r="E258" s="37" t="s">
        <v>31</v>
      </c>
      <c r="F258" s="58">
        <f>SUM(F259)</f>
        <v>1928.04</v>
      </c>
      <c r="G258" s="22" t="e">
        <f>#REF!</f>
        <v>#REF!</v>
      </c>
      <c r="H258" s="58">
        <f>SUM(H259)</f>
        <v>1928.04</v>
      </c>
    </row>
    <row r="259" spans="1:8" ht="27.75" customHeight="1">
      <c r="A259" s="53">
        <v>252</v>
      </c>
      <c r="B259" s="1">
        <v>1001</v>
      </c>
      <c r="C259" s="2" t="s">
        <v>146</v>
      </c>
      <c r="D259" s="2"/>
      <c r="E259" s="37" t="s">
        <v>224</v>
      </c>
      <c r="F259" s="58">
        <f>F260</f>
        <v>1928.04</v>
      </c>
      <c r="G259" s="22"/>
      <c r="H259" s="58">
        <f>H260</f>
        <v>1928.04</v>
      </c>
    </row>
    <row r="260" spans="1:8" s="15" customFormat="1" ht="63.75" customHeight="1">
      <c r="A260" s="53">
        <v>253</v>
      </c>
      <c r="B260" s="1">
        <v>1001</v>
      </c>
      <c r="C260" s="2" t="s">
        <v>225</v>
      </c>
      <c r="D260" s="2"/>
      <c r="E260" s="39" t="s">
        <v>111</v>
      </c>
      <c r="F260" s="58">
        <f>F261</f>
        <v>1928.04</v>
      </c>
      <c r="G260" s="82"/>
      <c r="H260" s="58">
        <f>H261</f>
        <v>1928.04</v>
      </c>
    </row>
    <row r="261" spans="1:8" ht="29.25" customHeight="1">
      <c r="A261" s="53">
        <v>254</v>
      </c>
      <c r="B261" s="3">
        <v>1001</v>
      </c>
      <c r="C261" s="4" t="s">
        <v>225</v>
      </c>
      <c r="D261" s="9" t="s">
        <v>48</v>
      </c>
      <c r="E261" s="40" t="s">
        <v>49</v>
      </c>
      <c r="F261" s="59">
        <v>1928.04</v>
      </c>
      <c r="G261" s="22" t="e">
        <f>G262+#REF!</f>
        <v>#REF!</v>
      </c>
      <c r="H261" s="59">
        <v>1928.04</v>
      </c>
    </row>
    <row r="262" spans="1:8" s="15" customFormat="1" ht="12.75" customHeight="1">
      <c r="A262" s="53">
        <v>255</v>
      </c>
      <c r="B262" s="1">
        <v>1003</v>
      </c>
      <c r="C262" s="27"/>
      <c r="D262" s="2"/>
      <c r="E262" s="37" t="s">
        <v>28</v>
      </c>
      <c r="F262" s="58">
        <f>SUM(F263+F273+F277+F280)</f>
        <v>30771.300000000003</v>
      </c>
      <c r="G262" s="82">
        <f>G264</f>
        <v>0</v>
      </c>
      <c r="H262" s="58">
        <f>SUM(H263+H273+H277+H280)</f>
        <v>28791.300000000003</v>
      </c>
    </row>
    <row r="263" spans="1:8" s="16" customFormat="1" ht="39.75" customHeight="1">
      <c r="A263" s="53">
        <v>256</v>
      </c>
      <c r="B263" s="1">
        <v>1003</v>
      </c>
      <c r="C263" s="2" t="s">
        <v>226</v>
      </c>
      <c r="D263" s="2"/>
      <c r="E263" s="37" t="s">
        <v>227</v>
      </c>
      <c r="F263" s="65">
        <f>SUM(F264+F267+F270)</f>
        <v>30251.9</v>
      </c>
      <c r="G263" s="22"/>
      <c r="H263" s="65">
        <f>SUM(H264+H267+H270)</f>
        <v>28311.9</v>
      </c>
    </row>
    <row r="264" spans="1:8" ht="134.25" customHeight="1">
      <c r="A264" s="53">
        <v>257</v>
      </c>
      <c r="B264" s="1">
        <v>1003</v>
      </c>
      <c r="C264" s="2" t="s">
        <v>229</v>
      </c>
      <c r="D264" s="4"/>
      <c r="E264" s="37" t="s">
        <v>114</v>
      </c>
      <c r="F264" s="65">
        <f>SUM(F265:F266)</f>
        <v>20240</v>
      </c>
      <c r="G264" s="80"/>
      <c r="H264" s="65">
        <f>SUM(H265:H266)</f>
        <v>18824</v>
      </c>
    </row>
    <row r="265" spans="1:8" ht="33" customHeight="1">
      <c r="A265" s="53">
        <v>258</v>
      </c>
      <c r="B265" s="3">
        <v>1003</v>
      </c>
      <c r="C265" s="4" t="s">
        <v>229</v>
      </c>
      <c r="D265" s="4" t="s">
        <v>64</v>
      </c>
      <c r="E265" s="40" t="s">
        <v>274</v>
      </c>
      <c r="F265" s="66">
        <v>234</v>
      </c>
      <c r="G265" s="80"/>
      <c r="H265" s="66">
        <v>217.6</v>
      </c>
    </row>
    <row r="266" spans="1:8" ht="19.5" customHeight="1">
      <c r="A266" s="53">
        <v>259</v>
      </c>
      <c r="B266" s="3">
        <v>1003</v>
      </c>
      <c r="C266" s="4" t="s">
        <v>229</v>
      </c>
      <c r="D266" s="4" t="s">
        <v>46</v>
      </c>
      <c r="E266" s="40" t="s">
        <v>47</v>
      </c>
      <c r="F266" s="66">
        <v>20006</v>
      </c>
      <c r="G266" s="80"/>
      <c r="H266" s="66">
        <v>18606.400000000001</v>
      </c>
    </row>
    <row r="267" spans="1:8" ht="129" customHeight="1">
      <c r="A267" s="53">
        <v>260</v>
      </c>
      <c r="B267" s="1">
        <v>1003</v>
      </c>
      <c r="C267" s="2" t="s">
        <v>228</v>
      </c>
      <c r="D267" s="4"/>
      <c r="E267" s="37" t="s">
        <v>112</v>
      </c>
      <c r="F267" s="58">
        <f>F269+F268</f>
        <v>3660</v>
      </c>
      <c r="G267" s="82"/>
      <c r="H267" s="58">
        <f>H269+H268</f>
        <v>3659</v>
      </c>
    </row>
    <row r="268" spans="1:8" ht="28.5" customHeight="1">
      <c r="A268" s="53">
        <v>261</v>
      </c>
      <c r="B268" s="3">
        <v>1003</v>
      </c>
      <c r="C268" s="4" t="s">
        <v>228</v>
      </c>
      <c r="D268" s="4" t="s">
        <v>64</v>
      </c>
      <c r="E268" s="40" t="s">
        <v>274</v>
      </c>
      <c r="F268" s="66">
        <v>43</v>
      </c>
      <c r="G268" s="76"/>
      <c r="H268" s="66">
        <v>43</v>
      </c>
    </row>
    <row r="269" spans="1:8" s="16" customFormat="1" ht="16.5" customHeight="1">
      <c r="A269" s="53">
        <v>262</v>
      </c>
      <c r="B269" s="3">
        <v>1003</v>
      </c>
      <c r="C269" s="4" t="s">
        <v>228</v>
      </c>
      <c r="D269" s="4" t="s">
        <v>46</v>
      </c>
      <c r="E269" s="40" t="s">
        <v>47</v>
      </c>
      <c r="F269" s="66">
        <v>3617</v>
      </c>
      <c r="G269" s="76"/>
      <c r="H269" s="66">
        <v>3616</v>
      </c>
    </row>
    <row r="270" spans="1:8" ht="116.25" customHeight="1">
      <c r="A270" s="53">
        <v>263</v>
      </c>
      <c r="B270" s="1">
        <v>1003</v>
      </c>
      <c r="C270" s="27" t="s">
        <v>241</v>
      </c>
      <c r="D270" s="4"/>
      <c r="E270" s="37" t="s">
        <v>113</v>
      </c>
      <c r="F270" s="65">
        <f>SUM(F271:F272)</f>
        <v>6351.9</v>
      </c>
      <c r="G270" s="80"/>
      <c r="H270" s="65">
        <f>SUM(H271:H272)</f>
        <v>5828.9</v>
      </c>
    </row>
    <row r="271" spans="1:8" ht="29.25" customHeight="1">
      <c r="A271" s="53">
        <v>264</v>
      </c>
      <c r="B271" s="3">
        <v>1003</v>
      </c>
      <c r="C271" s="36" t="s">
        <v>241</v>
      </c>
      <c r="D271" s="4" t="s">
        <v>64</v>
      </c>
      <c r="E271" s="40" t="s">
        <v>274</v>
      </c>
      <c r="F271" s="66">
        <v>73.400000000000006</v>
      </c>
      <c r="G271" s="80"/>
      <c r="H271" s="66">
        <v>67.400000000000006</v>
      </c>
    </row>
    <row r="272" spans="1:8" ht="16.5" customHeight="1">
      <c r="A272" s="53">
        <v>265</v>
      </c>
      <c r="B272" s="3">
        <v>1003</v>
      </c>
      <c r="C272" s="4" t="s">
        <v>241</v>
      </c>
      <c r="D272" s="4" t="s">
        <v>46</v>
      </c>
      <c r="E272" s="40" t="s">
        <v>47</v>
      </c>
      <c r="F272" s="66">
        <v>6278.5</v>
      </c>
      <c r="G272" s="80"/>
      <c r="H272" s="66">
        <v>5761.5</v>
      </c>
    </row>
    <row r="273" spans="1:8" ht="38.25">
      <c r="A273" s="53">
        <v>266</v>
      </c>
      <c r="B273" s="1">
        <v>1003</v>
      </c>
      <c r="C273" s="32" t="s">
        <v>230</v>
      </c>
      <c r="D273" s="4"/>
      <c r="E273" s="37" t="s">
        <v>231</v>
      </c>
      <c r="F273" s="65">
        <f>SUM(F274)</f>
        <v>99.4</v>
      </c>
      <c r="G273" s="82"/>
      <c r="H273" s="65">
        <f>SUM(H274)</f>
        <v>99.4</v>
      </c>
    </row>
    <row r="274" spans="1:8" ht="27" customHeight="1">
      <c r="A274" s="53">
        <v>267</v>
      </c>
      <c r="B274" s="1">
        <v>1003</v>
      </c>
      <c r="C274" s="44" t="s">
        <v>232</v>
      </c>
      <c r="D274" s="4"/>
      <c r="E274" s="37" t="s">
        <v>128</v>
      </c>
      <c r="F274" s="65">
        <f>F275+F276</f>
        <v>99.4</v>
      </c>
      <c r="G274" s="82"/>
      <c r="H274" s="65">
        <f>H275+H276</f>
        <v>99.4</v>
      </c>
    </row>
    <row r="275" spans="1:8" ht="14.25" customHeight="1">
      <c r="A275" s="53">
        <v>268</v>
      </c>
      <c r="B275" s="3">
        <v>1003</v>
      </c>
      <c r="C275" s="46" t="s">
        <v>232</v>
      </c>
      <c r="D275" s="9" t="s">
        <v>46</v>
      </c>
      <c r="E275" s="40" t="s">
        <v>47</v>
      </c>
      <c r="F275" s="59">
        <v>7.2</v>
      </c>
      <c r="G275" s="82"/>
      <c r="H275" s="59">
        <v>7.2</v>
      </c>
    </row>
    <row r="276" spans="1:8" ht="29.25" customHeight="1">
      <c r="A276" s="53">
        <v>269</v>
      </c>
      <c r="B276" s="3">
        <v>1003</v>
      </c>
      <c r="C276" s="46" t="s">
        <v>232</v>
      </c>
      <c r="D276" s="4" t="s">
        <v>64</v>
      </c>
      <c r="E276" s="40" t="s">
        <v>274</v>
      </c>
      <c r="F276" s="59">
        <v>92.2</v>
      </c>
      <c r="G276" s="82"/>
      <c r="H276" s="59">
        <v>92.2</v>
      </c>
    </row>
    <row r="277" spans="1:8" ht="38.25">
      <c r="A277" s="53">
        <v>270</v>
      </c>
      <c r="B277" s="1">
        <v>1003</v>
      </c>
      <c r="C277" s="44" t="s">
        <v>234</v>
      </c>
      <c r="D277" s="4"/>
      <c r="E277" s="37" t="s">
        <v>233</v>
      </c>
      <c r="F277" s="58">
        <f>SUM(F278)</f>
        <v>400</v>
      </c>
      <c r="G277" s="82"/>
      <c r="H277" s="58">
        <f>SUM(H278)</f>
        <v>360</v>
      </c>
    </row>
    <row r="278" spans="1:8" ht="42" customHeight="1">
      <c r="A278" s="53">
        <v>271</v>
      </c>
      <c r="B278" s="1">
        <v>1003</v>
      </c>
      <c r="C278" s="44" t="s">
        <v>235</v>
      </c>
      <c r="D278" s="4"/>
      <c r="E278" s="37" t="s">
        <v>133</v>
      </c>
      <c r="F278" s="58">
        <f>F279</f>
        <v>400</v>
      </c>
      <c r="G278" s="82"/>
      <c r="H278" s="58">
        <f>H279</f>
        <v>360</v>
      </c>
    </row>
    <row r="279" spans="1:8" ht="25.5">
      <c r="A279" s="53">
        <v>272</v>
      </c>
      <c r="B279" s="3">
        <v>1003</v>
      </c>
      <c r="C279" s="46" t="s">
        <v>235</v>
      </c>
      <c r="D279" s="4" t="s">
        <v>48</v>
      </c>
      <c r="E279" s="40" t="s">
        <v>49</v>
      </c>
      <c r="F279" s="59">
        <v>400</v>
      </c>
      <c r="G279" s="82"/>
      <c r="H279" s="59">
        <v>360</v>
      </c>
    </row>
    <row r="280" spans="1:8" ht="22.5" customHeight="1">
      <c r="A280" s="53">
        <v>273</v>
      </c>
      <c r="B280" s="1">
        <v>1003</v>
      </c>
      <c r="C280" s="44" t="s">
        <v>139</v>
      </c>
      <c r="D280" s="2"/>
      <c r="E280" s="42" t="s">
        <v>61</v>
      </c>
      <c r="F280" s="58">
        <f>SUM(F281)</f>
        <v>20</v>
      </c>
      <c r="G280" s="82"/>
      <c r="H280" s="58">
        <f>SUM(H281)</f>
        <v>20</v>
      </c>
    </row>
    <row r="281" spans="1:8" ht="74.25" customHeight="1">
      <c r="A281" s="53">
        <v>274</v>
      </c>
      <c r="B281" s="33">
        <v>1003</v>
      </c>
      <c r="C281" s="44" t="s">
        <v>245</v>
      </c>
      <c r="D281" s="44"/>
      <c r="E281" s="52" t="s">
        <v>134</v>
      </c>
      <c r="F281" s="58">
        <f>SUM(F282)</f>
        <v>20</v>
      </c>
      <c r="G281" s="82"/>
      <c r="H281" s="58">
        <f>SUM(H282)</f>
        <v>20</v>
      </c>
    </row>
    <row r="282" spans="1:8" ht="43.5" customHeight="1">
      <c r="A282" s="53">
        <v>275</v>
      </c>
      <c r="B282" s="34">
        <v>1003</v>
      </c>
      <c r="C282" s="46" t="s">
        <v>245</v>
      </c>
      <c r="D282" s="46" t="s">
        <v>53</v>
      </c>
      <c r="E282" s="40" t="s">
        <v>276</v>
      </c>
      <c r="F282" s="59">
        <v>20</v>
      </c>
      <c r="G282" s="82"/>
      <c r="H282" s="59">
        <v>20</v>
      </c>
    </row>
    <row r="283" spans="1:8" s="16" customFormat="1">
      <c r="A283" s="53">
        <v>276</v>
      </c>
      <c r="B283" s="1">
        <v>1006</v>
      </c>
      <c r="C283" s="9"/>
      <c r="D283" s="7"/>
      <c r="E283" s="37" t="s">
        <v>40</v>
      </c>
      <c r="F283" s="58">
        <f>SUM(F284)</f>
        <v>2398.0789999999997</v>
      </c>
      <c r="G283" s="22"/>
      <c r="H283" s="58">
        <f>SUM(H284)</f>
        <v>2398.0789999999997</v>
      </c>
    </row>
    <row r="284" spans="1:8" ht="32.25" customHeight="1">
      <c r="A284" s="53">
        <v>277</v>
      </c>
      <c r="B284" s="1">
        <v>1006</v>
      </c>
      <c r="C284" s="2" t="s">
        <v>226</v>
      </c>
      <c r="D284" s="2"/>
      <c r="E284" s="37" t="s">
        <v>227</v>
      </c>
      <c r="F284" s="58">
        <f>SUM(F285+F288)</f>
        <v>2398.0789999999997</v>
      </c>
      <c r="G284" s="22" t="e">
        <f>G285+G290+G310</f>
        <v>#REF!</v>
      </c>
      <c r="H284" s="58">
        <f>SUM(H285+H288)</f>
        <v>2398.0789999999997</v>
      </c>
    </row>
    <row r="285" spans="1:8" ht="122.25" customHeight="1">
      <c r="A285" s="53">
        <v>278</v>
      </c>
      <c r="B285" s="1">
        <v>1006</v>
      </c>
      <c r="C285" s="2" t="s">
        <v>229</v>
      </c>
      <c r="D285" s="2"/>
      <c r="E285" s="37" t="s">
        <v>116</v>
      </c>
      <c r="F285" s="65">
        <f>SUM(F286:F287)</f>
        <v>1985</v>
      </c>
      <c r="G285" s="76" t="e">
        <f>G286</f>
        <v>#REF!</v>
      </c>
      <c r="H285" s="65">
        <f>SUM(H286:H287)</f>
        <v>1985</v>
      </c>
    </row>
    <row r="286" spans="1:8" ht="29.25" customHeight="1">
      <c r="A286" s="53">
        <v>279</v>
      </c>
      <c r="B286" s="3">
        <v>1006</v>
      </c>
      <c r="C286" s="4" t="s">
        <v>229</v>
      </c>
      <c r="D286" s="4" t="s">
        <v>50</v>
      </c>
      <c r="E286" s="40" t="s">
        <v>275</v>
      </c>
      <c r="F286" s="66">
        <v>1174</v>
      </c>
      <c r="G286" s="76" t="e">
        <f>G287</f>
        <v>#REF!</v>
      </c>
      <c r="H286" s="66">
        <v>1174</v>
      </c>
    </row>
    <row r="287" spans="1:8" ht="27" customHeight="1">
      <c r="A287" s="53">
        <v>280</v>
      </c>
      <c r="B287" s="3">
        <v>1006</v>
      </c>
      <c r="C287" s="4" t="s">
        <v>229</v>
      </c>
      <c r="D287" s="4" t="s">
        <v>64</v>
      </c>
      <c r="E287" s="40" t="s">
        <v>274</v>
      </c>
      <c r="F287" s="66">
        <v>811</v>
      </c>
      <c r="G287" s="76" t="e">
        <f>#REF!</f>
        <v>#REF!</v>
      </c>
      <c r="H287" s="66">
        <v>811</v>
      </c>
    </row>
    <row r="288" spans="1:8" ht="131.25" customHeight="1">
      <c r="A288" s="19">
        <v>281</v>
      </c>
      <c r="B288" s="1">
        <v>1006</v>
      </c>
      <c r="C288" s="27" t="s">
        <v>241</v>
      </c>
      <c r="D288" s="2"/>
      <c r="E288" s="37" t="s">
        <v>115</v>
      </c>
      <c r="F288" s="65">
        <f>SUM(F289:F290)</f>
        <v>413.07899999999995</v>
      </c>
      <c r="G288" s="76"/>
      <c r="H288" s="65">
        <f>SUM(H289:H290)</f>
        <v>413.07899999999995</v>
      </c>
    </row>
    <row r="289" spans="1:9" ht="17.25" customHeight="1">
      <c r="A289" s="19">
        <v>282</v>
      </c>
      <c r="B289" s="3">
        <v>1006</v>
      </c>
      <c r="C289" s="36" t="s">
        <v>241</v>
      </c>
      <c r="D289" s="4" t="s">
        <v>50</v>
      </c>
      <c r="E289" s="40" t="s">
        <v>275</v>
      </c>
      <c r="F289" s="66">
        <v>260.39999999999998</v>
      </c>
      <c r="G289" s="76"/>
      <c r="H289" s="66">
        <v>260.39999999999998</v>
      </c>
    </row>
    <row r="290" spans="1:9" ht="25.5" customHeight="1">
      <c r="A290" s="19">
        <v>283</v>
      </c>
      <c r="B290" s="3">
        <v>1006</v>
      </c>
      <c r="C290" s="36" t="s">
        <v>241</v>
      </c>
      <c r="D290" s="4" t="s">
        <v>64</v>
      </c>
      <c r="E290" s="40" t="s">
        <v>274</v>
      </c>
      <c r="F290" s="66">
        <f>415-200-62.321</f>
        <v>152.679</v>
      </c>
      <c r="G290" s="76" t="e">
        <f>G291+#REF!+#REF!+G298+#REF!+#REF!+#REF!</f>
        <v>#REF!</v>
      </c>
      <c r="H290" s="66">
        <f>415-200-62.321</f>
        <v>152.679</v>
      </c>
    </row>
    <row r="291" spans="1:9" ht="21.75" customHeight="1">
      <c r="A291" s="19">
        <v>284</v>
      </c>
      <c r="B291" s="1">
        <v>1100</v>
      </c>
      <c r="C291" s="7"/>
      <c r="D291" s="7"/>
      <c r="E291" s="37" t="s">
        <v>36</v>
      </c>
      <c r="F291" s="58">
        <f>SUM(F292)</f>
        <v>4980</v>
      </c>
      <c r="G291" s="22" t="e">
        <f>#REF!+#REF!</f>
        <v>#REF!</v>
      </c>
      <c r="H291" s="58">
        <f>SUM(H292)</f>
        <v>4980</v>
      </c>
    </row>
    <row r="292" spans="1:9" ht="21.75" customHeight="1">
      <c r="A292" s="19">
        <v>285</v>
      </c>
      <c r="B292" s="1">
        <v>1102</v>
      </c>
      <c r="C292" s="7"/>
      <c r="D292" s="7"/>
      <c r="E292" s="37" t="s">
        <v>254</v>
      </c>
      <c r="F292" s="58">
        <f>SUM(F293)</f>
        <v>4980</v>
      </c>
      <c r="G292" s="22"/>
      <c r="H292" s="58">
        <f>SUM(H293)</f>
        <v>4980</v>
      </c>
    </row>
    <row r="293" spans="1:9" ht="47.25" customHeight="1">
      <c r="A293" s="53">
        <v>286</v>
      </c>
      <c r="B293" s="1">
        <v>1102</v>
      </c>
      <c r="C293" s="2" t="s">
        <v>167</v>
      </c>
      <c r="D293" s="2"/>
      <c r="E293" s="37" t="s">
        <v>215</v>
      </c>
      <c r="F293" s="58">
        <f>SUM(F294+F296)</f>
        <v>4980</v>
      </c>
      <c r="G293" s="82">
        <v>14541</v>
      </c>
      <c r="H293" s="58">
        <f>SUM(H294+H296)</f>
        <v>4980</v>
      </c>
    </row>
    <row r="294" spans="1:9" ht="28.5" customHeight="1">
      <c r="A294" s="53">
        <v>287</v>
      </c>
      <c r="B294" s="1">
        <v>1102</v>
      </c>
      <c r="C294" s="2" t="s">
        <v>249</v>
      </c>
      <c r="D294" s="2"/>
      <c r="E294" s="51" t="s">
        <v>132</v>
      </c>
      <c r="F294" s="58">
        <f>SUM(F295)</f>
        <v>70</v>
      </c>
      <c r="G294" s="82"/>
      <c r="H294" s="58">
        <f>SUM(H295)</f>
        <v>70</v>
      </c>
    </row>
    <row r="295" spans="1:9" ht="35.25" customHeight="1">
      <c r="A295" s="53">
        <v>288</v>
      </c>
      <c r="B295" s="3">
        <v>1102</v>
      </c>
      <c r="C295" s="4" t="s">
        <v>249</v>
      </c>
      <c r="D295" s="4" t="s">
        <v>64</v>
      </c>
      <c r="E295" s="40" t="s">
        <v>274</v>
      </c>
      <c r="F295" s="59">
        <v>70</v>
      </c>
      <c r="G295" s="82"/>
      <c r="H295" s="59">
        <v>70</v>
      </c>
    </row>
    <row r="296" spans="1:9" ht="30.75" customHeight="1">
      <c r="A296" s="19">
        <v>289</v>
      </c>
      <c r="B296" s="1">
        <v>1102</v>
      </c>
      <c r="C296" s="2" t="s">
        <v>250</v>
      </c>
      <c r="D296" s="2"/>
      <c r="E296" s="37" t="s">
        <v>118</v>
      </c>
      <c r="F296" s="65">
        <f>SUM(F297:F299)</f>
        <v>4910</v>
      </c>
      <c r="G296" s="80">
        <v>7823</v>
      </c>
      <c r="H296" s="65">
        <f>SUM(H297:H299)</f>
        <v>4910</v>
      </c>
    </row>
    <row r="297" spans="1:9" ht="24" customHeight="1">
      <c r="A297" s="19">
        <v>290</v>
      </c>
      <c r="B297" s="3">
        <v>1102</v>
      </c>
      <c r="C297" s="4" t="s">
        <v>250</v>
      </c>
      <c r="D297" s="4" t="s">
        <v>44</v>
      </c>
      <c r="E297" s="40" t="s">
        <v>70</v>
      </c>
      <c r="F297" s="66">
        <v>3438</v>
      </c>
      <c r="G297" s="80"/>
      <c r="H297" s="66">
        <v>3438</v>
      </c>
    </row>
    <row r="298" spans="1:9" ht="27.75" customHeight="1">
      <c r="A298" s="19">
        <v>291</v>
      </c>
      <c r="B298" s="3">
        <v>1102</v>
      </c>
      <c r="C298" s="4" t="s">
        <v>250</v>
      </c>
      <c r="D298" s="4" t="s">
        <v>64</v>
      </c>
      <c r="E298" s="40" t="s">
        <v>117</v>
      </c>
      <c r="F298" s="66">
        <v>1454</v>
      </c>
      <c r="G298" s="76" t="e">
        <f>#REF!</f>
        <v>#REF!</v>
      </c>
      <c r="H298" s="66">
        <v>1454</v>
      </c>
    </row>
    <row r="299" spans="1:9" ht="21" customHeight="1">
      <c r="A299" s="19">
        <v>292</v>
      </c>
      <c r="B299" s="3">
        <v>1102</v>
      </c>
      <c r="C299" s="4" t="s">
        <v>250</v>
      </c>
      <c r="D299" s="4" t="s">
        <v>265</v>
      </c>
      <c r="E299" s="40" t="s">
        <v>266</v>
      </c>
      <c r="F299" s="66">
        <f>12+6</f>
        <v>18</v>
      </c>
      <c r="G299" s="76"/>
      <c r="H299" s="66">
        <f>12+6</f>
        <v>18</v>
      </c>
    </row>
    <row r="300" spans="1:9" s="15" customFormat="1" ht="15.75">
      <c r="A300" s="19">
        <v>293</v>
      </c>
      <c r="B300" s="1">
        <v>1200</v>
      </c>
      <c r="C300" s="2"/>
      <c r="D300" s="2"/>
      <c r="E300" s="41" t="s">
        <v>56</v>
      </c>
      <c r="F300" s="65">
        <f>SUM(F301)</f>
        <v>346.5</v>
      </c>
      <c r="G300" s="82"/>
      <c r="H300" s="65">
        <f>SUM(H301)</f>
        <v>346.5</v>
      </c>
    </row>
    <row r="301" spans="1:9" s="15" customFormat="1" ht="15.75">
      <c r="A301" s="19">
        <v>294</v>
      </c>
      <c r="B301" s="1">
        <v>1202</v>
      </c>
      <c r="C301" s="2"/>
      <c r="D301" s="2"/>
      <c r="E301" s="41" t="s">
        <v>255</v>
      </c>
      <c r="F301" s="65">
        <f>SUM(F302+F306)</f>
        <v>346.5</v>
      </c>
      <c r="G301" s="82"/>
      <c r="H301" s="65">
        <f>SUM(H302+H306)</f>
        <v>346.5</v>
      </c>
    </row>
    <row r="302" spans="1:9" s="15" customFormat="1" ht="39.75" customHeight="1">
      <c r="A302" s="19">
        <v>295</v>
      </c>
      <c r="B302" s="1">
        <v>1202</v>
      </c>
      <c r="C302" s="2" t="s">
        <v>146</v>
      </c>
      <c r="D302" s="2"/>
      <c r="E302" s="37" t="s">
        <v>223</v>
      </c>
      <c r="F302" s="65">
        <f>SUM(F303)</f>
        <v>246.5</v>
      </c>
      <c r="G302" s="82"/>
      <c r="H302" s="65">
        <f>SUM(H303)</f>
        <v>246.5</v>
      </c>
    </row>
    <row r="303" spans="1:9" s="16" customFormat="1" ht="32.25" customHeight="1">
      <c r="A303" s="19">
        <v>296</v>
      </c>
      <c r="B303" s="1">
        <v>1202</v>
      </c>
      <c r="C303" s="2" t="s">
        <v>236</v>
      </c>
      <c r="D303" s="2"/>
      <c r="E303" s="37" t="s">
        <v>119</v>
      </c>
      <c r="F303" s="65">
        <f>SUM(F305)</f>
        <v>246.5</v>
      </c>
      <c r="G303" s="22"/>
      <c r="H303" s="65">
        <f>SUM(H305)</f>
        <v>246.5</v>
      </c>
      <c r="I303" s="15"/>
    </row>
    <row r="304" spans="1:9" ht="38.25">
      <c r="A304" s="19">
        <v>297</v>
      </c>
      <c r="B304" s="3">
        <v>1202</v>
      </c>
      <c r="C304" s="4" t="s">
        <v>236</v>
      </c>
      <c r="D304" s="4" t="s">
        <v>53</v>
      </c>
      <c r="E304" s="40" t="s">
        <v>276</v>
      </c>
      <c r="F304" s="66">
        <v>0</v>
      </c>
      <c r="G304" s="82"/>
      <c r="H304" s="66">
        <v>0</v>
      </c>
      <c r="I304" s="16"/>
    </row>
    <row r="305" spans="1:9" ht="21" customHeight="1">
      <c r="A305" s="86">
        <v>298</v>
      </c>
      <c r="B305" s="3">
        <v>1202</v>
      </c>
      <c r="C305" s="4" t="s">
        <v>236</v>
      </c>
      <c r="D305" s="4" t="s">
        <v>309</v>
      </c>
      <c r="E305" s="40" t="s">
        <v>310</v>
      </c>
      <c r="F305" s="66">
        <v>246.5</v>
      </c>
      <c r="G305" s="82"/>
      <c r="H305" s="66">
        <v>246.5</v>
      </c>
      <c r="I305" s="16"/>
    </row>
    <row r="306" spans="1:9">
      <c r="A306" s="19">
        <v>299</v>
      </c>
      <c r="B306" s="1">
        <v>1202</v>
      </c>
      <c r="C306" s="2" t="s">
        <v>246</v>
      </c>
      <c r="D306" s="4"/>
      <c r="E306" s="37" t="s">
        <v>61</v>
      </c>
      <c r="F306" s="65">
        <f>SUM(F307)</f>
        <v>100</v>
      </c>
      <c r="G306" s="82"/>
      <c r="H306" s="65">
        <f>SUM(H307)</f>
        <v>100</v>
      </c>
    </row>
    <row r="307" spans="1:9" ht="35.25" customHeight="1">
      <c r="A307" s="19">
        <v>300</v>
      </c>
      <c r="B307" s="1">
        <v>1202</v>
      </c>
      <c r="C307" s="2" t="s">
        <v>247</v>
      </c>
      <c r="D307" s="4"/>
      <c r="E307" s="37" t="s">
        <v>120</v>
      </c>
      <c r="F307" s="65">
        <f>SUM(F309)</f>
        <v>100</v>
      </c>
      <c r="G307" s="82"/>
      <c r="H307" s="65">
        <f>SUM(H309)</f>
        <v>100</v>
      </c>
    </row>
    <row r="308" spans="1:9" ht="39" customHeight="1">
      <c r="A308" s="19">
        <v>301</v>
      </c>
      <c r="B308" s="3">
        <v>1202</v>
      </c>
      <c r="C308" s="4" t="s">
        <v>247</v>
      </c>
      <c r="D308" s="4" t="s">
        <v>53</v>
      </c>
      <c r="E308" s="40" t="s">
        <v>276</v>
      </c>
      <c r="F308" s="66">
        <v>0</v>
      </c>
      <c r="G308" s="82"/>
      <c r="H308" s="66">
        <v>0</v>
      </c>
    </row>
    <row r="309" spans="1:9" ht="20.25" customHeight="1">
      <c r="A309" s="19">
        <v>302</v>
      </c>
      <c r="B309" s="3">
        <v>1202</v>
      </c>
      <c r="C309" s="4" t="s">
        <v>247</v>
      </c>
      <c r="D309" s="4" t="s">
        <v>309</v>
      </c>
      <c r="E309" s="40" t="s">
        <v>310</v>
      </c>
      <c r="F309" s="66">
        <v>100</v>
      </c>
      <c r="G309" s="82"/>
      <c r="H309" s="66">
        <v>100</v>
      </c>
    </row>
    <row r="310" spans="1:9" s="16" customFormat="1" ht="31.5">
      <c r="A310" s="19">
        <v>303</v>
      </c>
      <c r="B310" s="1">
        <v>1300</v>
      </c>
      <c r="C310" s="4"/>
      <c r="D310" s="4"/>
      <c r="E310" s="41" t="s">
        <v>6</v>
      </c>
      <c r="F310" s="65">
        <f>SUM(F311)</f>
        <v>0.9</v>
      </c>
      <c r="G310" s="22" t="e">
        <f>#REF!+G314</f>
        <v>#REF!</v>
      </c>
      <c r="H310" s="65">
        <f>SUM(H311)</f>
        <v>0.9</v>
      </c>
      <c r="I310"/>
    </row>
    <row r="311" spans="1:9" s="16" customFormat="1" ht="31.5">
      <c r="A311" s="19">
        <v>304</v>
      </c>
      <c r="B311" s="1">
        <v>1301</v>
      </c>
      <c r="C311" s="4"/>
      <c r="D311" s="4"/>
      <c r="E311" s="41" t="s">
        <v>256</v>
      </c>
      <c r="F311" s="65">
        <f>SUM(F312)</f>
        <v>0.9</v>
      </c>
      <c r="G311" s="22"/>
      <c r="H311" s="65">
        <f>SUM(H312)</f>
        <v>0.9</v>
      </c>
      <c r="I311"/>
    </row>
    <row r="312" spans="1:9" s="15" customFormat="1" ht="38.25">
      <c r="A312" s="19">
        <v>305</v>
      </c>
      <c r="B312" s="1">
        <v>1301</v>
      </c>
      <c r="C312" s="2" t="s">
        <v>146</v>
      </c>
      <c r="D312" s="2"/>
      <c r="E312" s="37" t="s">
        <v>223</v>
      </c>
      <c r="F312" s="65">
        <f>SUM(F313)</f>
        <v>0.9</v>
      </c>
      <c r="G312" s="82"/>
      <c r="H312" s="65">
        <f>SUM(H313)</f>
        <v>0.9</v>
      </c>
      <c r="I312" s="16"/>
    </row>
    <row r="313" spans="1:9" s="16" customFormat="1" ht="15" customHeight="1">
      <c r="A313" s="19">
        <v>306</v>
      </c>
      <c r="B313" s="1">
        <v>1301</v>
      </c>
      <c r="C313" s="2" t="s">
        <v>237</v>
      </c>
      <c r="D313" s="2"/>
      <c r="E313" s="37" t="s">
        <v>121</v>
      </c>
      <c r="F313" s="58">
        <f>F314</f>
        <v>0.9</v>
      </c>
      <c r="G313" s="22"/>
      <c r="H313" s="58">
        <f>H314</f>
        <v>0.9</v>
      </c>
      <c r="I313" s="15"/>
    </row>
    <row r="314" spans="1:9" ht="24" customHeight="1">
      <c r="A314" s="19">
        <v>307</v>
      </c>
      <c r="B314" s="3">
        <v>1301</v>
      </c>
      <c r="C314" s="4" t="s">
        <v>237</v>
      </c>
      <c r="D314" s="4" t="s">
        <v>258</v>
      </c>
      <c r="E314" s="40" t="s">
        <v>43</v>
      </c>
      <c r="F314" s="59">
        <v>0.9</v>
      </c>
      <c r="G314" s="25" t="e">
        <f>#REF!</f>
        <v>#REF!</v>
      </c>
      <c r="H314" s="59">
        <v>0.9</v>
      </c>
      <c r="I314" s="16"/>
    </row>
    <row r="315" spans="1:9" ht="16.5" customHeight="1">
      <c r="A315" s="19">
        <v>308</v>
      </c>
      <c r="B315" s="3"/>
      <c r="C315" s="4"/>
      <c r="D315" s="4"/>
      <c r="E315" s="41" t="s">
        <v>34</v>
      </c>
      <c r="F315" s="67">
        <f>SUM(F9+F77+F83+F120+F152+F180+F185+F239+F257+F291+F300+F310)</f>
        <v>247129.14600000001</v>
      </c>
      <c r="G315" s="22" t="e">
        <f>G9+G77+G83+#REF!+#REF!+G182+#REF!+G258+G284+#REF!+#REF!</f>
        <v>#REF!</v>
      </c>
      <c r="H315" s="67">
        <f>SUM(H9+H77+H83+H120+H152+H180+H185+H239+H257+H291+H300+H310)</f>
        <v>245699.34599999999</v>
      </c>
      <c r="I315" s="55"/>
    </row>
    <row r="316" spans="1:9" ht="12.75" customHeight="1">
      <c r="A316" s="11"/>
      <c r="B316" s="13"/>
      <c r="C316" s="31"/>
      <c r="D316" s="14"/>
      <c r="E316" s="49"/>
    </row>
    <row r="317" spans="1:9" ht="12.75" customHeight="1">
      <c r="A317" s="99" t="s">
        <v>305</v>
      </c>
      <c r="B317" s="99"/>
      <c r="C317" s="99"/>
      <c r="D317" s="99"/>
      <c r="E317" s="99"/>
      <c r="F317" s="99"/>
      <c r="G317" s="89"/>
      <c r="H317" s="89"/>
    </row>
    <row r="318" spans="1:9">
      <c r="A318" s="88"/>
      <c r="B318" s="89"/>
      <c r="C318" s="89"/>
      <c r="D318" s="89"/>
      <c r="E318" s="89"/>
      <c r="F318" s="89"/>
      <c r="G318" s="56"/>
    </row>
    <row r="320" spans="1:9">
      <c r="G320" s="26"/>
      <c r="H320" s="26"/>
    </row>
  </sheetData>
  <autoFilter ref="A8:G317"/>
  <mergeCells count="9">
    <mergeCell ref="A318:F318"/>
    <mergeCell ref="I156:L156"/>
    <mergeCell ref="I100:J100"/>
    <mergeCell ref="A6:H6"/>
    <mergeCell ref="E1:H1"/>
    <mergeCell ref="E2:H2"/>
    <mergeCell ref="E3:H3"/>
    <mergeCell ref="B4:H4"/>
    <mergeCell ref="A317:H317"/>
  </mergeCells>
  <phoneticPr fontId="8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2017-07-03T07:17:56Z</cp:lastPrinted>
  <dcterms:created xsi:type="dcterms:W3CDTF">1996-10-08T23:32:33Z</dcterms:created>
  <dcterms:modified xsi:type="dcterms:W3CDTF">2017-12-27T10:55:59Z</dcterms:modified>
</cp:coreProperties>
</file>