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1" sheetId="1" r:id="rId1"/>
    <sheet name="2" sheetId="2" r:id="rId2"/>
  </sheets>
  <definedNames>
    <definedName name="_xlnm._FilterDatabase" localSheetId="0" hidden="1">'1'!$A$99:$B$137</definedName>
    <definedName name="_xlnm.Print_Area" localSheetId="0">'1'!$A$1:$O$162</definedName>
    <definedName name="_xlnm.Print_Area" localSheetId="1">'2'!$A$1:$O$161</definedName>
  </definedNames>
  <calcPr fullCalcOnLoad="1"/>
</workbook>
</file>

<file path=xl/comments1.xml><?xml version="1.0" encoding="utf-8"?>
<comments xmlns="http://schemas.openxmlformats.org/spreadsheetml/2006/main">
  <authors>
    <author>Владелец</author>
  </authors>
  <commentList>
    <comment ref="J76" authorId="0">
      <text>
        <r>
          <rPr>
            <b/>
            <sz val="8"/>
            <rFont val="Tahoma"/>
            <family val="0"/>
          </rPr>
          <t>Владелец:</t>
        </r>
        <r>
          <rPr>
            <sz val="8"/>
            <rFont val="Tahoma"/>
            <family val="0"/>
          </rPr>
          <t>марки 5 т.р. В единс.пост.</t>
        </r>
      </text>
    </comment>
  </commentList>
</comments>
</file>

<file path=xl/sharedStrings.xml><?xml version="1.0" encoding="utf-8"?>
<sst xmlns="http://schemas.openxmlformats.org/spreadsheetml/2006/main" count="1905" uniqueCount="784">
  <si>
    <t>Приобретение рассады</t>
  </si>
  <si>
    <t>45.21.6</t>
  </si>
  <si>
    <t>45.45.11.123</t>
  </si>
  <si>
    <t>01.41.2</t>
  </si>
  <si>
    <t xml:space="preserve">Ликвидация и обрезка старовозрастных деревьев </t>
  </si>
  <si>
    <t>90.03.13.110</t>
  </si>
  <si>
    <t>70.32.13.724</t>
  </si>
  <si>
    <t>70.32.1</t>
  </si>
  <si>
    <t>45.42.13.119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</si>
  <si>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</si>
  <si>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</si>
  <si>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</si>
  <si>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</si>
  <si>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</si>
  <si>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</si>
  <si>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</si>
  <si>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</si>
  <si>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</si>
  <si>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</si>
  <si>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</si>
  <si>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</si>
  <si>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</si>
  <si>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</si>
  <si>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</si>
  <si>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</si>
  <si>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</si>
  <si>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</si>
  <si>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</t>
  </si>
  <si>
    <t>75.13.13.000</t>
  </si>
  <si>
    <t>Май   2014</t>
  </si>
  <si>
    <t>Единственный поставщик</t>
  </si>
  <si>
    <t>Повышение квалификации служащих (в том числе семинары)</t>
  </si>
  <si>
    <t>Внештатники (услуги по охране здания Администрации)</t>
  </si>
  <si>
    <t>Внештатники (услуги по охране здания по ул. Садовая, д. 7а)</t>
  </si>
  <si>
    <t>Внештатники (п. Белоречка)</t>
  </si>
  <si>
    <t>Обслуживание пожарных гидрантов</t>
  </si>
  <si>
    <t>Обслуживание огнетушителей (заправка)</t>
  </si>
  <si>
    <t>Оборудование минерализованных полос, на территории городского округа Верхний Тагил</t>
  </si>
  <si>
    <t>Запрос котировок</t>
  </si>
  <si>
    <t>22.21.10.120</t>
  </si>
  <si>
    <t>22.21.000</t>
  </si>
  <si>
    <t>Обслуживание светофорных объектов</t>
  </si>
  <si>
    <t>70.31.150</t>
  </si>
  <si>
    <t>70.31.220</t>
  </si>
  <si>
    <t xml:space="preserve">Оказание оценочных услуг по определению рыночной стоимости объектов недвижимости в соответствии с Федеральным законом № 135-ФЗ от 29.07.1998 "Об оценочной деятельности в Российской Федерации", Федеральными стандартами оценки ФСО </t>
  </si>
  <si>
    <t>70.32.12.120</t>
  </si>
  <si>
    <t>74.20.36</t>
  </si>
  <si>
    <t>Без обеспечения     Без аванса</t>
  </si>
  <si>
    <t>72.21.12.000</t>
  </si>
  <si>
    <t>72.20.00</t>
  </si>
  <si>
    <t>90.00.20</t>
  </si>
  <si>
    <t xml:space="preserve">Сбор отходов с прилегающей территории кладбищ на территории городского округа Верхний Тагил, транспортировка и размещение отходов на полигоне ТБО
</t>
  </si>
  <si>
    <t>74.84.00</t>
  </si>
  <si>
    <t>74.87.17.990</t>
  </si>
  <si>
    <t xml:space="preserve">Техническое обслуживание систем охранно-пожарной сигнализации </t>
  </si>
  <si>
    <t>70.32.13.820</t>
  </si>
  <si>
    <t>70.32.000</t>
  </si>
  <si>
    <t>Оказание услуг в соответствии с составом работ и периодичностью, установленной технической документации</t>
  </si>
  <si>
    <t>45.21.40</t>
  </si>
  <si>
    <t>45.21.40.00</t>
  </si>
  <si>
    <t xml:space="preserve">Выполнение работ в соответствии
СНиП 2.04.02-84* "Водоснабжение. Наружные сети и сооружения". 
СанПиН 2.1.4.1074-01 "Гигиенические требования к качеству воды централизованных систем питьевого водоснабжения"
</t>
  </si>
  <si>
    <t>01.12.21.131</t>
  </si>
  <si>
    <t xml:space="preserve">45.33.20.113   </t>
  </si>
  <si>
    <t>Техническое обслуживание не реже двух раз в год (весной и осенью)</t>
  </si>
  <si>
    <t>90.03.13.190</t>
  </si>
  <si>
    <t>75.25.10</t>
  </si>
  <si>
    <t>Очистка противопожарных водоемов</t>
  </si>
  <si>
    <t>Сбор и ликвидация мусора, ила в противопожарных водоемах в г. В Тагил, п. Половинный, п. Белоречка</t>
  </si>
  <si>
    <t>75.25.12.000</t>
  </si>
  <si>
    <t>20</t>
  </si>
  <si>
    <t>01.41.12.113</t>
  </si>
  <si>
    <t>21</t>
  </si>
  <si>
    <t xml:space="preserve">Очистка территории и вывоз отходов с северо-восточной окраины г. Верхний Тагил (забродок)
Очистка территории и вывоз отходов с северной окраины г. Верхний Тагил (район старого мраморного карьера)
Очистка территории и вывоз отходов с прибрежной полосы Верхнетагильского и Вогульского прудов
С последующим размещением их на полигоне ТБО
</t>
  </si>
  <si>
    <t>22</t>
  </si>
  <si>
    <t>23</t>
  </si>
  <si>
    <t>90.02.13.120</t>
  </si>
  <si>
    <t>24</t>
  </si>
  <si>
    <t>25</t>
  </si>
  <si>
    <t>26</t>
  </si>
  <si>
    <t xml:space="preserve">Устройство пандусов в муниципальных учреждениях городского округа Верхний Тагил </t>
  </si>
  <si>
    <t>45.25.40</t>
  </si>
  <si>
    <t>45.25.42.190</t>
  </si>
  <si>
    <t>27</t>
  </si>
  <si>
    <t>28</t>
  </si>
  <si>
    <t>щт</t>
  </si>
  <si>
    <t>72.21.11.000</t>
  </si>
  <si>
    <t>72.21</t>
  </si>
  <si>
    <t>ОКТМО</t>
  </si>
  <si>
    <t>ИТОГО ПЛАН-ГРАФИК 2014</t>
  </si>
  <si>
    <t>ЕДИНСТВЕННЫЙ ПОСТАВЩИК (пункт 6 части 1 статьи 93 Федерального закона 44-ФЗ)</t>
  </si>
  <si>
    <t>ТОРГИ (ОТКРЫТЫЕ КОНКУРСЫ, ОТКРЫТЫЕ АУКЦИОНЫ В ЭЛЕКТРОННОЙ ФОРМЕ)</t>
  </si>
  <si>
    <t>ЗАПРОС КОТИРОВОК</t>
  </si>
  <si>
    <t>ЕДИНСТВЕННЫЙ ПОСТАВЩИК (пункт 4 части 1 статьи 93 Федерального закона 44-ФЗ)</t>
  </si>
  <si>
    <t>%</t>
  </si>
  <si>
    <t>ИНН</t>
  </si>
  <si>
    <t>КПП</t>
  </si>
  <si>
    <t>КБК</t>
  </si>
  <si>
    <t>ОКВЭД</t>
  </si>
  <si>
    <t>ОКДП</t>
  </si>
  <si>
    <t>Условия контракта</t>
  </si>
  <si>
    <t>Обоснование внесения изменений</t>
  </si>
  <si>
    <t>№ заказа (№ лота)</t>
  </si>
  <si>
    <t>Наименование предмета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</si>
  <si>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</si>
  <si>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</si>
  <si>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аванса*)</t>
  </si>
  <si>
    <t xml:space="preserve">График осуществления процедур закупки </t>
  </si>
  <si>
    <t>Срок исполнения  контракта (месяц, год)</t>
  </si>
  <si>
    <t xml:space="preserve">                                                                                                                 мп</t>
  </si>
  <si>
    <t xml:space="preserve">Администрация городского округа Верхний Тагил   </t>
  </si>
  <si>
    <t>Срок размещения заказа (мес, год)</t>
  </si>
  <si>
    <t>Способ размещения заказа (код)</t>
  </si>
  <si>
    <t>Наименование заказчика:</t>
  </si>
  <si>
    <t>Юридический адрес, телефон, электронная почта заказчика:</t>
  </si>
  <si>
    <t xml:space="preserve">                                                  </t>
  </si>
  <si>
    <t xml:space="preserve">Ориентировочная начальная (максимальная) цена контракта, руб. </t>
  </si>
  <si>
    <t xml:space="preserve">Минимально необходимые требования, предъявляемые к  предмету контракта </t>
  </si>
  <si>
    <t>№</t>
  </si>
  <si>
    <t xml:space="preserve"> (Ф.И.О., должность руководителя (уполномоченного должностного лица) заказчика)                              (подпись)                            (дата утверждения)</t>
  </si>
  <si>
    <t>Бумага</t>
  </si>
  <si>
    <t>шт</t>
  </si>
  <si>
    <t>Папка картонная скоросш.</t>
  </si>
  <si>
    <t>Бумага для факса</t>
  </si>
  <si>
    <t>Файл</t>
  </si>
  <si>
    <t>Папка пластиковая скоросш.</t>
  </si>
  <si>
    <t>Папка файл А4 (регистр.)</t>
  </si>
  <si>
    <t>упак</t>
  </si>
  <si>
    <t>ПЛАН-ГРАФИК
РАЗМЕЩЕНИЯ ЗАКАЗОВ ДЛЯ МУНИЦИПАЛЬНЫХ НУЖД НА 2014 ГОД</t>
  </si>
  <si>
    <t xml:space="preserve">       ТОРГИ (ОТКРЫТЫЕ КОНКУРСЫ, ОТКРЫТЫЕ АУКЦИОНЫ В ЭЛЕКТРОННОЙ ФОРМЕ)</t>
  </si>
  <si>
    <t xml:space="preserve">Поставка бумаги для офисной техники и канцелярских товаров </t>
  </si>
  <si>
    <t>Без обеспечения  Без аванса</t>
  </si>
  <si>
    <t>Март 2014</t>
  </si>
  <si>
    <t>Открытый аукцион в электронной форме</t>
  </si>
  <si>
    <t>Формат А4, мраморное покрытие, высококачественный жесткий картон, металлический протектор нижней кромки, ширина корешка 70 мм</t>
  </si>
  <si>
    <t>Формат А4, мраморное покрытие, высококачественный жесткий картон, металлический протектор нижней кромки, ширина корешка 50 мм</t>
  </si>
  <si>
    <t>Размер А-4, механизм скоросшивателя из жести, длина усиков не менее 45-50 мм, верхний лист прозрачный</t>
  </si>
  <si>
    <t xml:space="preserve">Бумага офисная для принтеров и копировальных аппаратов, формат А4  (210*297мм), в пачке не менее 500 листов, белизна не менее 146 %/, плотность не менее 80 г/м2 </t>
  </si>
  <si>
    <t xml:space="preserve">Размер А-4, механизм скоросшивателя из жести, длина усиков не менее 45-50 мм, мелованный картон не менее 350 г/см2 </t>
  </si>
  <si>
    <t xml:space="preserve">Размер:  ширина не менее 210 мм, втулка 12 мм, длина намотки не менее 30 м, плотность бумаги не менее 35г/м, стандарт, цвет – белый, упаковка в термоусадочную пленку  </t>
  </si>
  <si>
    <t xml:space="preserve">100 штук в упаковке, толщина пленки не менее 0,025 мм, формат А4+, цвет прозрачный </t>
  </si>
  <si>
    <t>Август 2014</t>
  </si>
  <si>
    <t>0410 0120410 242 226</t>
  </si>
  <si>
    <t>0409 0120409 244 225</t>
  </si>
  <si>
    <t>Выполнение работ по содержанию автомобильных дорог местного значения и сооружений на них в городском округе Верхний Тагил в 2015 году</t>
  </si>
  <si>
    <t>Октябрь 2014</t>
  </si>
  <si>
    <t>Ремонт автомобильной дороги местного значения в г. Верхний Тагил по ул. Ленина</t>
  </si>
  <si>
    <t>Апрель 2014</t>
  </si>
  <si>
    <t>Июнь 2014</t>
  </si>
  <si>
    <t>Ремонт автомобильной дороги местного значения в п. Половинный по ул. Луговая</t>
  </si>
  <si>
    <t>0409 0120409 244 226</t>
  </si>
  <si>
    <t>Приобретение оргтехники</t>
  </si>
  <si>
    <t>0113 2000412 244 226</t>
  </si>
  <si>
    <t>Июль 2014</t>
  </si>
  <si>
    <t>0412 2000204 244 226</t>
  </si>
  <si>
    <t>0501 2000411 243 225</t>
  </si>
  <si>
    <t>Капитальный ремонт муниципального жилищного фонда по ул. Луговая 2</t>
  </si>
  <si>
    <t>Ноябрь 2014</t>
  </si>
  <si>
    <t>0502 0140502 244 226</t>
  </si>
  <si>
    <t xml:space="preserve">Проектирование сетей холодного водоснабжения, газоснабжения, электроснабжения, водоотведения участков, выделенных льготным и многодетным категориям граждан в районе улиц Пушкина, Восточная, Пионерская, 8-е Марта </t>
  </si>
  <si>
    <t>0503 0160503 244 226</t>
  </si>
  <si>
    <t>0505 0140502 244 226</t>
  </si>
  <si>
    <t>Разработка проекта обустройства скважины в п. Половинный и проекта паспортизации с бурением</t>
  </si>
  <si>
    <t>ИТОГО</t>
  </si>
  <si>
    <t xml:space="preserve">      ЗАПРОС КОТИРОВОК</t>
  </si>
  <si>
    <t>21.12.53</t>
  </si>
  <si>
    <t>21.23.10</t>
  </si>
  <si>
    <t>25.24.27.170</t>
  </si>
  <si>
    <t>0113 2000204 244 226</t>
  </si>
  <si>
    <t>Информационное консультационное обслуживание (архитектурно-строительный отдел) – показатели сметной стоимости</t>
  </si>
  <si>
    <t>Проведение независимой оценки рыночной стоимости объектов</t>
  </si>
  <si>
    <t>Проведение кадастровых работ</t>
  </si>
  <si>
    <t>Обслуживание системы VipNet</t>
  </si>
  <si>
    <t xml:space="preserve">0503 0160503 244 226 </t>
  </si>
  <si>
    <t>Оказание ритуальных услуг (бездомные)</t>
  </si>
  <si>
    <t>Содержание кладбищ городского округа Верхний Тагил</t>
  </si>
  <si>
    <t>Посадка деревьев</t>
  </si>
  <si>
    <t>Содержание и установка водоразборных колонок</t>
  </si>
  <si>
    <t>0503 0160603 244 225</t>
  </si>
  <si>
    <t>Май 2014</t>
  </si>
  <si>
    <t>Ликвидация несанкционированного размещенных отходов на территории городского округа Верхний Тагил</t>
  </si>
  <si>
    <t>0503 0160603 244 226</t>
  </si>
  <si>
    <t>0603 0160603 244 226</t>
  </si>
  <si>
    <t>Проведение акарцидной обработки против клещей и дератизации открытой территории против грызунов</t>
  </si>
  <si>
    <t>1003 0130906 244 226</t>
  </si>
  <si>
    <t>0310 0110310 244 226</t>
  </si>
  <si>
    <t>0310 0110310 244 310</t>
  </si>
  <si>
    <t>0309 0110309 244 226</t>
  </si>
  <si>
    <t>Услуги по разработке плана предупреждения чрезвычайных ситуаций на территории городского округа Верхний Тагил</t>
  </si>
  <si>
    <t>0309 0110309 244 225</t>
  </si>
  <si>
    <t>Ремонт помещения пункта выдачи средств индивидуальной защиты населению, склада имущества территориальных НАСФ</t>
  </si>
  <si>
    <t xml:space="preserve">      ЕДИНСТВЕННЫЙ ПОСТАВЩИК (пункт 6 части 1 статьи 93 Федерального закона 44-ФЗ)</t>
  </si>
  <si>
    <t xml:space="preserve">Экспертиза проектной документации под автомобильной дорогой в городе Верхний Тагил  по ул. Спорта </t>
  </si>
  <si>
    <t xml:space="preserve">      ЕДИНСТВЕННЫЙ ПОСТАВЩИК (пункт 4 части 1 статьи 93 Федерального закона 44-ФЗ)</t>
  </si>
  <si>
    <t>0113 2000411 244 226</t>
  </si>
  <si>
    <t>0310 0110310 244 340</t>
  </si>
  <si>
    <t>0309 0110309 244 310</t>
  </si>
  <si>
    <t>0309 0110309 244 340</t>
  </si>
  <si>
    <t>Телефонные карты оплаты (п. Белоречка)</t>
  </si>
  <si>
    <t>Телефон 4 шт. (ОУМИ И ЗР + ОПО)</t>
  </si>
  <si>
    <t>Факсимильный аппарат (ОУМИ И ЗР)</t>
  </si>
  <si>
    <t>Шредер  (ОУМИ И ЗР + ОПО)</t>
  </si>
  <si>
    <t>Содержание архива</t>
  </si>
  <si>
    <t xml:space="preserve">Услуги дератизации </t>
  </si>
  <si>
    <t xml:space="preserve">Вывеска (на здание Администрации ГО Верхний Тагил) </t>
  </si>
  <si>
    <t xml:space="preserve">Стенд для объявлений </t>
  </si>
  <si>
    <t>Расходы по реализации и сопровождению экологических программ, мероприятий, проектов и законопроектов по экологическому контролю, участие в семинарах, выполнение предписаний контролирующих органов</t>
  </si>
  <si>
    <t>Финансирование и организация проведения мероприятий на распро-странение противопожарных знаний среди жителей городского округа Верхний Тагил (договор с ТКС на цикл передач по пожарной безопасности, размещение в СМИ информации о пожарах, про-ведение занятий, тренировок, соревнований, участие в конкурсах, слетах, стендов на противопожарную тематику</t>
  </si>
  <si>
    <t xml:space="preserve">Финансирование и организация проведения мероприятий на распро-странение памяток, листовок, плакатов, стендов на противопо-жарную тематику </t>
  </si>
  <si>
    <t>Выполнение требований правил пожарной безопасности для зданий администраций, зданий муниципальных учреждений, складов ГО (оборудование, сигнализация, средства пожаротушения, информа-ционные уголки противопожарной безопасности), в том числе здание территориального органа п. Половинный, здания муниципальных учреждений п. Белоречка</t>
  </si>
  <si>
    <t>Подготовка и обучение населения способам защиты их действиям в чрезвычайных ситуациях (договор с ТКС на цикл передач по ЧС, изготовление памяток, листовок, плакатов, ТСЗ, тренировки)</t>
  </si>
  <si>
    <t>Обеспечение безопасности людей на водных объектах, предотвращение несчастных случаев на водоемах (изготовление и установка щитов, аншлагов информационно-предупреждающего характера возле водоемов)</t>
  </si>
  <si>
    <t>Создание резерва материальных средств, ГСМ на осуществление мероприятий по ликвидации аварийных или чрезвычайных ситуаций природного и техногенного характера</t>
  </si>
  <si>
    <t>Подготовка и обучение по гражданской обороне территориальных формирований НАСФ</t>
  </si>
  <si>
    <t xml:space="preserve">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 (договор с ТКС на цикл передач по ГО, приобретение наглядной учебно-методической литературы по ГО и ЧС); проведение мероприятий по ГО (тренировки, месячник по ГО) </t>
  </si>
  <si>
    <t>Приобретение формы единого образца для руководителя гражданской обороны городского округа Верхний Тагил</t>
  </si>
  <si>
    <t>Системный блок</t>
  </si>
  <si>
    <t>ед</t>
  </si>
  <si>
    <t>72.21.20.117</t>
  </si>
  <si>
    <t>72.22.000</t>
  </si>
  <si>
    <t>45.21.1</t>
  </si>
  <si>
    <t xml:space="preserve">Строительство трехэтажного жилого дома в городе Верхний Тагил (в том числе проектирование, проведение экспертиз, получение заключений) </t>
  </si>
  <si>
    <t>Декабрь 2014</t>
  </si>
  <si>
    <t xml:space="preserve">Проектирование и строительство двухсекционного многоквартирного дома в рамках Программы по переселению из аварийного жилого фонда (на условиях софинансирования)     3-х этажный 2 под.  1099,8 кв м  
Выполнение работ в соответствии с требованиями: СНиП III-4-80* «Техника безопасности в строительстве», СНиП 12-03-2001 «Безопасность труда в строительстве. Часть 1», СНиП 12-04-2002«Безопасность труда в строительстве. Часть 2», СНиП 12-01-2004 «Организация строительства», СП 12-136-2002 «Безопасность труда в строительстве, решения по охране труда и промышленной безопасности в проектах организации строительства и проектах производства работ» и других нормативных документов, регламентирующих безопасность выполняемых работ, действующих на территории Российской Федерации
</t>
  </si>
  <si>
    <t>52.47.300</t>
  </si>
  <si>
    <t>Выполнение работ по ремонту  мемориалов и памятников</t>
  </si>
  <si>
    <t>45.45.000</t>
  </si>
  <si>
    <t>45.45.13</t>
  </si>
  <si>
    <t>45.23.100</t>
  </si>
  <si>
    <t>45.23.12.150</t>
  </si>
  <si>
    <t xml:space="preserve">3150 кв м  Работы выполнять в соответствие с требованиям СНиП, ГОСТ, СанПИН и требованиями, установленными:
-Федеральным законом от 08.11.2007 г. № 257-ФЗ «Об автомобильных дорогах и о дорожной деятельности в Российской Федерации»;
-Федеральным законом от 10.12.1995 г. № 196-ФЗ «О безопасности дорожного движения»;
- ГОСТ Р 50597-93. «Автомобильные дороги и улицы требования к эксплуатационному состоянию, допустимому по условиям обеспечения безопасности дорожного движения»;
- правилами благоустройства и озеленения городского округа Верхний Тагил (Постановление администрации городского округа Верхний Тагил от 26.02.2013 г. № 109 «Об утверждении Муниципальной целевой программы «Содержание объектов благоустройства и озеленения городского округа Верхний Тагил на 2013-2015 годы»)
Подрядчик при выполнении работ обязан обеспечить выполнение необходимых мероприятий по технике безопасности, охране окружающей среды, насаждений во время выполнения подрядных работ, обеспечить безопасность движения транспорта, людей (прохожих) и рабочих
</t>
  </si>
  <si>
    <t xml:space="preserve">Технико-экономические показатели:
-Категория участка дороги: улица в жилой застройки (IV категории)
-Протяженность участка 1,457км (уточняется проектом)
-Расчетная скорость-60 км/ч
-Ширина земляного полотна-10 м.
-Ширина полосы движения проезжей части-7,0м.
- Ширина обочины – 1,5 м.
- Укрепления обочины – 0,75м
- Водоотводные канавы
Требования к проектированию:
Разработать в соответствии с требованиями Градостроительного кодекса Российской Федерации от 29.12.2004 г. № 190-ФЗ (ред. от 30.12.2012), а также действующими нормативными документами, Постановлением Правительства Российской Федерации от 19.01.2006 г. № 20
Разработать раздел «Охрана окружающей среды».
Проектные 
решения разработать в соответствии с требованиями нормативно- технических документов и согласовать с Заказчиком
Участвовать без дополнительной оплаты:
- при рассмотрении проекта Заказчиком в установленном им порядке;
- при защите проекта в органах государственной экспертизы;
- представлять пояснения, документы и обоснования по требованию Заказчика и органов экспертизы;
- вносить в проект по результатам рассмотрения у Заказчика и органов экспертизы изменения и дополнения, не противоречащие настоящему Заданию. Ответы на замечания экспертизы оформить со сводкой замечаний.
- участвовать в приемочной комиссии по сдаче объекта в эксплуатацию.
Состав проектно-сметной документации:
Выполнить в соответствии СНиП, СанПин, ГОСТ
- архитектурные решения 
- локальные сметные расчеты, сводный сметный расчет 
- ООС (охрана окружающей среды)
- ИТМ ГО ЧС
- проект организации строительства
- технологическое и конструктивное решение
- проект полосы отвода
</t>
  </si>
  <si>
    <t>74.20.13</t>
  </si>
  <si>
    <t>74.20.34.210</t>
  </si>
  <si>
    <t>Разработка проекта на капитальный ремонт  автомобильной дороги в городе Верхний Тагил  по ул. Пролетарская (с прохождением государственной экспертизы)</t>
  </si>
  <si>
    <t>70.32.12.130</t>
  </si>
  <si>
    <t>70.32.30</t>
  </si>
  <si>
    <t>Проведение технической инвентаризации в соответствии с условиями, предъявляемыми к качеству работы на основании действующего законодательства и инструкций, изготовление технической документации</t>
  </si>
  <si>
    <t>Обеспечение контракта 10%    Без аванса</t>
  </si>
  <si>
    <t>Разработка проекта по внесению изменений в генеральный план городского округа Верхний Тагил в части отображения зон, подверженных затоплению и подтоплению, разрушению берегов водных объектов, заболачиванию и другому негативному воздействию</t>
  </si>
  <si>
    <t xml:space="preserve">74.20.11 </t>
  </si>
  <si>
    <t>74.20.51.000</t>
  </si>
  <si>
    <t>Соответствие Градостроительному кодексу  Российской Федерации</t>
  </si>
  <si>
    <t>52.48.12</t>
  </si>
  <si>
    <t>30.02.15.210</t>
  </si>
  <si>
    <t>74.20.34.410</t>
  </si>
  <si>
    <t>32.30.33.310</t>
  </si>
  <si>
    <t>Декабрь 2015</t>
  </si>
  <si>
    <t xml:space="preserve">Работы выполняются в соответствии с действующими на территории РФ государственными стандартами, техническими нормами и техническим заданием, утвержденным заказчиком.      В соотвествии с Постановлением Правительства РФ от 16.02.2008 N 87 «О составе разделов проектной документации и требованиях к их содержанию» В соответствии с требованиями документов:
-градостроительный кодекс РФ  (редакция от 1 января 2013 г.);
-ГОСТ Р 21.1101-2009 «Система проектной документации для строительства. Основные требования к проектной и рабочей документации».
-Методика определения стоимости строительной продукции на территории Российской Федерации МДС 81-35.2004 (утв. постановлением Госстроя РФ от 5 марта 2004 г. N 15/1)
-Федеральным законом от 23.11.2009 №261-ФЗ «Об энергосбережении и о повышении энергетической эффективности и о внесении изменений в отдельные законодательные акты Российской Федерации»
-Федеральным законом от 30.12.2009№384-ФЗ «Технический регламент о безопасности зданий и сооружений»
-Методические указания по устойчивости энергосистем 2003 Федеральным законом от 23.11.2009 №261-ФЗ «Об энергосбережении и о повышении энергетической эффективности и о внесении изменений в отдельные законодательные акты Российской Федерации»
«Правила устройства электроустановок», утверждены Министерством энергетики Российской Федерации, Приказ от 08.07.2002 № 204
- Постановление Правительства РФ от 05.09.2013г. №782 «О схемах водоснабжения и водоотведения»;
-СНиП 2.04.02-84*, СП 31.13330.2012 «Водоснабжение. Наружные сети и сооружения»;
-СНиП 2.04.03-85, СП 32.13330.2012 «Канализация. Наружные сети и сооружения»;
- иных действующих нормативных документов в области водоотведения, водоснабжения, электроснабжения.
</t>
  </si>
  <si>
    <t>Работы выполнять в соответствие с Градостроительным кодексом РФ, постановлением Правительства РФ от 05.03.2007 г. № 145 «О порядке организации и проведения государственной экспертизы проектной документации и результатов инженерных изысканий»</t>
  </si>
  <si>
    <t xml:space="preserve">Услуги по информационному обслуживанию справочной правовой системы «Консультант Плюс» в 2014 году </t>
  </si>
  <si>
    <t>Для СМП и СОНО</t>
  </si>
  <si>
    <r>
      <t xml:space="preserve">Для СМП и СОНО </t>
    </r>
    <r>
      <rPr>
        <sz val="8"/>
        <rFont val="Times New Roman"/>
        <family val="1"/>
      </rPr>
      <t>Штукатурные работы, устройство цементных покрытий, установка цементных штучных деталей, помывка, ошкуривание, покраска фасадов. Выполнение работ должно соответсвовать следущим требованиям: СНиП 12-03-2001, СНиП 12-04-2002 "Безопасность труда в строительстве" часть 1 и 2, СНиП III-10-75 "Благоустройство территории", СНиП 12-01-2004 "Организация строительства", СНиП III-4-80</t>
    </r>
  </si>
  <si>
    <r>
      <t xml:space="preserve"> </t>
    </r>
    <r>
      <rPr>
        <b/>
        <sz val="8"/>
        <rFont val="Times New Roman"/>
        <family val="1"/>
      </rPr>
      <t xml:space="preserve">Для СМП и СОНО. </t>
    </r>
    <r>
      <rPr>
        <sz val="8"/>
        <rFont val="Times New Roman"/>
        <family val="1"/>
      </rPr>
      <t xml:space="preserve">Оборудование поставляется и доставляется со всеми необходимыми документами. Поставляемый товар должен быть новым, не восстановленным, обеспеченным гарантийными обязательствами. Качество товара должно соответствовать нормам и требованиям законодательства РФ. </t>
    </r>
  </si>
  <si>
    <r>
      <t xml:space="preserve">Для СМП и СОНО. </t>
    </r>
    <r>
      <rPr>
        <sz val="8"/>
        <rFont val="Times New Roman"/>
        <family val="1"/>
      </rPr>
      <t>Ликвидация старовозрастных (аварийных) тополей и глубокая обрезка (h= 2,5 – 3,0 м) на территории города Верхний Тагил и п. Белоречка, вывоз и утилизация древесины на полигон ТБО</t>
    </r>
  </si>
  <si>
    <r>
      <t>Для СМП и СОНО.</t>
    </r>
    <r>
      <rPr>
        <sz val="8"/>
        <rFont val="Times New Roman"/>
        <family val="1"/>
      </rPr>
      <t>Работы должны соответствовать техническим регламентам о безопасности зданий и сооружений (384-ФЗ от 30.12.2009), о требованиях пожарной безопасности (123-ФЗ от 22.07.2008), ППБ 01-03, иной обязательной НТД. Безопасность проведения работ, требования к охране труда и технике безопасности предусматривается согласно СНиП 12-03-2001 и 12-04-2002, СанПиН 2.2.3.1384-03 и 2.2.3.2733-10, Правил пожарной безопасности ППБ 01-03, НТД по безопасности труда. Используемые при проведении работ стройматериалы, оборудование, изделия и конструкции должны быть разрешенными к применению на территории РФ, иметь документы (сертификаты соответствия или др.), подтверждающие качество и безопасность продукции.</t>
    </r>
  </si>
  <si>
    <r>
      <t>Для СМП и СОНО.</t>
    </r>
    <r>
      <rPr>
        <sz val="8"/>
        <rFont val="Times New Roman"/>
        <family val="1"/>
      </rPr>
      <t xml:space="preserve"> Планируемый объем печати 60 000 кв. см.  
Периодическое печатное издание должно быть доступно жителям городского округа Верхний Тагил
Периодическое печатное издание должно распространяться по подписке и в розницу тиражом не менее 3 000 экземпляров, выходить в печать не реже 1 (одного) раза в неделю.               Исполнитель должен иметь  Свидетельство о регистрации  средства массовой информации на издание печатного органа на территории Свердловской области.
</t>
    </r>
  </si>
  <si>
    <r>
      <t>Для СМП и СОНО.</t>
    </r>
    <r>
      <rPr>
        <sz val="8"/>
        <rFont val="Times New Roman"/>
        <family val="1"/>
      </rPr>
      <t xml:space="preserve"> Выполнение работ по противопожарной опашке минерализованных полос по периметру населенных пунктов и границ </t>
    </r>
  </si>
  <si>
    <r>
      <t xml:space="preserve">Для СМП и СОНО. </t>
    </r>
    <r>
      <rPr>
        <sz val="8"/>
        <rFont val="Times New Roman"/>
        <family val="1"/>
      </rPr>
      <t xml:space="preserve">Выезд специализированной бригады на территорию городского округа Верхний Тагил для отлова безнадзорных животных с последующей утилизацией в биотермической яме на основании лицензии
</t>
    </r>
  </si>
  <si>
    <t>Приобретение ЭЦП</t>
  </si>
  <si>
    <t>ДЛЯ СМП И СОНО</t>
  </si>
  <si>
    <t>45.21.12.110</t>
  </si>
  <si>
    <t xml:space="preserve">Исследование питьевой воды источников нецентрализованного водоснабжения, исследование и обустройство скважины для хозяйственно-питьевого водоснабжения поселка Белоречка </t>
  </si>
  <si>
    <t>01.12.20</t>
  </si>
  <si>
    <t xml:space="preserve">Уточнение цены после обоснования Н(М)Ц контракта </t>
  </si>
  <si>
    <t>Уточнение цены после обоснования Н(М)Ц контракта</t>
  </si>
  <si>
    <t>Перенос сроков в связи с обоснованием цены</t>
  </si>
  <si>
    <t>Выполнение инженерно-геологических изысканий по улице Спорта в городе Верхний Тагил.</t>
  </si>
  <si>
    <t>Изучение инженерно-геологических условий площадки: геолого-литологического строения, физико-механических и агрессивных свойств грунтов и подземных вод. Согласно требований СНиП 11-02-96 «Инженерные изыскания для строительства. Основные положения», СП 11-105-97 «Инженерно-геологические изыскания для строительства» и другие государственные стандарты и нормативные документы по инженерно-геологическим изысканиям и исследованиям грунтов.</t>
  </si>
  <si>
    <t>Возникла потребность в услугах</t>
  </si>
  <si>
    <r>
      <rPr>
        <b/>
        <sz val="8"/>
        <rFont val="Times New Roman"/>
        <family val="1"/>
      </rPr>
      <t>Для СМП и СОНО.</t>
    </r>
    <r>
      <rPr>
        <sz val="8"/>
        <rFont val="Times New Roman"/>
        <family val="1"/>
      </rPr>
      <t>Разработка комплекта организационно-планирующих документов на основании Федерального закона от 12.02.1998 №28-ФЗ "О гражданской обороне", Федерального закона от 21.12.1994 г. №68-ФЗ "О защите населения и территории от черезвычайных ситуаций природного и техногенного характера"</t>
    </r>
  </si>
  <si>
    <t>Предоставление лицензии для антивируса Касперский на 2014 год</t>
  </si>
  <si>
    <t>Обеспечение контракта 5%    Без аванса</t>
  </si>
  <si>
    <t>Обеспечение контракта 5%     Без аванса</t>
  </si>
  <si>
    <t>Обеспечение контракта  5%    Без аванса</t>
  </si>
  <si>
    <t>Обеспечение контракта 5%      Без аванса</t>
  </si>
  <si>
    <t xml:space="preserve">Отлов, эвтаназия и утилизации безнадзорных животных (собак) </t>
  </si>
  <si>
    <t xml:space="preserve"> 90.02.00</t>
  </si>
  <si>
    <r>
      <t xml:space="preserve">Для СМП и СОНО </t>
    </r>
    <r>
      <rPr>
        <sz val="8"/>
        <rFont val="Times New Roman"/>
        <family val="1"/>
      </rPr>
      <t>Еженедельное автоматическое обновление сетевых версий, обновление локальных версий, восстановление работоспособности экземпляров ПО. С апреля по декабрь 2014 г.</t>
    </r>
  </si>
  <si>
    <t>74.20.2</t>
  </si>
  <si>
    <t>74.20.71</t>
  </si>
  <si>
    <r>
      <t>Для СМП и СОНО</t>
    </r>
    <r>
      <rPr>
        <sz val="8"/>
        <rFont val="Times New Roman"/>
        <family val="1"/>
      </rPr>
      <t xml:space="preserve">. Лицензионные ключи Антивирус Касперского (32 лицензии) </t>
    </r>
  </si>
  <si>
    <t xml:space="preserve">Оказание  услуг по предоставлению Администрации городского округа Верхний Тагил печатной площади в средствах массовой информации (периодическое печатное издание – газета) для публикации материалов в 2014 году
</t>
  </si>
  <si>
    <t>Обслуживание сайта</t>
  </si>
  <si>
    <r>
      <rPr>
        <b/>
        <sz val="8"/>
        <rFont val="Times New Roman"/>
        <family val="1"/>
      </rPr>
      <t>Для СМП и СОНО.</t>
    </r>
    <r>
      <rPr>
        <sz val="8"/>
        <rFont val="Times New Roman"/>
        <family val="1"/>
      </rPr>
      <t xml:space="preserve">Оказание оценочных услуг по определению рыночной стоимости объектов недвижимости в соответствии с Федеральным законом № 135-ФЗ от 29.07.1998 "Об оценочной деятельности в Российской Федерации", Федеральными стандартами оценки ФСО </t>
    </r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</si>
  <si>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 xml:space="preserve"> Работы выполняются в соответствии с нормами Земельного кодекса РФ, Федерального Закона от 24.07.2007 " 221-ФЗ "О государственном кадастре недвижимости" и иными нормами действующего законодательства Российской Федерации</t>
    </r>
  </si>
  <si>
    <t>Сбор, транспортировка, прием и хранение на полигоне ТБО</t>
  </si>
  <si>
    <t>0104 2000104 244 340</t>
  </si>
  <si>
    <t xml:space="preserve">0410 0120410 242 226 </t>
  </si>
  <si>
    <t>в связи с потребностью закупки</t>
  </si>
  <si>
    <t>Июль   2014</t>
  </si>
  <si>
    <t>№ 14-219 от 28.04.14</t>
  </si>
  <si>
    <t>договор 3500+3500</t>
  </si>
  <si>
    <t>17-27 ЭП</t>
  </si>
  <si>
    <t>Июнь     2014</t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</si>
  <si>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 xml:space="preserve"> Схема теплоснабжения должна состоять из разделов и обосновывающих материалов, являющихся их неотъемлемой частью, и объединены в тома и книги.
Состав разделов схем теплоснабжения:
а) Раздел 1 «Показатели перспективного спроса на тепловую энергию (мощность) и теплоноситель в установленных границах территории поселения, городского округа».
б) Раздел 2 «Перспективные балансы тепловой мощности источников тепловой энергии и тепловой нагрузки потребителей».
в) Раздел 3 «Перспективные балансы теплоносителя».
г) Раздел 4 «Предложения по строительству, реконструкции и техническому перевооружению источников тепловой энергии».
д) Раздел 5 «Предложения по строительству и реконструкции тепловых сетей».
е) Раздел 6 «Перспективные топливные балансы».
ж) Раздел 7 «Инвестиции в строительство, реконструкцию и техническое перевооружение».
з) Раздел 8 «Решение об определении единой теплоснабжающей организации».
и) Раздел 9 «Решения о распределении тепловой нагрузки между источниками тепловой энергии».
к) Раздел 10 «Решения по бесхозяйным тепловым сетям».
Обосновывающие материалы к схемам теплоснабжения:
а) Глава 1 «Существующее положение в сфере производства, передачи и потребления тепловой энергии для целей теплоснабжения»;
б) Глава 2 «Перспективное потребление тепловой энергии на цели теплоснабжения»;
в) Глава 3 «Перспективные балансы тепловой мощности источников тепловой энергии и тепловой нагрузки»;
г) Глава 4 «Перспективные балансы производительности водоподготовительных установок и максимального потребления теплоносителя теплопотребляющими установками потребителей, в том числе в аварийных режимах»;
д) Глава 5 «Предложения по строительству, реконструкции и техническому перевооружению источников тепловой энергии»;
е) Глава 6 «Предложения по строительству и реконструкции тепловых сетей и сооружений на них»;
ж) Глава 7 «Перспективные топливные балансы»;
з) Глава 8 «Оценка надежности теплоснабжения»;
и) Глава 9 «Обоснование инвестиций в строительство, реконструкцию и техническое перевооружение»;
к) Глава 10 «Обоснование предложения по определению единой теплоснабжающей организации».
Графический материал (кары, схемы тепловых сетей и т.д.)разрабатывается в программе MapInfo 9.5.
</t>
    </r>
  </si>
  <si>
    <t>Комплект АРМ (3шт.): Системный блок, Лицензия Windows 7, Монитор 20', клавиатура, мышь, колонки, наушники стерео, web-камера, МФУ, кабель подключения USB.</t>
  </si>
  <si>
    <t>Системный блок 1 шт</t>
  </si>
  <si>
    <t xml:space="preserve">Персональный компьютер в сборе </t>
  </si>
  <si>
    <t>0410 0120410  242 310</t>
  </si>
  <si>
    <t>сумма 15 т.р.</t>
  </si>
  <si>
    <t>Июль    2014</t>
  </si>
  <si>
    <r>
      <t>проведение специальной оценки условий труда в Администрации городского округа Верхний Тагил</t>
    </r>
    <r>
      <rPr>
        <b/>
        <sz val="13"/>
        <rFont val="Times New Roman"/>
        <family val="1"/>
      </rPr>
      <t xml:space="preserve"> </t>
    </r>
  </si>
  <si>
    <t>Июнь    2014</t>
  </si>
  <si>
    <t xml:space="preserve"> Работы выполнять в соответствие с требованиям СНиП, ГОСТ, СанПИН и требованиями, установленными:
-Федеральным законом от 08.11.2007 г. № 257-ФЗ «Об автомобильных дорогах и о дорожной деятельности в Российской Федерации»;
-Федеральным законом от 10.12.1995 г. № 196-ФЗ «О безопасности дорожного движения»;
- ГОСТ Р 50597-93. «Автомобильные дороги и улицы требования к эксплуатационному состоянию, допустимому по условиям обеспечения безопасности дорожного движения»;
- правилами благоустройства и озеленения городского округа Верхний Тагил (Постановление администрации городского округа Верхний Тагил от 26.02.2013 г. № 109 «Об утверждении Муниципальной целевой программы «Содержание объектов благоустройства и озеленения городского округа Верхний Тагил на 2013-2015 годы»)
Подрядчик при выполнении работ обязан обеспечить выполнение необходимых мероприятий по технике безопасности, охране окружающей среды, насаждений во время выполнения подрядных работ, обеспечить безопасность движения транспорта, людей (прохожих) и рабочих
</t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</si>
  <si>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 xml:space="preserve"> 3000 кв м  Работы выполнять в соответствие с требованиям СНиП, ГОСТ, СанПИН и требованиями, установленными:
-Федеральным законом от 08.11.2007 г. № 257-ФЗ «Об автомобильных дорогах и о дорожной деятельности в Российской Федерации»;
-Федеральным законом от 10.12.1995 г. № 196-ФЗ «О безопасности дорожного движения»;
- ГОСТ Р 50597-93. «Автомобильные дороги и улицы требования к эксплуатационному состоянию, допустимому по условиям обеспечения безопасности дорожного движения»;
- правилами благоустройства и озеленения городского округа Верхний Тагил (Постановление администрации городского округа Верхний Тагил от 26.02.2013 г. № 109 «Об утверждении Муниципальной целевой программы «Содержание объектов благоустройства и озеленения городского округа Верхний Тагил на 2013-2015 годы»)
Подрядчик при выполнении работ обязан обеспечить выполнение необходимых мероприятий по технике безопасности, охране окружающей среды, насаждений во время выполнения подрядных работ, обеспечить безопасность движения транспорта, людей (прохожих) и рабочих
</t>
    </r>
  </si>
  <si>
    <t>Ямочный ремонт дорог</t>
  </si>
  <si>
    <t xml:space="preserve"> 0409 0120409 244 225</t>
  </si>
  <si>
    <t>Сбор и ликвидация  несанкционированного размещенных отходов с территории индивидуальной жилой застройки г. Верхний Тагил и п.Белоречка</t>
  </si>
  <si>
    <t>0503 0160503 244 225</t>
  </si>
  <si>
    <t>Обустройство колодца по ул. Некрасова д.2 п. Белоречка</t>
  </si>
  <si>
    <t>Октябрь  2014</t>
  </si>
  <si>
    <t>декабрь 2014</t>
  </si>
  <si>
    <t>Сумма 32 550</t>
  </si>
  <si>
    <t>выполнение работ по ремонту крыши дома 9 по ул. Вокзальная в городе Верхний Тагил в 2014 году</t>
  </si>
  <si>
    <t>29</t>
  </si>
  <si>
    <t>Экспертиза сметной документации на "Благоустройство дворовой территории.Площадка по ул.Маяковского 16 после корректировки"</t>
  </si>
  <si>
    <t>30</t>
  </si>
  <si>
    <t>Сумма 7 293</t>
  </si>
  <si>
    <t>Сумма 22 723</t>
  </si>
  <si>
    <t>На выполнение по повторной экспертизе сметной документации  "Благоустройство дворовой территории квартал 20 от ул.Лесная 3 и 5 до ул.Маяковского 35 37"</t>
  </si>
  <si>
    <t>Ремонт антенны сирены оповещения чрезвычайных ситуаций) в населенных пунктах городского округа Верхний Тагил, средств связи для подразделений территориальных НАСФ</t>
  </si>
  <si>
    <t>Выполнение  работ по устройству подъездного пути к жилому дому №60 по ул.Островского</t>
  </si>
  <si>
    <t>Сумма 98 471</t>
  </si>
  <si>
    <r>
      <t xml:space="preserve">Приобретение товаров:                                             </t>
    </r>
    <r>
      <rPr>
        <sz val="10"/>
        <rFont val="Times New Roman"/>
        <family val="1"/>
      </rPr>
      <t xml:space="preserve">стул компьютерный 8 шт. – 16 000 руб. 
чайник – 1 500 руб. (ОУМИ и ЗР)
вентилятор – 1 500 руб. (ОУМИ и ЗР)
обогреватель – 1 500 руб. (ОУМИ и ЗР)
лампа настольная 4 шт. – 4 000 руб. (ОУМИ и ЗР)
сейф (маленький) – 15 000 руб. (ОУМИ и ЗР)
шкаф книжный 2 шт. * 5 000 руб. = 10 000 руб. (ОПО)
стол письменный 1 шт. * 5 600 руб. = 5 600 руб. (ОПО)
офисная тумба 7 шт. * 3000 руб. = 21 000 руб. (ОПО+АСО)
стеллажи 2 шт. * 4000 руб. = 8 000 руб. (АСО)
полка 1 шт. * 2000 руб. = 2 000 руб. (АСО)
стол компьютерный 1 шт. * 5 000 руб. = 5 000 руб. (АСО)
</t>
    </r>
  </si>
  <si>
    <t>Разработка проектов организации  дорожного движения на улично-дорожной сети городского округа Верхний Тагил</t>
  </si>
  <si>
    <t>Август     2014</t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</si>
  <si>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 xml:space="preserve"> Работы должны быть выполнены в соответствии с требованиями ОДН 218.0.006-2002 «Правила диагностики и оценки состояния автомобильных дорог», утвержденного распоряжением Минтранса России от 03.12.2002 № ИС-840-р, а также в соответствии с «Порядком разработки и утверждения проектов организации дорожного движения на автомобильных дорогах», утвержденного Департаментом ОБДД МВД России 02.08.2006 №т13/6-3853 и Федеральным дорожным агентством 07.08.2006 № 01-29/5313. В процессе выполнения работ должна быть обеспечена безопасность их выполнения. </t>
    </r>
    <r>
      <rPr>
        <sz val="9"/>
        <rFont val="Times New Roman"/>
        <family val="1"/>
      </rPr>
      <t>Работы должны быть выполнены в полном объеме, в установленные сроки</t>
    </r>
  </si>
  <si>
    <r>
      <t xml:space="preserve">Для СМП и СОНО. </t>
    </r>
    <r>
      <rPr>
        <sz val="8"/>
        <rFont val="Times New Roman"/>
        <family val="1"/>
      </rPr>
      <t>Работы должны соответствовать техническим регламентам о безопасности зданий и сооружений (384-ФЗ от 30.12.2009), о требованиях пожарной безопасности (123-ФЗ от 22.07.2008), ППБ 01-03, иной обязательной НТД. Безопасность проведения работ, требования к охране труда и технике безопасности предусматривается согласно СНиП 12-03-2001 и 12-04-2002, СанПиН 2.2.3.1384-03 и 2.2.3.2733-10, Правил пожарной безопасности ППБ 01-03, НТД по безопасности труда. Используемые при проведении работ стройматериалы, оборудование, изделия и конструкции должны быть разрешенными к применению на территории РФ, иметь документы (сертификаты соответствия или др.), подтверждающие качество и безопасность продукции.</t>
    </r>
  </si>
  <si>
    <r>
      <t xml:space="preserve">Для СМП и СОНО. </t>
    </r>
    <r>
      <rPr>
        <sz val="8"/>
        <rFont val="Times New Roman"/>
        <family val="1"/>
      </rPr>
      <t>Выполнение работ в соответствии ГОСТ и ТУ</t>
    </r>
  </si>
  <si>
    <r>
      <t xml:space="preserve">Для СМП и СОНО. </t>
    </r>
    <r>
      <rPr>
        <sz val="8"/>
        <rFont val="Times New Roman"/>
        <family val="1"/>
      </rPr>
      <t xml:space="preserve">Подготовка ям в количестве 60 шт., Доставка саженцев с комом земли – 60 шт. Установка кольев и подвязка саженцев – 60 шт. Полив саженцев в течение месяца после высадки
</t>
    </r>
  </si>
  <si>
    <t>Приобретение и тех поддержка программного комплекса "ТК-Мугисон"</t>
  </si>
  <si>
    <t>Ремонт принтера</t>
  </si>
  <si>
    <t>0410 0120410 242 225</t>
  </si>
  <si>
    <t>Сумма 1 959</t>
  </si>
  <si>
    <t>Сумма 60 000</t>
  </si>
  <si>
    <t>Договор на оценку рыночной стоимости №13-08/14 от 20.08.2014 (зем.отдел)</t>
  </si>
  <si>
    <t>Договор на проведение экспертизы на подтверждение стоимости на объект №14-08/14 от 20.08.14(зем.отдел)</t>
  </si>
  <si>
    <t>метрологическая проверка средств измерения</t>
  </si>
  <si>
    <t>0502 0140506 244 225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</si>
  <si>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</si>
  <si>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</si>
  <si>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</si>
  <si>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</si>
  <si>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</si>
  <si>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</si>
  <si>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</si>
  <si>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</si>
  <si>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</si>
  <si>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42</t>
  </si>
  <si>
    <t>43</t>
  </si>
  <si>
    <t>44</t>
  </si>
  <si>
    <t>45</t>
  </si>
  <si>
    <t>48</t>
  </si>
  <si>
    <t>49</t>
  </si>
  <si>
    <t>50</t>
  </si>
  <si>
    <t>53</t>
  </si>
  <si>
    <t>54</t>
  </si>
  <si>
    <t>55</t>
  </si>
  <si>
    <t>56</t>
  </si>
  <si>
    <t>58</t>
  </si>
  <si>
    <t>62</t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</si>
  <si>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 xml:space="preserve">.При разработке технологического процесса руководствоваться нормативными требованиями: 
СНиП 2.04.02-84* "Водоснабжение. Наружные сети и сооружения". 
СанПиН 2.1.4.1074-01 "Гигиенические требования к качеству воды централизованных систем питьевого водоснабжения"
Технологические процессы предусмотреть с уровнем автоматизации и механизации, позволяющим исключить контакт обслуживающего персонала с водозабором в процессе эксплуатации (кроме регламентных, ремонтных и аварийных ситуаций). Предусмотреть меры безопасности, исключающие случайное попадание обслуживающего персонала в сооружения ВЗУ и проникновение посторонних лиц на территорию ВЗУ
</t>
    </r>
  </si>
  <si>
    <t>Приобретение оргтехники для админист.комиссии</t>
  </si>
  <si>
    <t>0113 200 4120 244 310</t>
  </si>
  <si>
    <t>0501 200 0411 243 225</t>
  </si>
  <si>
    <t>Сумма 85 000</t>
  </si>
  <si>
    <t>Сумма 50 000</t>
  </si>
  <si>
    <t>Сумма 94 306(областные 61400)</t>
  </si>
  <si>
    <t>Сумма 21 852</t>
  </si>
  <si>
    <t>сумма 90 000</t>
  </si>
  <si>
    <t>сумма 22 682</t>
  </si>
  <si>
    <t>Сумма-8 т.р.</t>
  </si>
  <si>
    <t>в бюджете  91 100</t>
  </si>
  <si>
    <t>Настенная перекидная система</t>
  </si>
  <si>
    <t>Разработка лесотехнического регламента</t>
  </si>
  <si>
    <t>Разработка паспортов автомобильных дорог</t>
  </si>
  <si>
    <t>0407 2000419 244 226</t>
  </si>
  <si>
    <t>0412 2000414 244 226</t>
  </si>
  <si>
    <t>Выполнение работ по содбору инф.из ЕГРП о собст-х помещений многоквар.домах</t>
  </si>
  <si>
    <t>Выполнение работ по технической инвентаризации объектов муниципальной собственности.Работы по улучшению землеустройства и землепользования</t>
  </si>
  <si>
    <t>Топливо из резервного фонда (котельная п. Половинный)</t>
  </si>
  <si>
    <t>свалка на Фрунзе</t>
  </si>
  <si>
    <t>Приобретение фотоаппарата-6,68 т.р.</t>
  </si>
  <si>
    <t>Приобретение табельного имущества, предметов мебели, системы оповещения населения (в том числе звуковых сигналов при угрозе возникновения чрезвычайных ситуаций) в населенных пунктах городского округа Верхний Тагил, средств связи для подразделений территориальных НАСФ, приобретение фотоаппарата</t>
  </si>
  <si>
    <t>Приобретение шредера (ГО)</t>
  </si>
  <si>
    <t>65</t>
  </si>
  <si>
    <t>66</t>
  </si>
  <si>
    <t>Выполнение работ по разработке «Схема водоснабжения и водоотведения городского округа Верхний Тагил»</t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</si>
  <si>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 xml:space="preserve">.В соответствии с требованиями документов:
- Требования к содержанию схем водоснабжения и водоотведения, утвержденные постановлением Правительства РФ от 05 сентября 2013 г. № 782
- СНиП 2.04.03-85 «Канализация. Наружные сети и сооружения»
- СНиП 2.04.02-84 «Водоснабжение. Наружные сети и сооружения»
- Пособие по водоснабжению и канализации городских и сельских поселений (к СНиП 2.07.01-89)
</t>
    </r>
  </si>
  <si>
    <t>0502 2000202 244 340</t>
  </si>
  <si>
    <t>сумма 96 000</t>
  </si>
  <si>
    <t>сумма 5925</t>
  </si>
  <si>
    <t xml:space="preserve">рабочее давление, МПа- 1
внутренний диаметр -1,5-1,75
материал – чугун
высота гидранта, м – от 0,5 до 3 (с шагом 0,25
число оборотов штанги до полного открытия- 15
</t>
  </si>
  <si>
    <t xml:space="preserve">Поставка подземных гидрантов для нужд городского округа Верхний Тагил </t>
  </si>
  <si>
    <t>29.13.13.922</t>
  </si>
  <si>
    <t>Ремонт квартиры  по ул.Лесная 1-25</t>
  </si>
  <si>
    <t>Ремонт квартиры по ул.Жуковского-10</t>
  </si>
  <si>
    <t>Сумма 29 998,36</t>
  </si>
  <si>
    <t>сумма 21 700,2</t>
  </si>
  <si>
    <t>Поставка компьютерного оборудования для нужд Администрации городского округа Верхний Тагил</t>
  </si>
  <si>
    <t>Сумма 51 508</t>
  </si>
  <si>
    <t>Сумма договора 38 215</t>
  </si>
  <si>
    <t>0410 0120410  242 340</t>
  </si>
  <si>
    <t>Приобретение запасных частей для бесперебойной работы оборудования</t>
  </si>
  <si>
    <t>Сумма договора 4 892</t>
  </si>
  <si>
    <t>Ремонт и профилактика картриджа</t>
  </si>
  <si>
    <t>Сумма 59 987</t>
  </si>
  <si>
    <t>гравировка на мемориале в п. Белоречка</t>
  </si>
  <si>
    <t xml:space="preserve"> </t>
  </si>
  <si>
    <t xml:space="preserve"> 0503 0160503 244 226  </t>
  </si>
  <si>
    <t>Сумма 2 665</t>
  </si>
  <si>
    <r>
      <t xml:space="preserve">Для СМП и СОНО. </t>
    </r>
    <r>
      <rPr>
        <sz val="8"/>
        <rFont val="Times New Roman"/>
        <family val="1"/>
      </rPr>
      <t>Неисключительные (пользовательские) права на использование ПО Microsoft Office Home and Business 2013 32/64 Russian * (6 штук)</t>
    </r>
  </si>
  <si>
    <t>Сумма 41 700</t>
  </si>
  <si>
    <t>3+7,5 обучение по охране труда +8,1 земельщики+ 6 закупки+2+1+9,8экология+10,260-зем.</t>
  </si>
  <si>
    <t>Побелка бордюров</t>
  </si>
  <si>
    <t>(24048 побелка бордюров)</t>
  </si>
  <si>
    <t>Сумма 13006+10754</t>
  </si>
  <si>
    <t>договор 6 544 от 2.04.14</t>
  </si>
  <si>
    <t>Март 2015</t>
  </si>
  <si>
    <t>Выполнение работ по устройству снежного городка в городе Верхний Тагил и по установке и оформлению живых елей в п. Половинный и п. Белоречка</t>
  </si>
  <si>
    <t xml:space="preserve">1) г. Верхний Тагил - устройство снежного городка (установка деревянных и снежных горок, скамеек и домиков, устройство ограждений из прессованного снега, устройство снежных фигур, устройство лабиринта, устройство большой и малой чаши, установка и оформление живой ели)
2) п. Половинный -  установка и оформление живой ели
3) п. Белоречка - установка и оформление живой ели
</t>
  </si>
  <si>
    <t xml:space="preserve">сумма 54 919 </t>
  </si>
  <si>
    <t>охр.труда 5,4+8,1+6 закупки+2 опо+9,8</t>
  </si>
  <si>
    <t>Июль 2015</t>
  </si>
  <si>
    <t>Август   2015</t>
  </si>
  <si>
    <t>Приобретение неисключительных (пользовательских) прав на использование ПО Microsoft Office</t>
  </si>
  <si>
    <t xml:space="preserve">Приобретение уличных урн и парковых скамеек
</t>
  </si>
  <si>
    <t>26.66.12.120</t>
  </si>
  <si>
    <t> 45.25.3</t>
  </si>
  <si>
    <t xml:space="preserve">Выполнение работ по монтажу 
камер уличного IP видеонаблюдения в городе Верхний Тагил 
</t>
  </si>
  <si>
    <r>
      <t xml:space="preserve">Для СМП и СОНО </t>
    </r>
    <r>
      <rPr>
        <sz val="8"/>
        <rFont val="Times New Roman"/>
        <family val="1"/>
      </rPr>
      <t xml:space="preserve">Цветная водонепроницаемая IP камера, 1/2.8" 3.0M, разрешение и скорость трансляции: 3.0M Full-HD (1920х1080)/25 кс; PoE; ИК-подсветка; поддержка Onvif. 
Лицензионное соглашение на использование видеоканала через сеть Интернет – Macroscop SL, либо совместимый
Выделение блока IP адресов
Автовышка для установки видеокамеры
</t>
    </r>
  </si>
  <si>
    <t>0314 0110314 244 226</t>
  </si>
  <si>
    <t>усл.ед.</t>
  </si>
  <si>
    <t>33.40.35.190</t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</si>
  <si>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 xml:space="preserve">.Урны в количестве  15 штук, вкладыш для урны – 1шт, парковая  скамейка - 4шт. 
</t>
    </r>
  </si>
  <si>
    <t>Сумма договора 2400</t>
  </si>
  <si>
    <t>ед.</t>
  </si>
  <si>
    <t xml:space="preserve"> сумма10 717,42</t>
  </si>
  <si>
    <t>80.42</t>
  </si>
  <si>
    <t>80.42.20.119</t>
  </si>
  <si>
    <t>0412 0150412 244 226      0412 2004330 244 226</t>
  </si>
  <si>
    <t xml:space="preserve">Оказание образовательных услуг по  теме
 «Обучение по охране труда руководителей и специалистов» представителей субъектов малого и среднего предпринимательства городского округа Верхний Тагил
</t>
  </si>
  <si>
    <t xml:space="preserve">90105010170501244310,
90105012009503244310,
90105012009603244310
</t>
  </si>
  <si>
    <t>32.30.9</t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</si>
  <si>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 xml:space="preserve"> Продолжительность - 40 часов
Кол-во слушателей - 35 человек
Форма обучения очная, с отрывом от работы, проведение занятий по рабочим дням.
Обеспечение слушателей методической литературой.
По окончании обучения слушателям выдается удостоверение,  заказчику - протокол проверки знаний.
Срок оказания услуг:  с момента заключения контракта по 15.12.2014г. (конкретные даты и время курсов согласовываются с заказчиком).
</t>
    </r>
  </si>
  <si>
    <t>0104 2000115 242 221</t>
  </si>
  <si>
    <t>0104 2000115 244 226</t>
  </si>
  <si>
    <t>0310 0110310 244 225</t>
  </si>
  <si>
    <t>0104 2000104 244 226</t>
  </si>
  <si>
    <t>0104 2000104 244 310</t>
  </si>
  <si>
    <t>0104 2000104 242 310</t>
  </si>
  <si>
    <t>0113 200 4120 244 340</t>
  </si>
  <si>
    <t>Приобретение катриджа</t>
  </si>
  <si>
    <t xml:space="preserve">                            договор на 22 520 (диктофон, факс, фотоаппарат)</t>
  </si>
  <si>
    <t xml:space="preserve">Катриджи 11 335,   </t>
  </si>
  <si>
    <t>0104 2000104  244 226</t>
  </si>
  <si>
    <t xml:space="preserve">624162 г. Свердловская область, г Верхний Тагил, ул. Жуковского,13                                                                                                                                                                                                 Тел. 8 (34357) 2 47 92; 2 44 38; 2 47 90                                                                                                                                                                                                                        planolga14@mail.ru                    </t>
  </si>
  <si>
    <t>Глава городского округа Верхний Тагил    С.Г. Калинин    ________________             «20» ноября 2014 г.</t>
  </si>
  <si>
    <t>0410 03 2 0410 242 226</t>
  </si>
  <si>
    <t>72.60.</t>
  </si>
  <si>
    <t>72.21.20.119</t>
  </si>
  <si>
    <t xml:space="preserve">Оказание информационных услуг с использованием экземпляров 
Специальных Выпусков Системы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 в 2015 году
</t>
  </si>
  <si>
    <r>
      <rPr>
        <b/>
        <sz val="8"/>
        <rFont val="Times New Roman"/>
        <family val="1"/>
      </rPr>
      <t xml:space="preserve">Для СМП и СОНО </t>
    </r>
    <r>
      <rPr>
        <sz val="8"/>
        <rFont val="Times New Roman"/>
        <family val="1"/>
      </rPr>
      <t>Еженедельное автоматическое обновление сетевых версий, обновление локальных версий, восстановление работоспособности экземпляров ПО. С января по декабрь 2015 г.</t>
    </r>
  </si>
  <si>
    <t>0409 03 1 0409 244 225</t>
  </si>
  <si>
    <t>63.21.22</t>
  </si>
  <si>
    <t>Разработка схемы теплоснабжения в поселке Половинный городского округа Верхний Тагил на 2015 и на перспективу до 2030 года</t>
  </si>
  <si>
    <t>декабрь 2015</t>
  </si>
  <si>
    <t>ПЛАН-ГРАФИК
РАЗМЕЩЕНИЯ ЗАКАЗОВ ДЛЯ МУНИЦИПАЛЬНЫХ НУЖД НА 2015 ГОД</t>
  </si>
  <si>
    <t>Ремонт и восстановление асфальтового покрытия автомобильной дороги в городе. Верхний Тагил по ул. Ленина</t>
  </si>
  <si>
    <t>Ремонт и восстановление асфальтового покрытия Тротуар вдоль ДДУ №25 в городе  Верхний Тагил -  (предписание)</t>
  </si>
  <si>
    <t>Ямочный ремонт в городе Верхний Тагил по ул. Островского</t>
  </si>
  <si>
    <t xml:space="preserve">Разработка проекта по внесению изменений в генеральный план городского округа Верхний Тагил в части изменения границ населенных пунктов г. Верхний Тагил и п. Половинный </t>
  </si>
  <si>
    <t>Содержание мемориалов и памятников</t>
  </si>
  <si>
    <t>Спил и глубокая обрезка старовозрастных деревьев</t>
  </si>
  <si>
    <t xml:space="preserve">Программа Антивирус </t>
  </si>
  <si>
    <t>Обучение субъектов малого и среднего предпринимательства</t>
  </si>
  <si>
    <t>Уборка мусора на кладбище городского округа Верхний Тагил</t>
  </si>
  <si>
    <t>Отлов бродячих собак</t>
  </si>
  <si>
    <t>Обустройство снежного городка, установка елок</t>
  </si>
  <si>
    <t>Телефон-факс 2шт. (ОУМИ И ЗР + ОПО)</t>
  </si>
  <si>
    <t>Радиотелефон 2 трубки 1 шт.(ПЭО)</t>
  </si>
  <si>
    <t>телефонный аппарат  (АСО + ОПО)</t>
  </si>
  <si>
    <r>
      <t xml:space="preserve">Приобретение товаров:                                             </t>
    </r>
    <r>
      <rPr>
        <sz val="10"/>
        <rFont val="Times New Roman"/>
        <family val="1"/>
      </rPr>
      <t xml:space="preserve">
Приобретение ВУС
рабочее кресло 4шт * 4 887,5=19 550 руб  Приобретение
шредер 1 шт. – 3 000 руб. (ОУМИ И ЗР)
калькулятор 1 шт. – 500 руб. (АСО)
обогреватель 1 шт. – 1 500 руб. (ОУМИ и ЗР)
сейф (маленький) 1 шт. – 10 000 руб. (ОУМИ и ЗР)
шкаф книжный 1 шт. - 5 000 руб. (ОПО)
стол письменный 1 шт.- 5 000 руб. (ОПО)
офисная тумба 1шт. - 3000 руб. (ОПО)
стеллажи 6 шт. * 4000 руб. = 24 000 руб. (ОУМИ И ЗР + Бух+АСО)
полка 4 шт. * 2000 руб. = 8 000 руб. (АСО)
стол компьютерный 2 шт. * 5 000 руб. = 10 000 руб. (АСО  1 шт. + Бух
</t>
    </r>
  </si>
  <si>
    <t>Капитальный ремонт муниципального имущества поселок Половинный, ул. Луговая (ОВП)</t>
  </si>
  <si>
    <t xml:space="preserve">Внештатник (выполнение информационно-коммуникационных услуг) </t>
  </si>
  <si>
    <t>Опубликование муниципальных правовых актов, иной официальной документации в печатных средствах массовой информации</t>
  </si>
  <si>
    <t>Повышение квалификации служащих (в том числе 22 000 руб. на семинары)</t>
  </si>
  <si>
    <t>Оплата услуг кадастровых инженеров (водопроводные сети от скважины Дедюха до промплощадки ВТГРЭС)</t>
  </si>
  <si>
    <t>Оценка недвижимости объектов муниципальной собственности (объекты муниципальной собственности (в соответствии с планом приватизации)</t>
  </si>
  <si>
    <t>Оценка недвижимости объектов муниципальной собственности (земельные участки (под ИЖС 10 шт</t>
  </si>
  <si>
    <t>Оплата услуг кадастровых инженеров для подготовки технических планов на объекты недвижимости (в соответствии с планом приватизации и незарегистрированные объекты казны – безхозные водопроводные сети, электрические сети)</t>
  </si>
  <si>
    <t xml:space="preserve">Восстановление, ремонт  согласно ППБ-03 объектов наружного водоснабжения городского округа для обеспечения пожаротушения (устройство пожарных пирсов, гидрантов, очистка пожарных водоемов), в том числе поселках
Половинный и Белоречка
Восстановление, ремонт  согласно ППБ-03 объектов наружного водоснабжения городского округа для обеспечения пожаротушения (устройство пожарных пирсов, гидрантов, очистка пожарных водоемов), в том числе поселках
Половинный и Белоречка
</t>
  </si>
  <si>
    <t>Проведение мероприятий по подготовке к пожароопасному периоду (оборудование минерализованных полос на землях городского округа Верхний Тагил, в т.ч. поселков Белоречка, Половинный, производственных объектов, тушение пожаров на землях городского округа.</t>
  </si>
  <si>
    <t xml:space="preserve">Ремонт  запасного пункта управления, учебно-консультационного пункта городского округа Верхний Тагил. </t>
  </si>
  <si>
    <t>Проект автомобильной дороги в городе  Верхний Тагил по  ул. Белинского - ул. Демьяна Бедного</t>
  </si>
  <si>
    <t>Подготовка межевых планов при проведении кадастровых работ на земельные участки под ИЖС (10 шт.), под объектами муниципальной собственности.</t>
  </si>
  <si>
    <t xml:space="preserve">Работы по межеванию земельных участков и их паспортизации для осуществления дорожной деятельности (14 км автомобильных дорог п. Белоречка, 3 км автомобильных дорог п. Половинный, 5 км г. Верхний Тагил  </t>
  </si>
  <si>
    <t xml:space="preserve">Оплата услуг по межеванию земельных участков для ИЖС, для предоставления однократно бесплатно </t>
  </si>
  <si>
    <t>Оплата услуг по межеванию земельных участков для ИЖС под объектами муниципальной собственности (согласно плана приватизации 5 уч.*10 = 50 т.р., по заявлениям граждан под торговую деятельность 200 т.р., для организации аукционов 200 т.р.)</t>
  </si>
  <si>
    <t xml:space="preserve">Оказание информационных услуг с использованием экземпляров 
Специальных Выпусков Системы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 в 2016 году
</t>
  </si>
  <si>
    <t>Выполнение работ по содержанию автомобильных дорог местного значения и сооружений на них в городском округе Верхний Тагил в 2016 году</t>
  </si>
  <si>
    <t>Межевание земельных участков под многоквартирными домами (169 домов)</t>
  </si>
  <si>
    <t>Модернизация уличного освещения</t>
  </si>
  <si>
    <t>Замена ламп уличного освещения</t>
  </si>
  <si>
    <t>Ремонт колонки по ул. Нахимова</t>
  </si>
  <si>
    <t>Благоустройство дворовой территории квартал 20 между домами по ул. Лесная 1,3,5 и ул. Маяковского 35,37</t>
  </si>
  <si>
    <t>Обустройство артезианской скважины в пос. Половинный</t>
  </si>
  <si>
    <t>Организация проведения мероприятий, оказание услуг, направленных на обеспечение пожарной безопасности для административных зданий администрации ГО Верхний Тагил</t>
  </si>
  <si>
    <t>Приобретение противопожарного оборудования для административных зданий, муниципальных зданий ГО Верхний Тагил</t>
  </si>
  <si>
    <t>Организация проведения мероприятий, на распространение противопожарных знаний среди жителей городского округа Верхний Тагил (договор с ТКС на цикл передач по ПБ, размещение в СМИ информации о пожарах, проведение занятий, тренировок, соревнований, участие в конкурсах, слетах,  стендов на противопожарную тематику.</t>
  </si>
  <si>
    <t>Закупка противопожарного оборудования и технических средств пожаротушения, наружного водоснабжения городского округа, а также для подразделений НАСФ.( в том числе для добровольной пожарной охраны)</t>
  </si>
  <si>
    <t>Подготовка (обучение) и поддержание в готовности системы оповещения органов управления, сил и средств городского звена РСЧС (в том числе при проведении учений, тренировок)</t>
  </si>
  <si>
    <t>приобретение табельного имущества,  системы оповещения средств связи и другого имущества для территориальных подразделений НАСФ</t>
  </si>
  <si>
    <t>приобретение средств индивидуальной защиты для сотрудников администрации городского округа Верхний Тагил</t>
  </si>
  <si>
    <t>Организация оборудования мест с массовым пребыванием людей средствами видеонаблюдения</t>
  </si>
  <si>
    <t>Мероприятия по созданию условий для деятельности добровольных формирований населения по охране общественного порядка</t>
  </si>
  <si>
    <t>Создание условий для реализации мер, направленных на укрепление межнационального и межконфессионального согласия</t>
  </si>
  <si>
    <t>Приобретение картриджей для Администрации ГО</t>
  </si>
  <si>
    <t>Оплата услуг кадастровых инженеров по проведению кадастровых работ по образованию земельных участков (межевание под памятниками 4 ед.)</t>
  </si>
  <si>
    <t>Программное обслуживание учета муниципального имущества с помощью программного продукта «Реестр муниципального имущества» городского округа Верхний Тагил</t>
  </si>
  <si>
    <t>Приобретение рассады, клумбы</t>
  </si>
  <si>
    <t>Обслуживание светофоров</t>
  </si>
  <si>
    <t>Работы  по  сбору и  вывозу  несанкционированно размещенных отходов на территории общего пользования городского округа  Верхний Тагил, приобретение  мешков для  сбора  мусора,  завоз чистого  грунта на  газоны</t>
  </si>
  <si>
    <t>Приобретение контейнеров для мусора в старую часть города</t>
  </si>
  <si>
    <t>Предупреждение устранение и  ликвидация  непредвиденных  экологических и эпидемиологических ситуаций, проведение дератизации  и акарицидной обработки  территории  селитебной зоны, утилизация  биологических отходов, обеспечение  контроля за качеством воды Верхнетагильского и  Вогульского прудов  в зонах массового купания  людей</t>
  </si>
  <si>
    <t xml:space="preserve">Услуги Интернет </t>
  </si>
  <si>
    <t xml:space="preserve">Тех. обслуживание здания Администрации </t>
  </si>
  <si>
    <t xml:space="preserve">Услуги связи Белоречка телефонные </t>
  </si>
  <si>
    <t xml:space="preserve">Обслуживание сайта </t>
  </si>
  <si>
    <t xml:space="preserve">Программа «АМБА» </t>
  </si>
  <si>
    <t xml:space="preserve">Программа «Конту Экстерн» </t>
  </si>
  <si>
    <t>Приобретение ключей доступа ЭЦП</t>
  </si>
  <si>
    <t xml:space="preserve">Услуги типографии 
Администрация
ВУС бланки (учетные карты, алфавитные карты, бланки) 
</t>
  </si>
  <si>
    <t xml:space="preserve">Подписка </t>
  </si>
  <si>
    <t>Информационное консультационное обслуживание (показатели сметной стоимости)</t>
  </si>
  <si>
    <t>Представительские расходы (приобретение цветов, подарков)</t>
  </si>
  <si>
    <t>Утилизация компьютерной техники и оргтехники не пригодной к эксплуатации</t>
  </si>
  <si>
    <t>Агитационный материал по безопасности дорожного движения</t>
  </si>
  <si>
    <t>Транспортировка и демеркуризация отработанных ртутьсодержащих ламп, термометров, приборов, приобретение  тары для хранения  отработанных  ламп и термометров, проведение замеров  на содержание паров ртути в помещениях</t>
  </si>
  <si>
    <t>Реализация  и сопровождение  экологических  программ, мероприятий,   проектов  и законопроектов по экологическому контролю, участие в семинарах, выполнение предписаний контролирующих органов</t>
  </si>
  <si>
    <t xml:space="preserve">Приобретение переносных видеокамер ЭКО </t>
  </si>
  <si>
    <t>Приобретение фотоаппарата ЭКО</t>
  </si>
  <si>
    <t>Прохождение повторной государственной экспертизы проекта автомобильной дороги по ул. Спорта-Белинского</t>
  </si>
  <si>
    <t>Предоставление статистической информации</t>
  </si>
  <si>
    <t>извещение за 5 дней до заключения контракта</t>
  </si>
  <si>
    <t xml:space="preserve">Услуги связи (телефон)
Администрация
ВУС
</t>
  </si>
  <si>
    <t xml:space="preserve">Почтовые услуги (конверты, телеграммы, письма)  
Администрация
ВУС
</t>
  </si>
  <si>
    <t xml:space="preserve">      ЕДИНСТВЕННЫЙ ПОСТАВЩИК (пункт 8 части 1 статьи 93 Федерального закона 44-ФЗ)</t>
  </si>
  <si>
    <t xml:space="preserve">Потребление тепловой энергии:
Администрация
Здания (мун. собств.)
ВУС
</t>
  </si>
  <si>
    <t xml:space="preserve">Потребление электроэнергии
Администрация
ВУС
</t>
  </si>
  <si>
    <t>Уличное освещение</t>
  </si>
  <si>
    <t xml:space="preserve">Водоснабжение и водоотведение
Администрация
ВУС
</t>
  </si>
  <si>
    <t>ИТОГО ПЛАН-ГРАФИК 2015</t>
  </si>
  <si>
    <t xml:space="preserve">Тревожная кнопка 
(обслуживание, охрана)
</t>
  </si>
  <si>
    <t>Сумма 42 602,8 (договор от 01.01.15)</t>
  </si>
  <si>
    <t>38</t>
  </si>
  <si>
    <t>41</t>
  </si>
  <si>
    <t xml:space="preserve"> программное обеспечение </t>
  </si>
  <si>
    <t>45.33.00</t>
  </si>
  <si>
    <t>45.33.20.191</t>
  </si>
  <si>
    <r>
      <t xml:space="preserve">Для СМП и СОНО. </t>
    </r>
    <r>
      <rPr>
        <sz val="8"/>
        <rFont val="Times New Roman"/>
        <family val="1"/>
      </rPr>
      <t xml:space="preserve">В ходе ремонта колонки должны быть выполнены в соответствии с требованиями СанПиН 2.1.4.1175-02 «Гигиенические требования к качеству воды нецентрализованного водоснабжения. Санитарная охрана источников» следующие работы:
-устройство подстилающих слоев;
-устройство полов;
-установка элементов каркаса из брусьев;
-обшивка каркасных стен;
-подготовка положительного санитарно-гигиенического заключения территориальной ЦСЭН по качеству воды источника и наличию зоны санитарной охраны (откачка воды, дезинфекция);
- очистка и вывоз мусора, благоустройство зоны санитарной охраны источника нецентрализованного водоснабжения в радиусе не менее 20 метров.
</t>
    </r>
  </si>
  <si>
    <t>29.24.24.191</t>
  </si>
  <si>
    <r>
      <t xml:space="preserve">Для СМП и СОНО. </t>
    </r>
    <r>
      <rPr>
        <sz val="8"/>
        <rFont val="Times New Roman"/>
        <family val="1"/>
      </rPr>
      <t>Microsoft Office 2013 Professional (3 комплекта)</t>
    </r>
  </si>
  <si>
    <r>
      <t>Для СМП и СОНО.</t>
    </r>
    <r>
      <rPr>
        <sz val="8"/>
        <rFont val="Times New Roman"/>
        <family val="1"/>
      </rPr>
      <t xml:space="preserve"> Реализация областной государственной целевой программы «Родники» в ходе обустройства колодца должны быть выполнены в соответствии с требованиями СанПиН 2.1.4.1175-02 «Гигиенические требования к качеству воды нецентрализованного водоснабжения. Санитарная охрана источников» следующие работы:
-разборка наземной части и сруба;
-очистка колодца от мокрого ила и грязи;
-устройство глиняного замка;
-установка сруба надводной части колодца;
-устройство подстилающих слоев;
-устройство полов;
-установка элементов каркаса из брусьев;
-обшивка каркасных стен;
-установка ворота и дверцы колодца;
-установка резных элементов;
-подготовка положительного санитарно-гигиенического заключения территориальной ЦСЭН по качеству воды источника и наличию зоны санитарной охраны (откачка воды, дезинфекция);
- очистка и вывоз мусора, благоустройство зоны санитарной охраны источника нецентрализованного водоснабжения в радиусе не менее 20 метров.
</t>
    </r>
  </si>
  <si>
    <t xml:space="preserve"> 
90.02.00</t>
  </si>
  <si>
    <r>
      <t xml:space="preserve">Для СМП и СОНО. </t>
    </r>
    <r>
      <rPr>
        <sz val="8"/>
        <rFont val="Times New Roman"/>
        <family val="1"/>
      </rPr>
      <t>Товар в количестве 700 шт. в упаковке с закрытой корневой системой надлежащего качества и соответствующего действующим стандартам</t>
    </r>
  </si>
  <si>
    <t>45.23.10</t>
  </si>
  <si>
    <t>75.24.11.213</t>
  </si>
  <si>
    <t xml:space="preserve">Выполнение работ в соответствии ГОСТ Р 52282-2004. Технические средства организации дорожного движения. Светофоры дорожные. Типы, основные параметры, общие технические требования, методы испытаний. ГОСТ Р 52289-2004 Технические средства организации дорожного движения. Правила применения дорожных знаков, разметки, светофоров, дорожных ограждений и направляющих устройств.
ГОСТ Р 50597-93 Автомобильные дороги и улицы. Требования к эксплуатационному состоянию, допустимому по условиям обеспечения безопасности дорожного движения.
ВСН 37-84 Инструкция по организации движения и ограждению мест производства дорожных работ.
СНиП 2.05.02-85.Автомобильные дороги.
Светофоры дорожные должны соответствовать требованиям ГОСТ Р 52282-2004, а их размещение и режим работы – требованиям ГОСТ Р 52289-2004. В процессе эксплуатации техническое состояние светофоров должно отвечать требованиям ГОСТ Р 50597-93.
 Подрядчик должен  осуществлять контроль над работой светофорных объектов, принимать меры по устранению выявленных недостатков.
 </t>
  </si>
  <si>
    <t>45.23.12.140</t>
  </si>
  <si>
    <t>74.20.10.190</t>
  </si>
  <si>
    <t xml:space="preserve">74.20.36 </t>
  </si>
  <si>
    <t xml:space="preserve">45.21.4 </t>
  </si>
  <si>
    <t>45.21.41.192</t>
  </si>
  <si>
    <t xml:space="preserve"> 52.48.11 
 </t>
  </si>
  <si>
    <t>52.48.11.000</t>
  </si>
  <si>
    <t xml:space="preserve"> 74.20.13 
 </t>
  </si>
  <si>
    <t xml:space="preserve">70.32.12.120  </t>
  </si>
  <si>
    <t>.</t>
  </si>
  <si>
    <t xml:space="preserve"> 52.48.12 
 </t>
  </si>
  <si>
    <t>30.02.12.190</t>
  </si>
  <si>
    <t>45.34</t>
  </si>
  <si>
    <t>45.34.22.190</t>
  </si>
  <si>
    <t xml:space="preserve"> 75.25.1 
 </t>
  </si>
  <si>
    <t>70.32.13.822</t>
  </si>
  <si>
    <t>40.13.3</t>
  </si>
  <si>
    <t>40.13.11.133</t>
  </si>
  <si>
    <t>45.34.32.110</t>
  </si>
  <si>
    <t>74.20.1 </t>
  </si>
  <si>
    <t>45.25.22.110</t>
  </si>
  <si>
    <t>28.21.11.190</t>
  </si>
  <si>
    <t>45.25.3</t>
  </si>
  <si>
    <t>75.25.1</t>
  </si>
  <si>
    <t>93.05.12.190</t>
  </si>
  <si>
    <t>23.20</t>
  </si>
  <si>
    <t>23.20.11.229</t>
  </si>
  <si>
    <t>72.50</t>
  </si>
  <si>
    <t>72.50.11.000</t>
  </si>
  <si>
    <t>74.30.1</t>
  </si>
  <si>
    <t>74.30.11.110</t>
  </si>
  <si>
    <t>74.70.3</t>
  </si>
  <si>
    <t>74.70.11.210</t>
  </si>
  <si>
    <t>75.11.7</t>
  </si>
  <si>
    <t>0104 1220104 242 221  0203 2005118 242 221</t>
  </si>
  <si>
    <t>0104 1220104 242 310</t>
  </si>
  <si>
    <t>0104 1220104 244 221  0203 2005118 244 221</t>
  </si>
  <si>
    <t>0104 1220104 244 223  0203 2005118 244 223  0113 0910411 244 223</t>
  </si>
  <si>
    <t xml:space="preserve">0104 1220104 244 223  0203 2005118 244 223  </t>
  </si>
  <si>
    <t>0503 1020510 244 223</t>
  </si>
  <si>
    <t>0104 1220104 244 225</t>
  </si>
  <si>
    <t>0104 1220104 244 226</t>
  </si>
  <si>
    <t>0104 1220104 244 226   0203 2005118 244 340</t>
  </si>
  <si>
    <t>0104 1220104 244 310  0203 2005118 244 340</t>
  </si>
  <si>
    <t>0203 2005118 244 310</t>
  </si>
  <si>
    <t>0309 0130309 244 310</t>
  </si>
  <si>
    <t>0309 0130309 244 226</t>
  </si>
  <si>
    <t>0309 0130309 244 340</t>
  </si>
  <si>
    <t>0309 0130310 244 226</t>
  </si>
  <si>
    <t>0310 0140311 244 226</t>
  </si>
  <si>
    <t>0314 0120314 244 226</t>
  </si>
  <si>
    <t>0314 0120315 244 226</t>
  </si>
  <si>
    <t>0314 0120316 244 226</t>
  </si>
  <si>
    <t>0409 0330401 244 226</t>
  </si>
  <si>
    <t>0409 0310404 244 226</t>
  </si>
  <si>
    <t>0406 0310406 244 225</t>
  </si>
  <si>
    <t>0409 0310406 244 225</t>
  </si>
  <si>
    <t>0409 0310407 244 225</t>
  </si>
  <si>
    <t>0409 0310409 244 225</t>
  </si>
  <si>
    <t>0410 0320410 242 221</t>
  </si>
  <si>
    <t>0410 0320410 242 225</t>
  </si>
  <si>
    <t>0410 0320410 242 226</t>
  </si>
  <si>
    <t>0410 0320410 242 340</t>
  </si>
  <si>
    <t>0412 0510402 244 226</t>
  </si>
  <si>
    <t>0412 0910416 244 226</t>
  </si>
  <si>
    <t>0412 0910414 244 226</t>
  </si>
  <si>
    <t>0412 0910417 244 226</t>
  </si>
  <si>
    <t>0502 0420506 244 226</t>
  </si>
  <si>
    <t>0503 1010613 244 225</t>
  </si>
  <si>
    <t>0503 1010613 244 226</t>
  </si>
  <si>
    <t>0505 0410502 244 226</t>
  </si>
  <si>
    <t xml:space="preserve">Система VipNet (Администрация) </t>
  </si>
  <si>
    <t>0410 0320410 244 226</t>
  </si>
  <si>
    <t>Система «Общероссийский день приема граждан»</t>
  </si>
  <si>
    <t>0410 0320410 244 310</t>
  </si>
  <si>
    <t>0104 1220115 242  221</t>
  </si>
  <si>
    <t>0104 1220115 242  226</t>
  </si>
  <si>
    <t>0104 1220104 244 340     0203 2005118 244 340   0104 1220115 244 340</t>
  </si>
  <si>
    <t>0113 1210104 244 226</t>
  </si>
  <si>
    <t>0113 1210104 244 290</t>
  </si>
  <si>
    <t>0113 2004120 244 340  0113 2004110 244 340</t>
  </si>
  <si>
    <t>0501 0910411 243 225</t>
  </si>
  <si>
    <t>0503 1020515 244 226</t>
  </si>
  <si>
    <t>Противопожарные оповещатели,сертификат соответствия, гарантийный срок. Приобретение огнетушителей</t>
  </si>
  <si>
    <t>Приобретение средст связи, в соответствии технических характеристик</t>
  </si>
  <si>
    <r>
      <t>Для СМП и СОНО.Приобретение противогазов, СИЗ;</t>
    </r>
    <r>
      <rPr>
        <sz val="8"/>
        <rFont val="Times New Roman"/>
        <family val="1"/>
      </rPr>
      <t xml:space="preserve"> должны быть разрешенными к применению на территории РФ, иметь документы (сертификаты соответствия или др.), подтверждающие качество и безопасность продукции.</t>
    </r>
  </si>
  <si>
    <t>В соответствии правил пожарной безопасности для административных зданий</t>
  </si>
  <si>
    <t>Размещение информации в СМИ, подготовка листовок, плакатов, проведении семинаров, тренировок</t>
  </si>
  <si>
    <t>Приобретение материальных средст , в соответствии технических характеристик</t>
  </si>
  <si>
    <t>Май 2015</t>
  </si>
  <si>
    <t>Август 2015</t>
  </si>
  <si>
    <t>Апрель 2015</t>
  </si>
  <si>
    <t>Октябрь 2015</t>
  </si>
  <si>
    <t>Июнь 2015</t>
  </si>
  <si>
    <t>Сентябрь 2015</t>
  </si>
  <si>
    <t>Ноябрь 2015</t>
  </si>
  <si>
    <t>0113 0910416 244 226</t>
  </si>
  <si>
    <t>0113 0910419244 226</t>
  </si>
  <si>
    <t>0113 0910412 244 226</t>
  </si>
  <si>
    <t>0113 0910415 244 226</t>
  </si>
  <si>
    <t>0503 1020503 244 226</t>
  </si>
  <si>
    <t>0503 1020508 244 226</t>
  </si>
  <si>
    <t>0503 1020509 244 226</t>
  </si>
  <si>
    <t>0503 1020511 244 225</t>
  </si>
  <si>
    <t>0503 1020512 244 226</t>
  </si>
  <si>
    <t>0503 1020513244 226</t>
  </si>
  <si>
    <t>0503 1020514 244 226</t>
  </si>
  <si>
    <t>0503 1020516 244 226</t>
  </si>
  <si>
    <t>0503 1020517 244 226</t>
  </si>
  <si>
    <t>0503 1020518 244 226</t>
  </si>
  <si>
    <t>0503 1020521 244 226</t>
  </si>
  <si>
    <t xml:space="preserve">0310 0140311 244 310 </t>
  </si>
  <si>
    <t>0603 1010603 244 226   0603 1010603 244 222</t>
  </si>
  <si>
    <t>0603 1010603 244 226</t>
  </si>
  <si>
    <t>0603 1010603 244 310</t>
  </si>
  <si>
    <t xml:space="preserve">      ЕДИНСТВЕННЫЙ ПОСТАВЩИК (пункт 29 части 1 статьи 93 Федерального закона 44-ФЗ)</t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</si>
  <si>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>.  Картриджи должны обеспечивать качественную работу на протяжении всего ресурса до полного израсходования тонера (краски) в соответствии с техническими характеристиками производителя</t>
    </r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</si>
  <si>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>.Заправленные и восстановленные картриджи должны обеспечивать качественную работу на протяжении всего ресурса до полного израсходования тонера (краски) в соответствии с техническими характеристиками производителя</t>
    </r>
  </si>
  <si>
    <t>январь 2015</t>
  </si>
  <si>
    <t>Сумма 94500 договор от 01.01.15</t>
  </si>
  <si>
    <r>
      <t>Для СМП и СОНО.</t>
    </r>
    <r>
      <rPr>
        <sz val="8"/>
        <rFont val="Times New Roman"/>
        <family val="1"/>
      </rPr>
      <t xml:space="preserve"> Планируемый объем печати70 000 кв. см.  
Периодическое печатное издание должно быть доступно жителям городского округа Верхний Тагил
Периодическое печатное издание должно распространяться по подписке и в розницу тиражом не менее 3 000 экземпляров, выходить в печать не реже 1 (одного) раза в неделю.               Исполнитель должен иметь  Свидетельство о регистрации  средства массовой информации на издание печатного органа на территории Свердловской области.
</t>
    </r>
  </si>
  <si>
    <t>оказание услуг по предоставлению Администрации городского округа Верхний Тагил печатной площади в средствах массовой информации (периодическое печатное издание – газета) для публикации материалов в 2015 году</t>
  </si>
  <si>
    <t>декабрь 2016</t>
  </si>
  <si>
    <t>Сумма 16100 №д-08/15</t>
  </si>
  <si>
    <t>Договор от 01.01.15</t>
  </si>
  <si>
    <r>
      <rPr>
        <b/>
        <sz val="8"/>
        <rFont val="Times New Roman"/>
        <family val="1"/>
      </rPr>
      <t xml:space="preserve">Для СМП и СОНО. </t>
    </r>
    <r>
      <rPr>
        <sz val="8"/>
        <rFont val="Times New Roman"/>
        <family val="1"/>
      </rPr>
      <t xml:space="preserve">Работы выполнить в соответствии с действующими нормами и правилами, условиями контракта и технической документации. Порядок приемки выполненных работ, организация технического надзора и оценка качества выполняемых работ, порядок заполнения и формы исполнительной и производственно-технической документации устанавливаются в соответствии с условиями контракта и требованиями нормативно-технической документации (СНиП и т.д.), ввод в эксплуатацию, а также передачу новых, завершенных модернизацией конструкций (оборудования) осуществляет Подрядчик в соответствии с действующими в период исполнения контракта регламентами энергоснабжающих организаций, нормами законодательства. </t>
    </r>
  </si>
  <si>
    <r>
      <t xml:space="preserve">           Для СМП и СОНО</t>
    </r>
    <r>
      <rPr>
        <sz val="8"/>
        <rFont val="Times New Roman"/>
        <family val="1"/>
      </rPr>
      <t>.  Подрядчик гарантирует обеспечить соответствие выполняемых работ предъявляемым требованиям, согласно Технического задания Заказчика, предоставить документы о допуске к определенному виду работ, оформленные в соответствии с законодательством Российской Федерации. Подрядчик гарантирует качество и надежность выполненных работ.</t>
    </r>
  </si>
  <si>
    <r>
      <t xml:space="preserve">    </t>
    </r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>.  Используемые при производстве работ материалы должны быть новыми, ранее не эксплуатируемыми.Производство работ должно осуществляться с соблюдением действующих строительных норм и правил (СНиП), государственных стандартов, правил технической эксплуатации, охраны труда, безопасности и других нормативных документов на проектирование, при техническом надзоре Заказчика. Перед началом работ представлять «Заказчику» паспорта и сертификаты на материалы подлежащие использованию.</t>
    </r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</si>
  <si>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 xml:space="preserve">   Работы выполнять в соответствие с требованиям СНиП, ГОСТ, СанПИН и требованиями, установленными:
-Федеральным законом от 08.11.2007 г. № 257-ФЗ «Об автомобильных дорогах и о дорожной деятельности в Российской Федерации»;
-Федеральным законом от 10.12.1995 г. № 196-ФЗ «О безопасности дорожного движения»;
- ГОСТ Р 50597-93. «Автомобильные дороги и улицы требования к эксплуатационному состоянию, допустимому по условиям обеспечения безопасности дорожного движения»;
- правилами благоустройства и озеленения городского округа Верхний Тагил (Постановление администрации городского округа Верхний Тагил от 26.02.2013 г. № 109 «Об утверждении Муниципальной целевой программы «Содержание объектов благоустройства и озеленения городского округа Верхний Тагил на 2013-2015 годы»)
Подрядчик при выполнении работ обязан обеспечить выполнение необходимых мероприятий по технике безопасности, охране окружающей среды, насаждений во время выполнения подрядных работ, обеспечить безопасность движения транспорта, людей (прохожих) и рабочих
</t>
    </r>
  </si>
  <si>
    <t>июль 2015</t>
  </si>
  <si>
    <t>февраль 2015</t>
  </si>
  <si>
    <t xml:space="preserve">февраль 2015 </t>
  </si>
  <si>
    <t>май 2015</t>
  </si>
  <si>
    <t>ноябрь 2015</t>
  </si>
  <si>
    <t>август 2015</t>
  </si>
  <si>
    <t>Проведение исследований ежемесячно по химическим и бактериологическим показателм в соответствии с план- графиком</t>
  </si>
  <si>
    <t xml:space="preserve">Проведение работ по организации дератизационного барьера и акарицидной обработке территории городского округа  </t>
  </si>
  <si>
    <t>Качество работ должно соответствовать действующим СНиП, ГОСТ, ВСН, МДС, ОДН и иными нормативными документам РФ. Объем выполняемых работ должен соответствовать объемам, указанным в сметной документации. Подрядчик гарантирует надлежащее качество используемых материалов, конструкций, оборудования, подтвержденного паспортами, сертификатами, соответствующие ГОСТам, требованиям экологических, санитарно-гигиенических и других норм, действующих на территории Российской Федерации. Предусмотреть мероприятия по обеспечению нормальных условий труда согласно действующему законодательству РФ.</t>
  </si>
  <si>
    <t xml:space="preserve">Обновление и сопровождение
Программы 
1С – система электронного документооборота, 
1С - бухгалтерия госучреждения
1С бухгалтерия бюджетная отчетность
Обновление и сопровождение
Программы 
1С – система электронного документооборота, 
1С - бухгалтерия госучреждения
1С бухгалтерия бюджетная отчетность
</t>
  </si>
  <si>
    <t>сентябрь 2015</t>
  </si>
  <si>
    <t>Закупки 2014 года</t>
  </si>
  <si>
    <t>02.02.1</t>
  </si>
  <si>
    <t>02.02.10.129</t>
  </si>
  <si>
    <t>Выполнение кадастровых работ, лесоустройства городских лесов и разработку лесохозяйственного  регламента на территории городского округа Верхний Тагил</t>
  </si>
  <si>
    <t xml:space="preserve">Общая площадь объектов лесоустройства составляет 284 га на территории городского округа Верхний Тагил в том числе пос. Половинный, пос. Белоречка.Сроки выполнения работ:
* начало выполнения работ - с момента заключения государственного контракта;
* окончание выполнения работ – через  225 дней
Работы выполняются в III этапа:
I этап: Кадастровые  работы, подготовительные работы по лесоустройству – с момента заключения государственного контракта в течение 120 дней;
II этап: Полевые, камеральные работы по лесоустройству – 60 дней;
III этап: Разработка лесохозяйственного регламента – 45 дней.
</t>
  </si>
  <si>
    <t>ЗАКУПКИ 2014 ГОДА</t>
  </si>
  <si>
    <t xml:space="preserve">   ЕДИНСТВЕННЫЙ ПОСТАВЩИК (пункт 29 части 1 статьи 93 Федерального закона 44-ФЗ)</t>
  </si>
  <si>
    <t>июнь 2015</t>
  </si>
  <si>
    <t>52.47.3</t>
  </si>
  <si>
    <t>45.45.</t>
  </si>
  <si>
    <t>45.23.1</t>
  </si>
  <si>
    <t>70.31.22</t>
  </si>
  <si>
    <t>70.31.15.000</t>
  </si>
  <si>
    <t>25.13.60.210:</t>
  </si>
  <si>
    <t>25.13.7</t>
  </si>
  <si>
    <t>30.02</t>
  </si>
  <si>
    <t>72.50.1</t>
  </si>
  <si>
    <t>80.42.20.190</t>
  </si>
  <si>
    <t>март 2015</t>
  </si>
  <si>
    <t>апрель 2015</t>
  </si>
  <si>
    <t>22.21.</t>
  </si>
  <si>
    <t>январь 2016</t>
  </si>
  <si>
    <t>75.25.11</t>
  </si>
  <si>
    <t>74.84</t>
  </si>
  <si>
    <t xml:space="preserve">      ЕДИНСТВЕННЫЙ ПОСТАВЩИК (пункт 1 части 1 статьи 93 Федерального закона 44-ФЗ)</t>
  </si>
  <si>
    <t xml:space="preserve">Сумма 63 966 договор </t>
  </si>
  <si>
    <t>90.00.2</t>
  </si>
  <si>
    <t xml:space="preserve">оказание услуг по заправке и ремонту  картриджей, замене расходных материалов для оргтехники для нужд Администрации городского округа Верхний Тагил </t>
  </si>
  <si>
    <t>Своевременно и надлежащим образом оказывать услуги по предоставлению статистической информации и уведомлять о готовностистатистической информации.</t>
  </si>
  <si>
    <t>Услуги почтовой связи, связанные с пересылкой письменной корреспонденции</t>
  </si>
  <si>
    <t>64.11.12</t>
  </si>
  <si>
    <t>При оказании услуг поставщик обязуется руководствоваться «Правилами оказания услуг местной, внутризоновой, междугородной и международной телефонной связи», утвержденными Постановлением Правительства РФ от 18 мая 2005 года №310.</t>
  </si>
  <si>
    <t>64.20.11.110</t>
  </si>
  <si>
    <t>64.11.14.190</t>
  </si>
  <si>
    <t>подача тепловой энергии в соответствии с температурным графиком</t>
  </si>
  <si>
    <t>Качество воды централизованных систем питьевого водоснабжения должны соответствовать СанПиН 2.1.4.1074-01</t>
  </si>
  <si>
    <t>условия по заключению контракта</t>
  </si>
  <si>
    <t>Сумма 6256,25</t>
  </si>
  <si>
    <t>74.20.22.000</t>
  </si>
  <si>
    <t>75.11.13.130</t>
  </si>
  <si>
    <t>64.20.11</t>
  </si>
  <si>
    <t>40.30.2</t>
  </si>
  <si>
    <t>40.30.10</t>
  </si>
  <si>
    <t>41.00.2</t>
  </si>
  <si>
    <t>41.00.20.120</t>
  </si>
  <si>
    <t>40.12</t>
  </si>
  <si>
    <t>40.12.10.110</t>
  </si>
  <si>
    <t>Сумма 17387,00</t>
  </si>
  <si>
    <t>ЕДИНСТВЕННЫЙ ПОСТАВЩИК (пункт 1 части 1 статьи 93 Федерального закона 44-ФЗ)</t>
  </si>
  <si>
    <t>Сумма 40 000</t>
  </si>
  <si>
    <t>Изготовление   аншлагов природоохранной тематики</t>
  </si>
  <si>
    <t>Изготовление аншлагов в количестве 38 штук. 23 аншлага с держателем, 15 аншлагов без держателя</t>
  </si>
  <si>
    <r>
      <rPr>
        <b/>
        <sz val="8"/>
        <rFont val="Times New Roman"/>
        <family val="1"/>
      </rPr>
      <t>Для СМП и СОНО</t>
    </r>
    <r>
      <rPr>
        <sz val="8"/>
        <rFont val="Times New Roman"/>
        <family val="1"/>
      </rPr>
      <t>. Работы должны соответствовать техническим регламентам о безопасности зданий и сооружений и техники, средств связи</t>
    </r>
  </si>
  <si>
    <t>Обустройство и  ремонт  родников, колодцев, скважин, обслуживание ранее обустроенных источников, используемых населением  городского округа  для питьевых нужд</t>
  </si>
  <si>
    <t>Исследование родников, колодцев, расположенных на территории ГО и скважины хозяйственно-питьевого назначения в поселке Белоречка</t>
  </si>
  <si>
    <t>В бюджете 305316</t>
  </si>
  <si>
    <r>
      <t xml:space="preserve"> </t>
    </r>
    <r>
      <rPr>
        <b/>
        <sz val="8"/>
        <rFont val="Times New Roman"/>
        <family val="1"/>
      </rPr>
      <t xml:space="preserve">Для СМП и СОНО. </t>
    </r>
    <r>
      <rPr>
        <sz val="8"/>
        <rFont val="Times New Roman"/>
        <family val="1"/>
      </rPr>
      <t xml:space="preserve">Мебель поставляется и доставляется со всеми необходимыми документами. Поставляемый товар должен быть новым, не восстановленным, обеспеченным гарантийными обязательствами. </t>
    </r>
  </si>
  <si>
    <t>52.48.11</t>
  </si>
  <si>
    <t>32.30.3</t>
  </si>
  <si>
    <t>52.48.13</t>
  </si>
  <si>
    <t>33.40.33.199</t>
  </si>
  <si>
    <t>32.30</t>
  </si>
  <si>
    <t>Административная комиссия (субсидии ОБ)марки 5000)</t>
  </si>
  <si>
    <t>Приобретение для Административной комиссии (субсидии ОБ)(канцтовары-3000, обслуживание оргтехники-2000, стол 5000+4 шкафа 25000 )</t>
  </si>
  <si>
    <t xml:space="preserve">февраль </t>
  </si>
  <si>
    <t>Оснащение запасного пункта управления, пункта временного размещения, учебно-консультационного пункта городского округа Верхний Тагил, приобретение , предметов мебели, средств связи и другого имущества, в т. ч. телефон, радиостанции и т.д.)</t>
  </si>
  <si>
    <r>
      <t>Для СМП и СОНО.</t>
    </r>
    <r>
      <rPr>
        <sz val="8"/>
        <rFont val="Times New Roman"/>
        <family val="1"/>
      </rPr>
      <t>Экран:</t>
    </r>
    <r>
      <rPr>
        <b/>
        <sz val="8"/>
        <rFont val="Times New Roman"/>
        <family val="1"/>
      </rPr>
      <t xml:space="preserve">
</t>
    </r>
    <r>
      <rPr>
        <sz val="8"/>
        <rFont val="Times New Roman"/>
        <family val="1"/>
      </rPr>
      <t>Размер не менее 15,6 дюймов</t>
    </r>
    <r>
      <rPr>
        <b/>
        <sz val="8"/>
        <rFont val="Times New Roman"/>
        <family val="1"/>
      </rPr>
      <t xml:space="preserve">
</t>
    </r>
    <r>
      <rPr>
        <sz val="8"/>
        <rFont val="Times New Roman"/>
        <family val="1"/>
      </rPr>
      <t xml:space="preserve">Разрешение экрана не менее 1366х768. Процессор:
 количество ядер – не менее 2х
 количество вычислительных потоков – не менее 4х
Объем кэш-памяти - не менее 3 MB
</t>
    </r>
    <r>
      <rPr>
        <b/>
        <sz val="8"/>
        <rFont val="Times New Roman"/>
        <family val="1"/>
      </rPr>
      <t xml:space="preserve">
</t>
    </r>
  </si>
  <si>
    <t>4 договора:86000-оценка, 98000-экспертиза, 98000-экспертиза, 98000-экспертиза</t>
  </si>
  <si>
    <t>10000-закупки</t>
  </si>
  <si>
    <t>Оценка рыночной стоимости и экспертиза</t>
  </si>
  <si>
    <t xml:space="preserve"> 33.40.1
 </t>
  </si>
  <si>
    <t xml:space="preserve"> Приобретение ноутбука  ВУС(Приобретение ВУС
ноутбук – 25 000 руб. 
обогреватель – 3 000 руб. 
диск DV+RV – 450 руб. 
</t>
  </si>
  <si>
    <t>52.48.13.110</t>
  </si>
  <si>
    <t>Глава городского округа Верхний Тагил    С.Г. Калинин    ________________             «  27 » января 2015 г.</t>
  </si>
  <si>
    <t>Приобретение ноутбука (ГО и ЧС)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</si>
</sst>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&quot;р.&quot;"/>
    <numFmt numFmtId="171" formatCode="[$-FC19]d\ mmmm\ yyyy\ &quot;г.&quot;"/>
    <numFmt numFmtId="172" formatCode="#,##0&quot;р.&quot;"/>
    <numFmt numFmtId="173" formatCode="#,##0.00_ ;\-#,##0.00\ "/>
    <numFmt numFmtId="174" formatCode="000000"/>
  </numFmts>
  <fonts count="73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0"/>
      <name val="Tahoma"/>
      <family val="2"/>
    </font>
    <font>
      <b/>
      <sz val="10"/>
      <name val="Arial Cyr"/>
      <family val="0"/>
    </font>
    <font>
      <sz val="13"/>
      <name val="Times New Roman"/>
      <family val="1"/>
    </font>
    <font>
      <b/>
      <sz val="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4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vertical="top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top" wrapText="1"/>
    </xf>
    <xf numFmtId="4" fontId="8" fillId="33" borderId="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9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9" fontId="3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wrapText="1"/>
    </xf>
    <xf numFmtId="1" fontId="1" fillId="33" borderId="17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9" fontId="3" fillId="33" borderId="15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/>
    </xf>
    <xf numFmtId="1" fontId="1" fillId="33" borderId="12" xfId="0" applyNumberFormat="1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10" fillId="33" borderId="17" xfId="0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top" wrapText="1"/>
    </xf>
    <xf numFmtId="9" fontId="10" fillId="33" borderId="15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4" fontId="4" fillId="33" borderId="0" xfId="0" applyNumberFormat="1" applyFont="1" applyFill="1" applyBorder="1" applyAlignment="1">
      <alignment horizontal="center" vertical="top" wrapText="1"/>
    </xf>
    <xf numFmtId="1" fontId="1" fillId="33" borderId="0" xfId="0" applyNumberFormat="1" applyFont="1" applyFill="1" applyBorder="1" applyAlignment="1">
      <alignment horizontal="center" vertical="top" wrapText="1"/>
    </xf>
    <xf numFmtId="3" fontId="3" fillId="33" borderId="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3" fontId="4" fillId="33" borderId="21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9" fontId="9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8" fillId="33" borderId="22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66" fillId="33" borderId="10" xfId="0" applyNumberFormat="1" applyFont="1" applyFill="1" applyBorder="1" applyAlignment="1">
      <alignment horizontal="center" vertical="center" wrapText="1"/>
    </xf>
    <xf numFmtId="3" fontId="66" fillId="33" borderId="10" xfId="0" applyNumberFormat="1" applyFont="1" applyFill="1" applyBorder="1" applyAlignment="1">
      <alignment horizontal="center" vertical="center" wrapText="1"/>
    </xf>
    <xf numFmtId="43" fontId="3" fillId="33" borderId="15" xfId="60" applyFont="1" applyFill="1" applyBorder="1" applyAlignment="1">
      <alignment horizontal="center" vertical="top" wrapText="1"/>
    </xf>
    <xf numFmtId="49" fontId="0" fillId="33" borderId="11" xfId="0" applyNumberForma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9" fontId="67" fillId="33" borderId="10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top" wrapText="1"/>
    </xf>
    <xf numFmtId="49" fontId="0" fillId="34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4" fontId="10" fillId="33" borderId="0" xfId="0" applyNumberFormat="1" applyFont="1" applyFill="1" applyBorder="1" applyAlignment="1">
      <alignment horizontal="center" vertical="top" wrapText="1"/>
    </xf>
    <xf numFmtId="0" fontId="65" fillId="33" borderId="14" xfId="0" applyFont="1" applyFill="1" applyBorder="1" applyAlignment="1">
      <alignment horizontal="left" vertical="top" wrapText="1"/>
    </xf>
    <xf numFmtId="49" fontId="0" fillId="34" borderId="17" xfId="0" applyNumberFormat="1" applyFill="1" applyBorder="1" applyAlignment="1">
      <alignment horizontal="center" vertical="center" wrapText="1"/>
    </xf>
    <xf numFmtId="49" fontId="0" fillId="34" borderId="18" xfId="0" applyNumberForma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14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4" fontId="7" fillId="33" borderId="10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top" wrapText="1"/>
    </xf>
    <xf numFmtId="0" fontId="65" fillId="33" borderId="15" xfId="0" applyFont="1" applyFill="1" applyBorder="1" applyAlignment="1">
      <alignment horizontal="center" vertical="top" wrapText="1"/>
    </xf>
    <xf numFmtId="3" fontId="66" fillId="33" borderId="15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top" wrapText="1"/>
    </xf>
    <xf numFmtId="9" fontId="67" fillId="33" borderId="15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1" fontId="4" fillId="33" borderId="14" xfId="0" applyNumberFormat="1" applyFont="1" applyFill="1" applyBorder="1" applyAlignment="1">
      <alignment horizontal="center" vertical="top" wrapText="1"/>
    </xf>
    <xf numFmtId="4" fontId="7" fillId="33" borderId="14" xfId="0" applyNumberFormat="1" applyFont="1" applyFill="1" applyBorder="1" applyAlignment="1">
      <alignment horizontal="center" vertical="top" wrapText="1"/>
    </xf>
    <xf numFmtId="3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4" fontId="15" fillId="33" borderId="0" xfId="0" applyNumberFormat="1" applyFont="1" applyFill="1" applyBorder="1" applyAlignment="1">
      <alignment/>
    </xf>
    <xf numFmtId="4" fontId="15" fillId="33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top" wrapText="1"/>
    </xf>
    <xf numFmtId="1" fontId="1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1" fontId="11" fillId="33" borderId="15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top" wrapText="1"/>
    </xf>
    <xf numFmtId="0" fontId="1" fillId="33" borderId="15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4" borderId="20" xfId="0" applyNumberForma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3" fontId="3" fillId="33" borderId="24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top" wrapText="1"/>
    </xf>
    <xf numFmtId="0" fontId="12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1" fontId="1" fillId="33" borderId="26" xfId="0" applyNumberFormat="1" applyFont="1" applyFill="1" applyBorder="1" applyAlignment="1">
      <alignment horizontal="center" vertical="top" wrapText="1"/>
    </xf>
    <xf numFmtId="4" fontId="1" fillId="33" borderId="27" xfId="0" applyNumberFormat="1" applyFont="1" applyFill="1" applyBorder="1" applyAlignment="1">
      <alignment horizontal="center" vertical="top" wrapText="1"/>
    </xf>
    <xf numFmtId="3" fontId="3" fillId="33" borderId="18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top" wrapText="1"/>
    </xf>
    <xf numFmtId="49" fontId="0" fillId="34" borderId="14" xfId="0" applyNumberForma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top" wrapText="1"/>
    </xf>
    <xf numFmtId="1" fontId="1" fillId="33" borderId="14" xfId="0" applyNumberFormat="1" applyFont="1" applyFill="1" applyBorder="1" applyAlignment="1">
      <alignment horizontal="center" vertical="top" wrapText="1"/>
    </xf>
    <xf numFmtId="4" fontId="1" fillId="33" borderId="30" xfId="0" applyNumberFormat="1" applyFont="1" applyFill="1" applyBorder="1" applyAlignment="1">
      <alignment horizontal="center" vertical="top" wrapText="1"/>
    </xf>
    <xf numFmtId="9" fontId="3" fillId="33" borderId="14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top" wrapText="1"/>
    </xf>
    <xf numFmtId="4" fontId="1" fillId="33" borderId="2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49" fontId="0" fillId="34" borderId="11" xfId="0" applyNumberForma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4" fontId="1" fillId="33" borderId="18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9" fontId="3" fillId="33" borderId="26" xfId="0" applyNumberFormat="1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top" wrapText="1"/>
    </xf>
    <xf numFmtId="0" fontId="1" fillId="33" borderId="28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49" fontId="1" fillId="33" borderId="33" xfId="0" applyNumberFormat="1" applyFont="1" applyFill="1" applyBorder="1" applyAlignment="1">
      <alignment horizontal="center" vertical="center" wrapText="1"/>
    </xf>
    <xf numFmtId="49" fontId="66" fillId="33" borderId="11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top" wrapText="1"/>
    </xf>
    <xf numFmtId="0" fontId="66" fillId="33" borderId="11" xfId="0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1" fillId="33" borderId="15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vertical="center" wrapText="1"/>
    </xf>
    <xf numFmtId="1" fontId="1" fillId="33" borderId="23" xfId="0" applyNumberFormat="1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9" fontId="10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170" fontId="10" fillId="33" borderId="10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top" wrapText="1"/>
    </xf>
    <xf numFmtId="4" fontId="1" fillId="33" borderId="23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center" vertical="top" wrapText="1"/>
    </xf>
    <xf numFmtId="4" fontId="1" fillId="33" borderId="18" xfId="0" applyNumberFormat="1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1" fontId="1" fillId="33" borderId="2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3" fontId="3" fillId="33" borderId="28" xfId="0" applyNumberFormat="1" applyFont="1" applyFill="1" applyBorder="1" applyAlignment="1">
      <alignment horizontal="center" vertical="center" wrapText="1"/>
    </xf>
    <xf numFmtId="49" fontId="69" fillId="33" borderId="12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center" wrapText="1"/>
    </xf>
    <xf numFmtId="0" fontId="69" fillId="33" borderId="12" xfId="0" applyFont="1" applyFill="1" applyBorder="1" applyAlignment="1">
      <alignment horizontal="center" vertical="top" wrapText="1"/>
    </xf>
    <xf numFmtId="0" fontId="69" fillId="33" borderId="11" xfId="0" applyFont="1" applyFill="1" applyBorder="1" applyAlignment="1">
      <alignment horizontal="center" vertical="top" wrapText="1"/>
    </xf>
    <xf numFmtId="168" fontId="1" fillId="33" borderId="17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65" fillId="33" borderId="12" xfId="0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top" wrapText="1"/>
    </xf>
    <xf numFmtId="0" fontId="1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3" fontId="1" fillId="33" borderId="23" xfId="0" applyNumberFormat="1" applyFont="1" applyFill="1" applyBorder="1" applyAlignment="1">
      <alignment horizontal="center" vertical="center" wrapText="1"/>
    </xf>
    <xf numFmtId="9" fontId="1" fillId="33" borderId="18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vertical="top" wrapText="1"/>
    </xf>
    <xf numFmtId="0" fontId="65" fillId="33" borderId="26" xfId="0" applyFont="1" applyFill="1" applyBorder="1" applyAlignment="1">
      <alignment horizontal="center" vertical="top" wrapText="1"/>
    </xf>
    <xf numFmtId="0" fontId="66" fillId="33" borderId="26" xfId="0" applyNumberFormat="1" applyFont="1" applyFill="1" applyBorder="1" applyAlignment="1">
      <alignment horizontal="center" vertical="center" wrapText="1"/>
    </xf>
    <xf numFmtId="3" fontId="66" fillId="33" borderId="26" xfId="0" applyNumberFormat="1" applyFont="1" applyFill="1" applyBorder="1" applyAlignment="1">
      <alignment horizontal="center" vertical="center" wrapText="1"/>
    </xf>
    <xf numFmtId="4" fontId="1" fillId="33" borderId="26" xfId="0" applyNumberFormat="1" applyFont="1" applyFill="1" applyBorder="1" applyAlignment="1">
      <alignment horizontal="center" vertical="top" wrapText="1"/>
    </xf>
    <xf numFmtId="9" fontId="67" fillId="33" borderId="26" xfId="0" applyNumberFormat="1" applyFont="1" applyFill="1" applyBorder="1" applyAlignment="1">
      <alignment horizontal="center" vertical="center" wrapText="1"/>
    </xf>
    <xf numFmtId="49" fontId="1" fillId="33" borderId="27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top" wrapText="1"/>
    </xf>
    <xf numFmtId="0" fontId="66" fillId="33" borderId="15" xfId="0" applyNumberFormat="1" applyFont="1" applyFill="1" applyBorder="1" applyAlignment="1">
      <alignment horizontal="center" vertical="center" wrapText="1"/>
    </xf>
    <xf numFmtId="3" fontId="1" fillId="33" borderId="15" xfId="0" applyNumberFormat="1" applyFont="1" applyFill="1" applyBorder="1" applyAlignment="1">
      <alignment horizontal="center" vertical="center" wrapText="1"/>
    </xf>
    <xf numFmtId="43" fontId="3" fillId="33" borderId="10" xfId="6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/>
    </xf>
    <xf numFmtId="3" fontId="65" fillId="33" borderId="10" xfId="0" applyNumberFormat="1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left" vertical="top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 vertical="center" wrapText="1"/>
    </xf>
    <xf numFmtId="9" fontId="10" fillId="2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1" fillId="2" borderId="10" xfId="0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vertical="top" wrapText="1"/>
    </xf>
    <xf numFmtId="0" fontId="1" fillId="36" borderId="31" xfId="0" applyFont="1" applyFill="1" applyBorder="1" applyAlignment="1">
      <alignment vertical="top" wrapText="1"/>
    </xf>
    <xf numFmtId="0" fontId="1" fillId="36" borderId="19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left" vertical="top" wrapText="1"/>
    </xf>
    <xf numFmtId="0" fontId="1" fillId="36" borderId="23" xfId="0" applyFont="1" applyFill="1" applyBorder="1" applyAlignment="1">
      <alignment horizontal="left" vertical="top" wrapText="1"/>
    </xf>
    <xf numFmtId="0" fontId="1" fillId="36" borderId="14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wrapText="1"/>
    </xf>
    <xf numFmtId="0" fontId="1" fillId="36" borderId="18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left" vertical="top" wrapText="1"/>
    </xf>
    <xf numFmtId="0" fontId="1" fillId="36" borderId="17" xfId="0" applyFont="1" applyFill="1" applyBorder="1" applyAlignment="1">
      <alignment horizontal="left" vertical="top" wrapText="1"/>
    </xf>
    <xf numFmtId="49" fontId="1" fillId="33" borderId="26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top" wrapText="1"/>
    </xf>
    <xf numFmtId="0" fontId="1" fillId="36" borderId="23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vertical="center" wrapText="1"/>
    </xf>
    <xf numFmtId="0" fontId="1" fillId="36" borderId="18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center" wrapText="1"/>
    </xf>
    <xf numFmtId="1" fontId="1" fillId="33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49" fontId="0" fillId="33" borderId="26" xfId="0" applyNumberFormat="1" applyFill="1" applyBorder="1" applyAlignment="1">
      <alignment horizontal="center" vertical="center" wrapText="1"/>
    </xf>
    <xf numFmtId="1" fontId="1" fillId="33" borderId="26" xfId="0" applyNumberFormat="1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top" wrapText="1"/>
    </xf>
    <xf numFmtId="4" fontId="1" fillId="33" borderId="26" xfId="0" applyNumberFormat="1" applyFont="1" applyFill="1" applyBorder="1" applyAlignment="1">
      <alignment horizontal="center" vertical="center" wrapText="1"/>
    </xf>
    <xf numFmtId="9" fontId="10" fillId="33" borderId="26" xfId="0" applyNumberFormat="1" applyFont="1" applyFill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0" fontId="10" fillId="33" borderId="2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left" vertical="top" wrapText="1"/>
    </xf>
    <xf numFmtId="0" fontId="1" fillId="36" borderId="26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4" fontId="1" fillId="33" borderId="20" xfId="0" applyNumberFormat="1" applyFont="1" applyFill="1" applyBorder="1" applyAlignment="1">
      <alignment horizontal="center" vertical="top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horizontal="center" vertical="top" wrapText="1"/>
    </xf>
    <xf numFmtId="0" fontId="66" fillId="33" borderId="18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wrapText="1"/>
    </xf>
    <xf numFmtId="4" fontId="0" fillId="33" borderId="0" xfId="0" applyNumberFormat="1" applyFont="1" applyFill="1" applyAlignment="1">
      <alignment horizontal="center"/>
    </xf>
    <xf numFmtId="4" fontId="9" fillId="33" borderId="0" xfId="0" applyNumberFormat="1" applyFont="1" applyFill="1" applyAlignment="1">
      <alignment horizontal="center"/>
    </xf>
    <xf numFmtId="49" fontId="0" fillId="34" borderId="15" xfId="0" applyNumberFormat="1" applyFill="1" applyBorder="1" applyAlignment="1">
      <alignment horizontal="center" vertical="center" wrapText="1"/>
    </xf>
    <xf numFmtId="3" fontId="1" fillId="33" borderId="26" xfId="0" applyNumberFormat="1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wrapText="1"/>
    </xf>
    <xf numFmtId="0" fontId="1" fillId="33" borderId="26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top" wrapText="1"/>
    </xf>
    <xf numFmtId="1" fontId="1" fillId="33" borderId="16" xfId="0" applyNumberFormat="1" applyFont="1" applyFill="1" applyBorder="1" applyAlignment="1">
      <alignment horizontal="center" vertical="top" wrapText="1"/>
    </xf>
    <xf numFmtId="4" fontId="1" fillId="33" borderId="16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/>
    </xf>
    <xf numFmtId="0" fontId="1" fillId="33" borderId="35" xfId="0" applyFont="1" applyFill="1" applyBorder="1" applyAlignment="1">
      <alignment vertical="top" wrapText="1"/>
    </xf>
    <xf numFmtId="0" fontId="1" fillId="33" borderId="36" xfId="0" applyFont="1" applyFill="1" applyBorder="1" applyAlignment="1">
      <alignment horizontal="justify" vertical="top" wrapText="1"/>
    </xf>
    <xf numFmtId="0" fontId="1" fillId="33" borderId="0" xfId="0" applyFont="1" applyFill="1" applyAlignment="1">
      <alignment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1" fontId="1" fillId="33" borderId="15" xfId="0" applyNumberFormat="1" applyFont="1" applyFill="1" applyBorder="1" applyAlignment="1">
      <alignment horizontal="center" vertical="top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top" wrapText="1"/>
    </xf>
    <xf numFmtId="0" fontId="1" fillId="33" borderId="3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30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12" fillId="33" borderId="24" xfId="0" applyFont="1" applyFill="1" applyBorder="1" applyAlignment="1">
      <alignment horizontal="center" vertical="top" wrapText="1"/>
    </xf>
    <xf numFmtId="0" fontId="1" fillId="33" borderId="38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" fontId="16" fillId="33" borderId="10" xfId="0" applyNumberFormat="1" applyFont="1" applyFill="1" applyBorder="1" applyAlignment="1">
      <alignment horizontal="center"/>
    </xf>
    <xf numFmtId="43" fontId="16" fillId="33" borderId="10" xfId="6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left" vertical="top" wrapText="1"/>
    </xf>
    <xf numFmtId="49" fontId="0" fillId="34" borderId="3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49" fontId="1" fillId="33" borderId="23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3" fontId="3" fillId="33" borderId="18" xfId="0" applyNumberFormat="1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center" wrapText="1"/>
    </xf>
    <xf numFmtId="0" fontId="12" fillId="33" borderId="0" xfId="0" applyFont="1" applyFill="1" applyAlignment="1">
      <alignment wrapText="1"/>
    </xf>
    <xf numFmtId="49" fontId="1" fillId="33" borderId="39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49" fontId="0" fillId="33" borderId="17" xfId="0" applyNumberFormat="1" applyFill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center" vertical="center" wrapText="1"/>
    </xf>
    <xf numFmtId="4" fontId="1" fillId="33" borderId="40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4" fontId="1" fillId="33" borderId="31" xfId="0" applyNumberFormat="1" applyFont="1" applyFill="1" applyBorder="1" applyAlignment="1">
      <alignment horizontal="center" vertical="top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0" fillId="34" borderId="26" xfId="0" applyNumberForma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1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 wrapText="1"/>
    </xf>
    <xf numFmtId="9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0" fillId="34" borderId="23" xfId="0" applyNumberFormat="1" applyFill="1" applyBorder="1" applyAlignment="1">
      <alignment horizontal="center" vertical="center" wrapText="1"/>
    </xf>
    <xf numFmtId="49" fontId="1" fillId="33" borderId="41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49" fontId="3" fillId="34" borderId="18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top" wrapText="1"/>
    </xf>
    <xf numFmtId="3" fontId="1" fillId="33" borderId="15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 vertical="top" wrapText="1"/>
    </xf>
    <xf numFmtId="0" fontId="69" fillId="33" borderId="10" xfId="0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70" fillId="33" borderId="34" xfId="0" applyNumberFormat="1" applyFon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4" fontId="66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15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49" fontId="69" fillId="0" borderId="12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3" fontId="70" fillId="0" borderId="28" xfId="0" applyNumberFormat="1" applyFont="1" applyFill="1" applyBorder="1" applyAlignment="1">
      <alignment horizontal="center" vertical="center" wrapText="1"/>
    </xf>
    <xf numFmtId="4" fontId="66" fillId="0" borderId="12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70" fontId="10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center" wrapText="1"/>
    </xf>
    <xf numFmtId="3" fontId="70" fillId="0" borderId="1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1" fontId="1" fillId="0" borderId="23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66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3" fontId="70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1" fillId="0" borderId="35" xfId="0" applyFont="1" applyFill="1" applyBorder="1" applyAlignment="1">
      <alignment horizontal="justify" vertical="top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71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69" fillId="0" borderId="11" xfId="0" applyFont="1" applyFill="1" applyBorder="1" applyAlignment="1">
      <alignment horizontal="center" vertical="top" wrapText="1"/>
    </xf>
    <xf numFmtId="168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justify" vertical="top" wrapText="1"/>
    </xf>
    <xf numFmtId="0" fontId="65" fillId="0" borderId="12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6" fillId="0" borderId="15" xfId="0" applyNumberFormat="1" applyFont="1" applyFill="1" applyBorder="1" applyAlignment="1">
      <alignment horizontal="center" vertical="center" wrapText="1"/>
    </xf>
    <xf numFmtId="3" fontId="66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top" wrapText="1"/>
    </xf>
    <xf numFmtId="9" fontId="10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6" fillId="0" borderId="10" xfId="0" applyNumberFormat="1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9" fontId="66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9" fontId="6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49" fontId="0" fillId="0" borderId="20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0" fillId="33" borderId="18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top" wrapText="1"/>
    </xf>
    <xf numFmtId="4" fontId="1" fillId="33" borderId="28" xfId="0" applyNumberFormat="1" applyFont="1" applyFill="1" applyBorder="1" applyAlignment="1">
      <alignment horizontal="center" vertical="top" wrapText="1"/>
    </xf>
    <xf numFmtId="4" fontId="66" fillId="33" borderId="11" xfId="0" applyNumberFormat="1" applyFont="1" applyFill="1" applyBorder="1" applyAlignment="1">
      <alignment horizontal="center" vertical="top" wrapText="1"/>
    </xf>
    <xf numFmtId="4" fontId="66" fillId="33" borderId="18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4" fontId="1" fillId="0" borderId="15" xfId="0" applyNumberFormat="1" applyFont="1" applyFill="1" applyBorder="1" applyAlignment="1">
      <alignment horizontal="center" vertical="center" wrapText="1"/>
    </xf>
    <xf numFmtId="9" fontId="67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0" fillId="34" borderId="0" xfId="0" applyNumberForma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horizontal="left" vertical="top" wrapText="1"/>
    </xf>
    <xf numFmtId="49" fontId="1" fillId="33" borderId="24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74" fontId="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1" fontId="1" fillId="33" borderId="28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4" fontId="8" fillId="33" borderId="31" xfId="0" applyNumberFormat="1" applyFont="1" applyFill="1" applyBorder="1" applyAlignment="1">
      <alignment horizontal="left" vertical="center" wrapText="1"/>
    </xf>
    <xf numFmtId="4" fontId="8" fillId="33" borderId="42" xfId="0" applyNumberFormat="1" applyFont="1" applyFill="1" applyBorder="1" applyAlignment="1">
      <alignment horizontal="left" vertical="center" wrapText="1"/>
    </xf>
    <xf numFmtId="4" fontId="8" fillId="33" borderId="2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left" vertical="center" wrapText="1"/>
    </xf>
    <xf numFmtId="4" fontId="8" fillId="0" borderId="42" xfId="0" applyNumberFormat="1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3" fontId="3" fillId="33" borderId="18" xfId="0" applyNumberFormat="1" applyFont="1" applyFill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49" fontId="1" fillId="33" borderId="43" xfId="0" applyNumberFormat="1" applyFont="1" applyFill="1" applyBorder="1" applyAlignment="1">
      <alignment horizontal="center" vertical="top" wrapText="1"/>
    </xf>
    <xf numFmtId="49" fontId="1" fillId="33" borderId="41" xfId="0" applyNumberFormat="1" applyFont="1" applyFill="1" applyBorder="1" applyAlignment="1">
      <alignment horizontal="center" vertical="top" wrapText="1"/>
    </xf>
    <xf numFmtId="49" fontId="0" fillId="34" borderId="18" xfId="0" applyNumberFormat="1" applyFont="1" applyFill="1" applyBorder="1" applyAlignment="1">
      <alignment horizontal="center" vertical="center" wrapText="1"/>
    </xf>
    <xf numFmtId="49" fontId="0" fillId="34" borderId="2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67"/>
  <sheetViews>
    <sheetView tabSelected="1" zoomScalePageLayoutView="0" workbookViewId="0" topLeftCell="A77">
      <selection activeCell="F79" sqref="F79"/>
    </sheetView>
  </sheetViews>
  <sheetFormatPr defaultColWidth="9.00390625" defaultRowHeight="12.75"/>
  <cols>
    <col min="1" max="1" width="3.625" style="8" customWidth="1"/>
    <col min="2" max="2" width="25.375" style="8" customWidth="1"/>
    <col min="3" max="3" width="11.00390625" style="8" customWidth="1"/>
    <col min="4" max="4" width="15.625" style="28" customWidth="1"/>
    <col min="5" max="5" width="6.375" style="8" customWidth="1"/>
    <col min="6" max="6" width="41.125" style="8" customWidth="1"/>
    <col min="7" max="7" width="28.625" style="8" customWidth="1"/>
    <col min="8" max="8" width="8.625" style="8" customWidth="1"/>
    <col min="9" max="9" width="5.125" style="8" customWidth="1"/>
    <col min="10" max="10" width="16.375" style="321" customWidth="1"/>
    <col min="11" max="11" width="15.25390625" style="8" customWidth="1"/>
    <col min="12" max="12" width="10.875" style="8" customWidth="1"/>
    <col min="13" max="13" width="10.125" style="8" customWidth="1"/>
    <col min="14" max="14" width="11.75390625" style="8" customWidth="1"/>
    <col min="15" max="15" width="15.125" style="8" customWidth="1"/>
    <col min="16" max="16" width="10.125" style="8" bestFit="1" customWidth="1"/>
    <col min="17" max="16384" width="9.125" style="8" customWidth="1"/>
  </cols>
  <sheetData>
    <row r="1" spans="2:15" ht="41.25" customHeight="1">
      <c r="B1" s="575" t="s">
        <v>467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</row>
    <row r="2" ht="18.75">
      <c r="B2" s="27"/>
    </row>
    <row r="3" spans="2:9" ht="21.75" customHeight="1">
      <c r="B3" s="29" t="s">
        <v>112</v>
      </c>
      <c r="C3" s="576" t="s">
        <v>109</v>
      </c>
      <c r="D3" s="576"/>
      <c r="E3" s="576"/>
      <c r="F3" s="576"/>
      <c r="G3" s="576"/>
      <c r="H3" s="576"/>
      <c r="I3" s="576"/>
    </row>
    <row r="4" spans="2:10" ht="43.5" customHeight="1">
      <c r="B4" s="29" t="s">
        <v>113</v>
      </c>
      <c r="C4" s="576" t="s">
        <v>456</v>
      </c>
      <c r="D4" s="576"/>
      <c r="E4" s="576"/>
      <c r="F4" s="576"/>
      <c r="G4" s="576"/>
      <c r="H4" s="576"/>
      <c r="I4" s="576"/>
      <c r="J4" s="79"/>
    </row>
    <row r="5" spans="2:9" ht="15">
      <c r="B5" s="29" t="s">
        <v>94</v>
      </c>
      <c r="C5" s="576">
        <v>6616001073</v>
      </c>
      <c r="D5" s="576"/>
      <c r="E5" s="576"/>
      <c r="F5" s="576"/>
      <c r="G5" s="576"/>
      <c r="H5" s="576"/>
      <c r="I5" s="576"/>
    </row>
    <row r="6" spans="2:9" ht="15">
      <c r="B6" s="29" t="s">
        <v>95</v>
      </c>
      <c r="C6" s="576">
        <v>661601001</v>
      </c>
      <c r="D6" s="576"/>
      <c r="E6" s="576"/>
      <c r="F6" s="576"/>
      <c r="G6" s="576"/>
      <c r="H6" s="576"/>
      <c r="I6" s="576"/>
    </row>
    <row r="7" spans="2:9" ht="15">
      <c r="B7" s="29" t="s">
        <v>87</v>
      </c>
      <c r="C7" s="576">
        <v>65733000</v>
      </c>
      <c r="D7" s="576"/>
      <c r="E7" s="576"/>
      <c r="F7" s="576"/>
      <c r="G7" s="576"/>
      <c r="H7" s="576"/>
      <c r="I7" s="576"/>
    </row>
    <row r="8" ht="12.75">
      <c r="B8" s="30"/>
    </row>
    <row r="9" spans="1:15" ht="14.25">
      <c r="A9" s="583" t="s">
        <v>117</v>
      </c>
      <c r="B9" s="577" t="s">
        <v>96</v>
      </c>
      <c r="C9" s="577" t="s">
        <v>97</v>
      </c>
      <c r="D9" s="584" t="s">
        <v>98</v>
      </c>
      <c r="E9" s="577" t="s">
        <v>99</v>
      </c>
      <c r="F9" s="577"/>
      <c r="G9" s="577"/>
      <c r="H9" s="577"/>
      <c r="I9" s="577"/>
      <c r="J9" s="577"/>
      <c r="K9" s="577"/>
      <c r="L9" s="577"/>
      <c r="M9" s="577"/>
      <c r="N9" s="577" t="s">
        <v>111</v>
      </c>
      <c r="O9" s="577" t="s">
        <v>100</v>
      </c>
    </row>
    <row r="10" spans="1:15" ht="65.25" customHeight="1">
      <c r="A10" s="583"/>
      <c r="B10" s="577"/>
      <c r="C10" s="577"/>
      <c r="D10" s="584"/>
      <c r="E10" s="581" t="s">
        <v>101</v>
      </c>
      <c r="F10" s="577" t="s">
        <v>102</v>
      </c>
      <c r="G10" s="577" t="s">
        <v>116</v>
      </c>
      <c r="H10" s="577" t="s">
        <v>103</v>
      </c>
      <c r="I10" s="577" t="s">
        <v>104</v>
      </c>
      <c r="J10" s="582" t="s">
        <v>115</v>
      </c>
      <c r="K10" s="577" t="s">
        <v>105</v>
      </c>
      <c r="L10" s="577" t="s">
        <v>106</v>
      </c>
      <c r="M10" s="577"/>
      <c r="N10" s="577"/>
      <c r="O10" s="577"/>
    </row>
    <row r="11" spans="1:15" ht="57" customHeight="1">
      <c r="A11" s="583"/>
      <c r="B11" s="577"/>
      <c r="C11" s="577"/>
      <c r="D11" s="584"/>
      <c r="E11" s="581"/>
      <c r="F11" s="577"/>
      <c r="G11" s="577"/>
      <c r="H11" s="577"/>
      <c r="I11" s="577"/>
      <c r="J11" s="582"/>
      <c r="K11" s="577"/>
      <c r="L11" s="577" t="s">
        <v>110</v>
      </c>
      <c r="M11" s="577" t="s">
        <v>107</v>
      </c>
      <c r="N11" s="577"/>
      <c r="O11" s="577"/>
    </row>
    <row r="12" spans="1:15" ht="28.5" customHeight="1">
      <c r="A12" s="583"/>
      <c r="B12" s="577"/>
      <c r="C12" s="577"/>
      <c r="D12" s="584"/>
      <c r="E12" s="581"/>
      <c r="F12" s="577"/>
      <c r="G12" s="577"/>
      <c r="H12" s="577"/>
      <c r="I12" s="577"/>
      <c r="J12" s="582"/>
      <c r="K12" s="577"/>
      <c r="L12" s="577"/>
      <c r="M12" s="577"/>
      <c r="N12" s="577"/>
      <c r="O12" s="577"/>
    </row>
    <row r="13" spans="1:15" ht="15.75">
      <c r="A13" s="9"/>
      <c r="B13" s="3">
        <v>1</v>
      </c>
      <c r="C13" s="3">
        <v>2</v>
      </c>
      <c r="D13" s="2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2">
        <v>9</v>
      </c>
      <c r="K13" s="3">
        <v>10</v>
      </c>
      <c r="L13" s="3">
        <v>11</v>
      </c>
      <c r="M13" s="3">
        <v>12</v>
      </c>
      <c r="N13" s="3">
        <v>13</v>
      </c>
      <c r="O13" s="3">
        <v>14</v>
      </c>
    </row>
    <row r="14" spans="1:15" ht="22.5" customHeight="1">
      <c r="A14" s="578" t="s">
        <v>128</v>
      </c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80"/>
    </row>
    <row r="15" spans="1:15" ht="79.5" customHeight="1">
      <c r="A15" s="108" t="s">
        <v>27</v>
      </c>
      <c r="B15" s="373" t="s">
        <v>627</v>
      </c>
      <c r="C15" s="374" t="s">
        <v>464</v>
      </c>
      <c r="D15" s="317" t="s">
        <v>6</v>
      </c>
      <c r="E15" s="374"/>
      <c r="F15" s="221" t="s">
        <v>500</v>
      </c>
      <c r="G15" s="145" t="s">
        <v>303</v>
      </c>
      <c r="H15" s="342" t="s">
        <v>216</v>
      </c>
      <c r="I15" s="52">
        <v>1</v>
      </c>
      <c r="J15" s="358">
        <v>3000000</v>
      </c>
      <c r="K15" s="53" t="s">
        <v>273</v>
      </c>
      <c r="L15" s="39" t="s">
        <v>466</v>
      </c>
      <c r="M15" s="39" t="s">
        <v>691</v>
      </c>
      <c r="N15" s="202" t="s">
        <v>132</v>
      </c>
      <c r="O15" s="371"/>
    </row>
    <row r="16" spans="1:15" ht="171.75" customHeight="1">
      <c r="A16" s="151" t="s">
        <v>9</v>
      </c>
      <c r="B16" s="367" t="s">
        <v>630</v>
      </c>
      <c r="C16" s="37" t="s">
        <v>459</v>
      </c>
      <c r="D16" s="367" t="s">
        <v>460</v>
      </c>
      <c r="E16" s="3"/>
      <c r="F16" s="41" t="s">
        <v>499</v>
      </c>
      <c r="G16" s="206" t="s">
        <v>462</v>
      </c>
      <c r="H16" s="3" t="s">
        <v>216</v>
      </c>
      <c r="I16" s="37">
        <v>1</v>
      </c>
      <c r="J16" s="359">
        <v>236538.12</v>
      </c>
      <c r="K16" s="47" t="s">
        <v>272</v>
      </c>
      <c r="L16" s="2" t="s">
        <v>466</v>
      </c>
      <c r="M16" s="2" t="s">
        <v>691</v>
      </c>
      <c r="N16" s="368" t="s">
        <v>132</v>
      </c>
      <c r="O16" s="72"/>
    </row>
    <row r="17" spans="1:15" ht="51.75" customHeight="1">
      <c r="A17" s="414" t="s">
        <v>10</v>
      </c>
      <c r="B17" s="415" t="s">
        <v>646</v>
      </c>
      <c r="C17" s="37" t="s">
        <v>717</v>
      </c>
      <c r="D17" s="417" t="s">
        <v>164</v>
      </c>
      <c r="E17" s="3"/>
      <c r="F17" s="361" t="s">
        <v>129</v>
      </c>
      <c r="G17" s="362" t="s">
        <v>250</v>
      </c>
      <c r="H17" s="4"/>
      <c r="I17" s="37"/>
      <c r="J17" s="142">
        <f>98000+7800+2000</f>
        <v>107800</v>
      </c>
      <c r="K17" s="416" t="s">
        <v>271</v>
      </c>
      <c r="L17" s="417" t="s">
        <v>687</v>
      </c>
      <c r="M17" s="417" t="s">
        <v>699</v>
      </c>
      <c r="N17" s="418" t="s">
        <v>132</v>
      </c>
      <c r="O17" s="419"/>
    </row>
    <row r="18" spans="1:15" s="16" customFormat="1" ht="36.75" customHeight="1">
      <c r="A18" s="276" t="s">
        <v>12</v>
      </c>
      <c r="B18" s="2" t="s">
        <v>669</v>
      </c>
      <c r="C18" s="369" t="s">
        <v>718</v>
      </c>
      <c r="D18" s="156" t="s">
        <v>226</v>
      </c>
      <c r="E18" s="372"/>
      <c r="F18" s="91" t="s">
        <v>472</v>
      </c>
      <c r="G18" s="157" t="s">
        <v>251</v>
      </c>
      <c r="H18" s="158" t="s">
        <v>216</v>
      </c>
      <c r="I18" s="159">
        <v>1</v>
      </c>
      <c r="J18" s="160">
        <v>200000</v>
      </c>
      <c r="K18" s="316" t="s">
        <v>271</v>
      </c>
      <c r="L18" s="423" t="s">
        <v>699</v>
      </c>
      <c r="M18" s="370" t="s">
        <v>658</v>
      </c>
      <c r="N18" s="360" t="s">
        <v>132</v>
      </c>
      <c r="O18" s="44"/>
    </row>
    <row r="19" spans="1:15" ht="126" customHeight="1">
      <c r="A19" s="97" t="s">
        <v>13</v>
      </c>
      <c r="B19" s="42" t="s">
        <v>153</v>
      </c>
      <c r="C19" s="34" t="s">
        <v>239</v>
      </c>
      <c r="D19" s="45" t="s">
        <v>240</v>
      </c>
      <c r="E19" s="34"/>
      <c r="F19" s="162" t="s">
        <v>471</v>
      </c>
      <c r="G19" s="46" t="s">
        <v>241</v>
      </c>
      <c r="H19" s="33" t="s">
        <v>216</v>
      </c>
      <c r="I19" s="34">
        <v>1</v>
      </c>
      <c r="J19" s="163">
        <v>100000</v>
      </c>
      <c r="K19" s="161" t="s">
        <v>271</v>
      </c>
      <c r="L19" s="417" t="s">
        <v>418</v>
      </c>
      <c r="M19" s="367" t="s">
        <v>662</v>
      </c>
      <c r="N19" s="164" t="s">
        <v>132</v>
      </c>
      <c r="O19" s="35"/>
    </row>
    <row r="20" spans="1:15" s="16" customFormat="1" ht="48.75" customHeight="1" thickBot="1">
      <c r="A20" s="165" t="s">
        <v>14</v>
      </c>
      <c r="B20" s="166" t="s">
        <v>624</v>
      </c>
      <c r="C20" s="167" t="s">
        <v>719</v>
      </c>
      <c r="D20" s="166" t="s">
        <v>228</v>
      </c>
      <c r="E20" s="167"/>
      <c r="F20" s="162" t="s">
        <v>468</v>
      </c>
      <c r="G20" s="168" t="s">
        <v>229</v>
      </c>
      <c r="H20" s="48" t="s">
        <v>216</v>
      </c>
      <c r="I20" s="169">
        <v>1</v>
      </c>
      <c r="J20" s="170">
        <v>4000000</v>
      </c>
      <c r="K20" s="161" t="s">
        <v>271</v>
      </c>
      <c r="L20" s="166" t="s">
        <v>701</v>
      </c>
      <c r="M20" s="166" t="s">
        <v>659</v>
      </c>
      <c r="N20" s="168" t="s">
        <v>132</v>
      </c>
      <c r="O20" s="172"/>
    </row>
    <row r="21" spans="1:15" s="16" customFormat="1" ht="48.75" customHeight="1" thickBot="1">
      <c r="A21" s="173" t="s">
        <v>15</v>
      </c>
      <c r="B21" s="39" t="s">
        <v>625</v>
      </c>
      <c r="C21" s="40" t="s">
        <v>719</v>
      </c>
      <c r="D21" s="39" t="s">
        <v>569</v>
      </c>
      <c r="E21" s="40"/>
      <c r="F21" s="331" t="s">
        <v>469</v>
      </c>
      <c r="G21" s="71" t="s">
        <v>304</v>
      </c>
      <c r="H21" s="198" t="s">
        <v>216</v>
      </c>
      <c r="I21" s="336">
        <v>1</v>
      </c>
      <c r="J21" s="19">
        <v>700000</v>
      </c>
      <c r="K21" s="161" t="s">
        <v>271</v>
      </c>
      <c r="L21" s="166" t="s">
        <v>701</v>
      </c>
      <c r="M21" s="166" t="s">
        <v>423</v>
      </c>
      <c r="N21" s="71" t="s">
        <v>132</v>
      </c>
      <c r="O21" s="343"/>
    </row>
    <row r="22" spans="1:15" s="16" customFormat="1" ht="81.75" customHeight="1">
      <c r="A22" s="344" t="s">
        <v>16</v>
      </c>
      <c r="B22" s="114" t="s">
        <v>626</v>
      </c>
      <c r="C22" s="40" t="s">
        <v>719</v>
      </c>
      <c r="D22" s="39" t="s">
        <v>228</v>
      </c>
      <c r="E22" s="40"/>
      <c r="F22" s="331" t="s">
        <v>470</v>
      </c>
      <c r="G22" s="174" t="s">
        <v>697</v>
      </c>
      <c r="H22" s="3"/>
      <c r="I22" s="154"/>
      <c r="J22" s="142">
        <v>1000000</v>
      </c>
      <c r="K22" s="346" t="s">
        <v>271</v>
      </c>
      <c r="L22" s="166" t="s">
        <v>701</v>
      </c>
      <c r="M22" s="166" t="s">
        <v>423</v>
      </c>
      <c r="N22" s="71" t="s">
        <v>132</v>
      </c>
      <c r="O22" s="44"/>
    </row>
    <row r="23" spans="1:15" ht="67.5" customHeight="1">
      <c r="A23" s="391" t="s">
        <v>17</v>
      </c>
      <c r="B23" s="388" t="s">
        <v>665</v>
      </c>
      <c r="C23" s="39" t="s">
        <v>46</v>
      </c>
      <c r="D23" s="39" t="s">
        <v>570</v>
      </c>
      <c r="E23" s="37"/>
      <c r="F23" s="49" t="s">
        <v>487</v>
      </c>
      <c r="G23" s="143" t="s">
        <v>284</v>
      </c>
      <c r="H23" s="392" t="s">
        <v>216</v>
      </c>
      <c r="I23" s="200">
        <v>1</v>
      </c>
      <c r="J23" s="393">
        <v>200000</v>
      </c>
      <c r="K23" s="316" t="s">
        <v>271</v>
      </c>
      <c r="L23" s="166" t="s">
        <v>698</v>
      </c>
      <c r="M23" s="166" t="s">
        <v>659</v>
      </c>
      <c r="N23" s="219" t="s">
        <v>132</v>
      </c>
      <c r="O23" s="394"/>
    </row>
    <row r="24" spans="1:15" ht="99.75" customHeight="1">
      <c r="A24" s="177" t="s">
        <v>18</v>
      </c>
      <c r="B24" s="417" t="s">
        <v>667</v>
      </c>
      <c r="C24" s="37" t="s">
        <v>720</v>
      </c>
      <c r="D24" s="14" t="s">
        <v>42</v>
      </c>
      <c r="E24" s="57"/>
      <c r="F24" s="333" t="s">
        <v>488</v>
      </c>
      <c r="G24" s="206" t="s">
        <v>44</v>
      </c>
      <c r="H24" s="32" t="s">
        <v>216</v>
      </c>
      <c r="I24" s="178">
        <v>1</v>
      </c>
      <c r="J24" s="179">
        <v>10000</v>
      </c>
      <c r="K24" s="161" t="s">
        <v>271</v>
      </c>
      <c r="L24" s="417" t="s">
        <v>700</v>
      </c>
      <c r="M24" s="45" t="s">
        <v>418</v>
      </c>
      <c r="N24" s="36" t="s">
        <v>132</v>
      </c>
      <c r="O24" s="35"/>
    </row>
    <row r="25" spans="1:15" ht="45" customHeight="1">
      <c r="A25" s="382" t="s">
        <v>19</v>
      </c>
      <c r="B25" s="386" t="s">
        <v>643</v>
      </c>
      <c r="C25" s="32" t="s">
        <v>579</v>
      </c>
      <c r="D25" s="31" t="s">
        <v>580</v>
      </c>
      <c r="E25" s="378"/>
      <c r="F25" s="180" t="s">
        <v>150</v>
      </c>
      <c r="G25" s="181" t="s">
        <v>252</v>
      </c>
      <c r="H25" s="51"/>
      <c r="I25" s="52"/>
      <c r="J25" s="182">
        <f>177000</f>
        <v>177000</v>
      </c>
      <c r="K25" s="379" t="s">
        <v>272</v>
      </c>
      <c r="L25" s="380" t="s">
        <v>700</v>
      </c>
      <c r="M25" s="380" t="s">
        <v>660</v>
      </c>
      <c r="N25" s="381" t="s">
        <v>132</v>
      </c>
      <c r="O25" s="383"/>
    </row>
    <row r="26" spans="1:15" ht="93.75" customHeight="1">
      <c r="A26" s="10" t="s">
        <v>21</v>
      </c>
      <c r="B26" s="417" t="s">
        <v>667</v>
      </c>
      <c r="C26" s="37" t="s">
        <v>720</v>
      </c>
      <c r="D26" s="14" t="s">
        <v>721</v>
      </c>
      <c r="E26" s="3"/>
      <c r="F26" s="49" t="s">
        <v>489</v>
      </c>
      <c r="G26" s="206" t="s">
        <v>44</v>
      </c>
      <c r="H26" s="3" t="s">
        <v>216</v>
      </c>
      <c r="I26" s="154">
        <v>1</v>
      </c>
      <c r="J26" s="395">
        <v>10000</v>
      </c>
      <c r="K26" s="315" t="s">
        <v>272</v>
      </c>
      <c r="L26" s="396" t="s">
        <v>700</v>
      </c>
      <c r="M26" s="45" t="s">
        <v>418</v>
      </c>
      <c r="N26" s="36" t="s">
        <v>132</v>
      </c>
      <c r="O26" s="35"/>
    </row>
    <row r="27" spans="1:15" ht="39.75" customHeight="1">
      <c r="A27" s="10" t="s">
        <v>22</v>
      </c>
      <c r="B27" s="31" t="s">
        <v>674</v>
      </c>
      <c r="C27" s="32" t="s">
        <v>3</v>
      </c>
      <c r="D27" s="31" t="s">
        <v>5</v>
      </c>
      <c r="E27" s="327"/>
      <c r="F27" s="1" t="s">
        <v>473</v>
      </c>
      <c r="G27" s="355" t="s">
        <v>253</v>
      </c>
      <c r="H27" s="57" t="s">
        <v>216</v>
      </c>
      <c r="I27" s="58">
        <v>1</v>
      </c>
      <c r="J27" s="311">
        <v>260000</v>
      </c>
      <c r="K27" s="315" t="s">
        <v>272</v>
      </c>
      <c r="L27" s="312" t="s">
        <v>699</v>
      </c>
      <c r="M27" s="45" t="s">
        <v>701</v>
      </c>
      <c r="N27" s="36" t="s">
        <v>132</v>
      </c>
      <c r="O27" s="35"/>
    </row>
    <row r="28" spans="1:15" ht="129" customHeight="1">
      <c r="A28" s="10" t="s">
        <v>23</v>
      </c>
      <c r="B28" s="31" t="s">
        <v>668</v>
      </c>
      <c r="C28" s="32" t="s">
        <v>571</v>
      </c>
      <c r="D28" s="31" t="s">
        <v>570</v>
      </c>
      <c r="E28" s="32"/>
      <c r="F28" s="333" t="s">
        <v>490</v>
      </c>
      <c r="G28" s="143" t="s">
        <v>284</v>
      </c>
      <c r="H28" s="57" t="s">
        <v>216</v>
      </c>
      <c r="I28" s="58">
        <v>1</v>
      </c>
      <c r="J28" s="311">
        <v>200000</v>
      </c>
      <c r="K28" s="315" t="s">
        <v>272</v>
      </c>
      <c r="L28" s="312" t="s">
        <v>698</v>
      </c>
      <c r="M28" s="45" t="s">
        <v>659</v>
      </c>
      <c r="N28" s="36" t="s">
        <v>132</v>
      </c>
      <c r="O28" s="35"/>
    </row>
    <row r="29" spans="1:15" ht="56.25" customHeight="1">
      <c r="A29" s="97" t="s">
        <v>24</v>
      </c>
      <c r="B29" s="45" t="s">
        <v>650</v>
      </c>
      <c r="C29" s="32" t="s">
        <v>7</v>
      </c>
      <c r="D29" s="31" t="s">
        <v>8</v>
      </c>
      <c r="E29" s="185"/>
      <c r="F29" s="180" t="s">
        <v>483</v>
      </c>
      <c r="G29" s="191" t="s">
        <v>254</v>
      </c>
      <c r="H29" s="32" t="s">
        <v>216</v>
      </c>
      <c r="I29" s="34">
        <v>1</v>
      </c>
      <c r="J29" s="179">
        <v>250000</v>
      </c>
      <c r="K29" s="53" t="s">
        <v>274</v>
      </c>
      <c r="L29" s="45" t="s">
        <v>662</v>
      </c>
      <c r="M29" s="45" t="s">
        <v>664</v>
      </c>
      <c r="N29" s="36" t="s">
        <v>132</v>
      </c>
      <c r="O29" s="33"/>
    </row>
    <row r="30" spans="1:15" ht="112.5" customHeight="1">
      <c r="A30" s="177" t="s">
        <v>25</v>
      </c>
      <c r="B30" s="45" t="s">
        <v>618</v>
      </c>
      <c r="C30" s="3" t="s">
        <v>572</v>
      </c>
      <c r="D30" s="3" t="s">
        <v>573</v>
      </c>
      <c r="E30" s="292"/>
      <c r="F30" s="341" t="s">
        <v>491</v>
      </c>
      <c r="G30" s="368" t="s">
        <v>67</v>
      </c>
      <c r="H30" s="32" t="s">
        <v>216</v>
      </c>
      <c r="I30" s="34">
        <v>1</v>
      </c>
      <c r="J30" s="179">
        <v>160000</v>
      </c>
      <c r="K30" s="53" t="s">
        <v>274</v>
      </c>
      <c r="L30" s="367" t="s">
        <v>658</v>
      </c>
      <c r="M30" s="166" t="s">
        <v>661</v>
      </c>
      <c r="N30" s="36" t="s">
        <v>132</v>
      </c>
      <c r="O30" s="33"/>
    </row>
    <row r="31" spans="1:15" s="197" customFormat="1" ht="124.5" customHeight="1">
      <c r="A31" s="177" t="s">
        <v>26</v>
      </c>
      <c r="B31" s="2" t="s">
        <v>618</v>
      </c>
      <c r="C31" s="3" t="s">
        <v>65</v>
      </c>
      <c r="D31" s="3" t="s">
        <v>68</v>
      </c>
      <c r="E31" s="3"/>
      <c r="F31" s="49" t="s">
        <v>492</v>
      </c>
      <c r="G31" s="62" t="s">
        <v>256</v>
      </c>
      <c r="H31" s="374" t="s">
        <v>216</v>
      </c>
      <c r="I31" s="200"/>
      <c r="J31" s="201">
        <v>200000</v>
      </c>
      <c r="K31" s="53" t="s">
        <v>274</v>
      </c>
      <c r="L31" s="367" t="s">
        <v>660</v>
      </c>
      <c r="M31" s="367" t="s">
        <v>658</v>
      </c>
      <c r="N31" s="202" t="s">
        <v>132</v>
      </c>
      <c r="O31" s="318"/>
    </row>
    <row r="32" spans="1:15" ht="102.75" customHeight="1" thickBot="1">
      <c r="A32" s="276" t="s">
        <v>69</v>
      </c>
      <c r="B32" s="2" t="s">
        <v>615</v>
      </c>
      <c r="C32" s="374" t="s">
        <v>7</v>
      </c>
      <c r="D32" s="317" t="s">
        <v>8</v>
      </c>
      <c r="E32" s="48"/>
      <c r="F32" s="356" t="s">
        <v>493</v>
      </c>
      <c r="G32" s="212" t="s">
        <v>327</v>
      </c>
      <c r="H32" s="3" t="s">
        <v>216</v>
      </c>
      <c r="I32" s="37">
        <v>1</v>
      </c>
      <c r="J32" s="6">
        <v>60000</v>
      </c>
      <c r="K32" s="47" t="s">
        <v>272</v>
      </c>
      <c r="L32" s="367" t="s">
        <v>658</v>
      </c>
      <c r="M32" s="367" t="s">
        <v>659</v>
      </c>
      <c r="N32" s="368" t="s">
        <v>132</v>
      </c>
      <c r="O32" s="4"/>
    </row>
    <row r="33" spans="1:15" ht="71.25" customHeight="1">
      <c r="A33" s="397" t="s">
        <v>73</v>
      </c>
      <c r="B33" s="417" t="s">
        <v>623</v>
      </c>
      <c r="C33" s="417" t="s">
        <v>576</v>
      </c>
      <c r="D33" s="417" t="s">
        <v>232</v>
      </c>
      <c r="E33" s="5"/>
      <c r="F33" s="49" t="s">
        <v>494</v>
      </c>
      <c r="G33" s="418" t="s">
        <v>697</v>
      </c>
      <c r="H33" s="143"/>
      <c r="I33" s="4"/>
      <c r="J33" s="142">
        <v>1000000</v>
      </c>
      <c r="K33" s="47" t="s">
        <v>272</v>
      </c>
      <c r="L33" s="417" t="s">
        <v>658</v>
      </c>
      <c r="M33" s="417" t="s">
        <v>661</v>
      </c>
      <c r="N33" s="418" t="s">
        <v>132</v>
      </c>
      <c r="O33" s="44"/>
    </row>
    <row r="34" spans="1:15" ht="78.75" customHeight="1">
      <c r="A34" s="151" t="s">
        <v>74</v>
      </c>
      <c r="B34" s="388" t="s">
        <v>634</v>
      </c>
      <c r="C34" s="57" t="s">
        <v>571</v>
      </c>
      <c r="D34" s="73" t="s">
        <v>570</v>
      </c>
      <c r="E34" s="100"/>
      <c r="F34" s="437" t="s">
        <v>495</v>
      </c>
      <c r="G34" s="320" t="s">
        <v>284</v>
      </c>
      <c r="H34" s="320"/>
      <c r="I34" s="99"/>
      <c r="J34" s="319">
        <v>150000</v>
      </c>
      <c r="K34" s="171" t="s">
        <v>272</v>
      </c>
      <c r="L34" s="166" t="s">
        <v>699</v>
      </c>
      <c r="M34" s="166" t="s">
        <v>660</v>
      </c>
      <c r="N34" s="390" t="s">
        <v>132</v>
      </c>
      <c r="O34" s="172"/>
    </row>
    <row r="35" spans="1:15" ht="91.5" customHeight="1">
      <c r="A35" s="397" t="s">
        <v>76</v>
      </c>
      <c r="B35" s="291" t="s">
        <v>633</v>
      </c>
      <c r="C35" s="32" t="s">
        <v>571</v>
      </c>
      <c r="D35" s="31" t="s">
        <v>570</v>
      </c>
      <c r="E35" s="324"/>
      <c r="F35" s="333" t="s">
        <v>496</v>
      </c>
      <c r="G35" s="418" t="s">
        <v>284</v>
      </c>
      <c r="H35" s="325"/>
      <c r="I35" s="326"/>
      <c r="J35" s="303">
        <v>200000</v>
      </c>
      <c r="K35" s="53" t="s">
        <v>272</v>
      </c>
      <c r="L35" s="291" t="s">
        <v>703</v>
      </c>
      <c r="M35" s="291" t="s">
        <v>663</v>
      </c>
      <c r="N35" s="389" t="s">
        <v>132</v>
      </c>
      <c r="O35" s="307"/>
    </row>
    <row r="36" spans="1:15" ht="114" customHeight="1">
      <c r="A36" s="151" t="s">
        <v>578</v>
      </c>
      <c r="B36" s="388" t="s">
        <v>634</v>
      </c>
      <c r="C36" s="388" t="s">
        <v>46</v>
      </c>
      <c r="D36" s="398" t="s">
        <v>577</v>
      </c>
      <c r="E36" s="5"/>
      <c r="F36" s="49" t="s">
        <v>497</v>
      </c>
      <c r="G36" s="389" t="s">
        <v>284</v>
      </c>
      <c r="H36" s="143"/>
      <c r="I36" s="4"/>
      <c r="J36" s="142">
        <v>600000</v>
      </c>
      <c r="K36" s="47" t="s">
        <v>272</v>
      </c>
      <c r="L36" s="388" t="s">
        <v>658</v>
      </c>
      <c r="M36" s="388" t="s">
        <v>423</v>
      </c>
      <c r="N36" s="389" t="s">
        <v>132</v>
      </c>
      <c r="O36" s="44"/>
    </row>
    <row r="37" spans="1:15" ht="114.75" customHeight="1">
      <c r="A37" s="151" t="s">
        <v>78</v>
      </c>
      <c r="B37" s="388" t="s">
        <v>634</v>
      </c>
      <c r="C37" s="388" t="s">
        <v>46</v>
      </c>
      <c r="D37" s="399" t="s">
        <v>577</v>
      </c>
      <c r="E37" s="5"/>
      <c r="F37" s="333" t="s">
        <v>498</v>
      </c>
      <c r="G37" s="389" t="s">
        <v>284</v>
      </c>
      <c r="H37" s="320"/>
      <c r="I37" s="99"/>
      <c r="J37" s="319">
        <v>450000</v>
      </c>
      <c r="K37" s="47" t="s">
        <v>272</v>
      </c>
      <c r="L37" s="166" t="s">
        <v>708</v>
      </c>
      <c r="M37" s="166" t="s">
        <v>664</v>
      </c>
      <c r="N37" s="389" t="s">
        <v>132</v>
      </c>
      <c r="O37" s="172"/>
    </row>
    <row r="38" spans="1:15" ht="53.25" customHeight="1">
      <c r="A38" s="151" t="s">
        <v>82</v>
      </c>
      <c r="B38" s="388" t="s">
        <v>634</v>
      </c>
      <c r="C38" s="388" t="s">
        <v>46</v>
      </c>
      <c r="D38" s="398" t="s">
        <v>577</v>
      </c>
      <c r="E38" s="5"/>
      <c r="F38" s="49" t="s">
        <v>501</v>
      </c>
      <c r="G38" s="389" t="s">
        <v>284</v>
      </c>
      <c r="H38" s="320"/>
      <c r="I38" s="99"/>
      <c r="J38" s="319">
        <v>1630000</v>
      </c>
      <c r="K38" s="47" t="s">
        <v>272</v>
      </c>
      <c r="L38" s="166" t="s">
        <v>708</v>
      </c>
      <c r="M38" s="166" t="s">
        <v>664</v>
      </c>
      <c r="N38" s="389" t="s">
        <v>132</v>
      </c>
      <c r="O38" s="172"/>
    </row>
    <row r="39" spans="1:15" ht="224.25" customHeight="1">
      <c r="A39" s="151" t="s">
        <v>83</v>
      </c>
      <c r="B39" s="367" t="s">
        <v>636</v>
      </c>
      <c r="C39" s="367" t="s">
        <v>581</v>
      </c>
      <c r="D39" s="367" t="s">
        <v>582</v>
      </c>
      <c r="E39" s="5"/>
      <c r="F39" s="338" t="s">
        <v>502</v>
      </c>
      <c r="G39" s="143" t="s">
        <v>694</v>
      </c>
      <c r="H39" s="320"/>
      <c r="I39" s="99"/>
      <c r="J39" s="319">
        <v>350000</v>
      </c>
      <c r="K39" s="47" t="s">
        <v>272</v>
      </c>
      <c r="L39" s="166" t="s">
        <v>701</v>
      </c>
      <c r="M39" s="166" t="s">
        <v>708</v>
      </c>
      <c r="N39" s="368" t="s">
        <v>132</v>
      </c>
      <c r="O39" s="172"/>
    </row>
    <row r="40" spans="1:15" ht="177" customHeight="1">
      <c r="A40" s="151" t="s">
        <v>314</v>
      </c>
      <c r="B40" s="367" t="s">
        <v>671</v>
      </c>
      <c r="C40" s="367" t="s">
        <v>585</v>
      </c>
      <c r="D40" s="367" t="s">
        <v>586</v>
      </c>
      <c r="E40" s="5"/>
      <c r="F40" s="338" t="s">
        <v>503</v>
      </c>
      <c r="G40" s="384" t="s">
        <v>696</v>
      </c>
      <c r="H40" s="320"/>
      <c r="I40" s="99"/>
      <c r="J40" s="319">
        <v>627000</v>
      </c>
      <c r="K40" s="47" t="s">
        <v>272</v>
      </c>
      <c r="L40" s="166" t="s">
        <v>700</v>
      </c>
      <c r="M40" s="166" t="s">
        <v>466</v>
      </c>
      <c r="N40" s="368" t="s">
        <v>132</v>
      </c>
      <c r="O40" s="172"/>
    </row>
    <row r="41" spans="1:15" ht="42.75" customHeight="1" thickBot="1">
      <c r="A41" s="151" t="s">
        <v>316</v>
      </c>
      <c r="B41" s="367" t="s">
        <v>678</v>
      </c>
      <c r="C41" s="417" t="s">
        <v>581</v>
      </c>
      <c r="D41" s="367" t="s">
        <v>559</v>
      </c>
      <c r="E41" s="5"/>
      <c r="F41" s="356" t="s">
        <v>504</v>
      </c>
      <c r="G41" s="62" t="s">
        <v>560</v>
      </c>
      <c r="H41" s="320"/>
      <c r="I41" s="99"/>
      <c r="J41" s="319">
        <v>80000</v>
      </c>
      <c r="K41" s="47" t="s">
        <v>272</v>
      </c>
      <c r="L41" s="166" t="s">
        <v>701</v>
      </c>
      <c r="M41" s="166" t="s">
        <v>698</v>
      </c>
      <c r="N41" s="368" t="s">
        <v>132</v>
      </c>
      <c r="O41" s="172"/>
    </row>
    <row r="42" spans="1:15" ht="243.75" customHeight="1">
      <c r="A42" s="151" t="s">
        <v>339</v>
      </c>
      <c r="B42" s="367" t="s">
        <v>679</v>
      </c>
      <c r="C42" s="367" t="s">
        <v>581</v>
      </c>
      <c r="D42" s="367" t="s">
        <v>587</v>
      </c>
      <c r="E42" s="5"/>
      <c r="F42" s="333" t="s">
        <v>505</v>
      </c>
      <c r="G42" s="387" t="s">
        <v>706</v>
      </c>
      <c r="H42" s="320"/>
      <c r="I42" s="99"/>
      <c r="J42" s="319">
        <v>683000</v>
      </c>
      <c r="K42" s="47" t="s">
        <v>272</v>
      </c>
      <c r="L42" s="166" t="s">
        <v>660</v>
      </c>
      <c r="M42" s="166" t="s">
        <v>423</v>
      </c>
      <c r="N42" s="368" t="s">
        <v>132</v>
      </c>
      <c r="O42" s="172"/>
    </row>
    <row r="43" spans="1:15" ht="135" customHeight="1">
      <c r="A43" s="323" t="s">
        <v>340</v>
      </c>
      <c r="B43" s="367" t="s">
        <v>639</v>
      </c>
      <c r="C43" s="367" t="s">
        <v>588</v>
      </c>
      <c r="D43" s="39" t="s">
        <v>589</v>
      </c>
      <c r="E43" s="255"/>
      <c r="F43" s="339" t="s">
        <v>506</v>
      </c>
      <c r="G43" s="385" t="s">
        <v>695</v>
      </c>
      <c r="H43" s="325"/>
      <c r="I43" s="326"/>
      <c r="J43" s="303">
        <v>1500000</v>
      </c>
      <c r="K43" s="47" t="s">
        <v>272</v>
      </c>
      <c r="L43" s="291" t="s">
        <v>658</v>
      </c>
      <c r="M43" s="166" t="s">
        <v>663</v>
      </c>
      <c r="N43" s="145" t="s">
        <v>132</v>
      </c>
      <c r="O43" s="307"/>
    </row>
    <row r="44" spans="1:15" ht="56.25" customHeight="1">
      <c r="A44" s="323" t="s">
        <v>341</v>
      </c>
      <c r="B44" s="345" t="s">
        <v>677</v>
      </c>
      <c r="C44" s="198" t="s">
        <v>1</v>
      </c>
      <c r="D44" s="114" t="s">
        <v>2</v>
      </c>
      <c r="E44" s="40"/>
      <c r="F44" s="340" t="s">
        <v>478</v>
      </c>
      <c r="G44" s="145" t="s">
        <v>420</v>
      </c>
      <c r="H44" s="198" t="s">
        <v>216</v>
      </c>
      <c r="I44" s="336">
        <v>1</v>
      </c>
      <c r="J44" s="147">
        <v>400000</v>
      </c>
      <c r="K44" s="188" t="s">
        <v>272</v>
      </c>
      <c r="L44" s="39" t="s">
        <v>702</v>
      </c>
      <c r="M44" s="291" t="s">
        <v>466</v>
      </c>
      <c r="N44" s="145" t="s">
        <v>132</v>
      </c>
      <c r="O44" s="307"/>
    </row>
    <row r="45" spans="1:15" ht="56.25" customHeight="1">
      <c r="A45" s="151" t="s">
        <v>342</v>
      </c>
      <c r="B45" s="2" t="s">
        <v>638</v>
      </c>
      <c r="C45" s="3" t="s">
        <v>591</v>
      </c>
      <c r="D45" s="2" t="s">
        <v>590</v>
      </c>
      <c r="E45" s="3"/>
      <c r="F45" s="41" t="s">
        <v>523</v>
      </c>
      <c r="G45" s="357" t="s">
        <v>434</v>
      </c>
      <c r="H45" s="3"/>
      <c r="I45" s="154"/>
      <c r="J45" s="6">
        <v>208000</v>
      </c>
      <c r="K45" s="47" t="s">
        <v>272</v>
      </c>
      <c r="L45" s="417" t="s">
        <v>727</v>
      </c>
      <c r="M45" s="367" t="s">
        <v>661</v>
      </c>
      <c r="N45" s="145" t="s">
        <v>132</v>
      </c>
      <c r="O45" s="307"/>
    </row>
    <row r="46" spans="1:15" ht="77.25" customHeight="1">
      <c r="A46" s="173" t="s">
        <v>343</v>
      </c>
      <c r="B46" s="31" t="s">
        <v>619</v>
      </c>
      <c r="C46" s="32" t="s">
        <v>581</v>
      </c>
      <c r="D46" s="31" t="s">
        <v>582</v>
      </c>
      <c r="E46" s="3"/>
      <c r="F46" s="49" t="s">
        <v>514</v>
      </c>
      <c r="G46" s="186" t="s">
        <v>430</v>
      </c>
      <c r="H46" s="4" t="s">
        <v>216</v>
      </c>
      <c r="I46" s="5">
        <v>1</v>
      </c>
      <c r="J46" s="6">
        <v>150000</v>
      </c>
      <c r="K46" s="47" t="s">
        <v>272</v>
      </c>
      <c r="L46" s="376" t="s">
        <v>660</v>
      </c>
      <c r="M46" s="376" t="s">
        <v>662</v>
      </c>
      <c r="N46" s="145" t="s">
        <v>132</v>
      </c>
      <c r="O46" s="375"/>
    </row>
    <row r="47" spans="1:15" ht="81" customHeight="1" thickBot="1">
      <c r="A47" s="151" t="s">
        <v>344</v>
      </c>
      <c r="B47" s="2" t="s">
        <v>618</v>
      </c>
      <c r="C47" s="3" t="s">
        <v>65</v>
      </c>
      <c r="D47" s="3" t="s">
        <v>561</v>
      </c>
      <c r="E47" s="3"/>
      <c r="F47" s="49" t="s">
        <v>508</v>
      </c>
      <c r="G47" s="368" t="s">
        <v>652</v>
      </c>
      <c r="H47" s="4" t="s">
        <v>216</v>
      </c>
      <c r="I47" s="5">
        <v>1</v>
      </c>
      <c r="J47" s="6">
        <v>44420</v>
      </c>
      <c r="K47" s="47" t="s">
        <v>272</v>
      </c>
      <c r="L47" s="367" t="s">
        <v>660</v>
      </c>
      <c r="M47" s="367" t="s">
        <v>662</v>
      </c>
      <c r="N47" s="145" t="s">
        <v>132</v>
      </c>
      <c r="O47" s="366"/>
    </row>
    <row r="48" spans="1:15" ht="104.25" customHeight="1" thickBot="1">
      <c r="A48" s="173" t="s">
        <v>345</v>
      </c>
      <c r="B48" s="2" t="s">
        <v>680</v>
      </c>
      <c r="C48" s="3" t="s">
        <v>65</v>
      </c>
      <c r="D48" s="3" t="s">
        <v>394</v>
      </c>
      <c r="E48" s="198"/>
      <c r="F48" s="331" t="s">
        <v>510</v>
      </c>
      <c r="G48" s="210" t="s">
        <v>392</v>
      </c>
      <c r="H48" s="3" t="s">
        <v>216</v>
      </c>
      <c r="I48" s="5">
        <v>1</v>
      </c>
      <c r="J48" s="142">
        <v>60000</v>
      </c>
      <c r="K48" s="47" t="s">
        <v>272</v>
      </c>
      <c r="L48" s="367" t="s">
        <v>658</v>
      </c>
      <c r="M48" s="367" t="s">
        <v>659</v>
      </c>
      <c r="N48" s="145" t="s">
        <v>132</v>
      </c>
      <c r="O48" s="4"/>
    </row>
    <row r="49" spans="1:15" ht="82.5" customHeight="1" thickBot="1">
      <c r="A49" s="173" t="s">
        <v>555</v>
      </c>
      <c r="B49" s="31" t="s">
        <v>614</v>
      </c>
      <c r="C49" s="3" t="s">
        <v>592</v>
      </c>
      <c r="D49" s="3" t="s">
        <v>584</v>
      </c>
      <c r="E49" s="3"/>
      <c r="F49" s="332" t="s">
        <v>512</v>
      </c>
      <c r="G49" s="368" t="s">
        <v>653</v>
      </c>
      <c r="H49" s="3" t="s">
        <v>216</v>
      </c>
      <c r="I49" s="5">
        <v>1</v>
      </c>
      <c r="J49" s="6">
        <v>40000</v>
      </c>
      <c r="K49" s="47" t="s">
        <v>272</v>
      </c>
      <c r="L49" s="367" t="s">
        <v>658</v>
      </c>
      <c r="M49" s="45" t="s">
        <v>661</v>
      </c>
      <c r="N49" s="145" t="s">
        <v>132</v>
      </c>
      <c r="O49" s="366"/>
    </row>
    <row r="50" spans="1:15" ht="90" customHeight="1">
      <c r="A50" s="323" t="s">
        <v>346</v>
      </c>
      <c r="B50" s="2" t="s">
        <v>614</v>
      </c>
      <c r="C50" s="32" t="s">
        <v>723</v>
      </c>
      <c r="D50" s="31" t="s">
        <v>722</v>
      </c>
      <c r="E50" s="198"/>
      <c r="F50" s="333" t="s">
        <v>513</v>
      </c>
      <c r="G50" s="212" t="s">
        <v>654</v>
      </c>
      <c r="H50" s="198" t="s">
        <v>216</v>
      </c>
      <c r="I50" s="255">
        <v>1</v>
      </c>
      <c r="J50" s="119">
        <v>30000</v>
      </c>
      <c r="K50" s="47" t="s">
        <v>272</v>
      </c>
      <c r="L50" s="367" t="s">
        <v>418</v>
      </c>
      <c r="M50" s="367" t="s">
        <v>658</v>
      </c>
      <c r="N50" s="145" t="s">
        <v>132</v>
      </c>
      <c r="O50" s="366"/>
    </row>
    <row r="51" spans="1:15" ht="60" customHeight="1">
      <c r="A51" s="151" t="s">
        <v>347</v>
      </c>
      <c r="B51" s="367" t="s">
        <v>631</v>
      </c>
      <c r="C51" s="37" t="s">
        <v>724</v>
      </c>
      <c r="D51" s="14" t="s">
        <v>725</v>
      </c>
      <c r="E51" s="37"/>
      <c r="F51" s="49" t="s">
        <v>517</v>
      </c>
      <c r="G51" s="206" t="s">
        <v>685</v>
      </c>
      <c r="H51" s="4" t="s">
        <v>216</v>
      </c>
      <c r="I51" s="5">
        <v>1</v>
      </c>
      <c r="J51" s="142">
        <v>50004</v>
      </c>
      <c r="K51" s="47" t="s">
        <v>272</v>
      </c>
      <c r="L51" s="166" t="s">
        <v>418</v>
      </c>
      <c r="M51" s="166" t="s">
        <v>658</v>
      </c>
      <c r="N51" s="145" t="s">
        <v>132</v>
      </c>
      <c r="O51" s="366"/>
    </row>
    <row r="52" spans="1:15" ht="50.25" customHeight="1">
      <c r="A52" s="151" t="s">
        <v>556</v>
      </c>
      <c r="B52" s="166" t="s">
        <v>632</v>
      </c>
      <c r="C52" s="3" t="s">
        <v>438</v>
      </c>
      <c r="D52" s="2" t="s">
        <v>726</v>
      </c>
      <c r="E52" s="37"/>
      <c r="F52" s="2" t="s">
        <v>475</v>
      </c>
      <c r="G52" s="368" t="s">
        <v>444</v>
      </c>
      <c r="H52" s="3" t="s">
        <v>436</v>
      </c>
      <c r="I52" s="154">
        <v>1</v>
      </c>
      <c r="J52" s="142">
        <v>52030</v>
      </c>
      <c r="K52" s="47" t="s">
        <v>272</v>
      </c>
      <c r="L52" s="166" t="s">
        <v>698</v>
      </c>
      <c r="M52" s="166" t="s">
        <v>659</v>
      </c>
      <c r="N52" s="145" t="s">
        <v>132</v>
      </c>
      <c r="O52" s="366"/>
    </row>
    <row r="53" spans="1:15" ht="50.25" customHeight="1">
      <c r="A53" s="165"/>
      <c r="B53" s="376" t="s">
        <v>630</v>
      </c>
      <c r="C53" s="37" t="s">
        <v>86</v>
      </c>
      <c r="D53" s="37" t="s">
        <v>85</v>
      </c>
      <c r="E53" s="37"/>
      <c r="F53" s="338" t="s">
        <v>557</v>
      </c>
      <c r="G53" s="62" t="s">
        <v>562</v>
      </c>
      <c r="H53" s="3"/>
      <c r="I53" s="154"/>
      <c r="J53" s="142">
        <v>60000</v>
      </c>
      <c r="K53" s="47" t="s">
        <v>272</v>
      </c>
      <c r="L53" s="376" t="s">
        <v>418</v>
      </c>
      <c r="M53" s="376" t="s">
        <v>658</v>
      </c>
      <c r="N53" s="405" t="s">
        <v>132</v>
      </c>
      <c r="O53" s="375"/>
    </row>
    <row r="54" spans="1:15" ht="88.5" customHeight="1">
      <c r="A54" s="436" t="s">
        <v>556</v>
      </c>
      <c r="B54" s="2" t="s">
        <v>682</v>
      </c>
      <c r="C54" s="14" t="s">
        <v>558</v>
      </c>
      <c r="D54" s="14" t="s">
        <v>559</v>
      </c>
      <c r="E54" s="100"/>
      <c r="F54" s="333" t="s">
        <v>762</v>
      </c>
      <c r="G54" s="62" t="s">
        <v>563</v>
      </c>
      <c r="H54" s="320"/>
      <c r="I54" s="99"/>
      <c r="J54" s="319">
        <v>90000</v>
      </c>
      <c r="K54" s="171" t="s">
        <v>272</v>
      </c>
      <c r="L54" s="166" t="s">
        <v>728</v>
      </c>
      <c r="M54" s="166" t="s">
        <v>663</v>
      </c>
      <c r="N54" s="313" t="s">
        <v>132</v>
      </c>
      <c r="O54" s="44"/>
    </row>
    <row r="55" spans="1:15" ht="27" customHeight="1">
      <c r="A55" s="103"/>
      <c r="B55" s="98" t="s">
        <v>162</v>
      </c>
      <c r="C55" s="57"/>
      <c r="D55" s="73"/>
      <c r="E55" s="327"/>
      <c r="F55" s="1"/>
      <c r="G55" s="224"/>
      <c r="H55" s="57"/>
      <c r="I55" s="58"/>
      <c r="J55" s="20">
        <f>SUM(J15:J54)</f>
        <v>19325792.12</v>
      </c>
      <c r="K55" s="74"/>
      <c r="L55" s="42"/>
      <c r="M55" s="42"/>
      <c r="N55" s="57"/>
      <c r="O55" s="104"/>
    </row>
    <row r="56" spans="1:15" ht="23.25" customHeight="1">
      <c r="A56" s="578" t="s">
        <v>163</v>
      </c>
      <c r="B56" s="579"/>
      <c r="C56" s="579"/>
      <c r="D56" s="579"/>
      <c r="E56" s="579"/>
      <c r="F56" s="579"/>
      <c r="G56" s="579"/>
      <c r="H56" s="579"/>
      <c r="I56" s="579"/>
      <c r="J56" s="579"/>
      <c r="K56" s="579"/>
      <c r="L56" s="579"/>
      <c r="M56" s="579"/>
      <c r="N56" s="579"/>
      <c r="O56" s="580"/>
    </row>
    <row r="57" spans="1:15" ht="111" customHeight="1">
      <c r="A57" s="148" t="s">
        <v>27</v>
      </c>
      <c r="B57" s="367" t="s">
        <v>647</v>
      </c>
      <c r="C57" s="37" t="s">
        <v>729</v>
      </c>
      <c r="D57" s="14" t="s">
        <v>39</v>
      </c>
      <c r="E57" s="37"/>
      <c r="F57" s="49" t="s">
        <v>690</v>
      </c>
      <c r="G57" s="203" t="s">
        <v>689</v>
      </c>
      <c r="H57" s="4" t="s">
        <v>216</v>
      </c>
      <c r="I57" s="5">
        <v>1</v>
      </c>
      <c r="J57" s="142">
        <f>365633.33</f>
        <v>365633.33</v>
      </c>
      <c r="K57" s="204" t="s">
        <v>130</v>
      </c>
      <c r="L57" s="367" t="s">
        <v>687</v>
      </c>
      <c r="M57" s="417" t="s">
        <v>730</v>
      </c>
      <c r="N57" s="205" t="s">
        <v>38</v>
      </c>
      <c r="O57" s="44" t="s">
        <v>263</v>
      </c>
    </row>
    <row r="58" spans="1:15" ht="94.5" customHeight="1">
      <c r="A58" s="151" t="s">
        <v>10</v>
      </c>
      <c r="B58" s="367" t="s">
        <v>618</v>
      </c>
      <c r="C58" s="37" t="s">
        <v>592</v>
      </c>
      <c r="D58" s="14" t="s">
        <v>731</v>
      </c>
      <c r="E58" s="37"/>
      <c r="F58" s="49" t="s">
        <v>507</v>
      </c>
      <c r="G58" s="206" t="s">
        <v>655</v>
      </c>
      <c r="H58" s="4" t="s">
        <v>216</v>
      </c>
      <c r="I58" s="5">
        <v>1</v>
      </c>
      <c r="J58" s="142">
        <v>20000</v>
      </c>
      <c r="K58" s="204" t="s">
        <v>130</v>
      </c>
      <c r="L58" s="367" t="s">
        <v>418</v>
      </c>
      <c r="M58" s="367" t="s">
        <v>660</v>
      </c>
      <c r="N58" s="205" t="s">
        <v>38</v>
      </c>
      <c r="O58" s="44" t="s">
        <v>263</v>
      </c>
    </row>
    <row r="59" spans="1:15" ht="36.75" customHeight="1">
      <c r="A59" s="148" t="s">
        <v>11</v>
      </c>
      <c r="B59" s="376" t="s">
        <v>630</v>
      </c>
      <c r="C59" s="37" t="s">
        <v>49</v>
      </c>
      <c r="D59" s="14" t="s">
        <v>48</v>
      </c>
      <c r="E59" s="37"/>
      <c r="F59" s="91" t="s">
        <v>474</v>
      </c>
      <c r="G59" s="62" t="s">
        <v>280</v>
      </c>
      <c r="H59" s="4" t="s">
        <v>216</v>
      </c>
      <c r="I59" s="5">
        <v>1</v>
      </c>
      <c r="J59" s="142">
        <v>25000</v>
      </c>
      <c r="K59" s="207" t="s">
        <v>47</v>
      </c>
      <c r="L59" s="376" t="s">
        <v>418</v>
      </c>
      <c r="M59" s="376" t="s">
        <v>660</v>
      </c>
      <c r="N59" s="205" t="s">
        <v>38</v>
      </c>
      <c r="O59" s="44"/>
    </row>
    <row r="60" spans="1:15" ht="42.75" customHeight="1">
      <c r="A60" s="148" t="s">
        <v>12</v>
      </c>
      <c r="B60" s="376" t="s">
        <v>675</v>
      </c>
      <c r="C60" s="37" t="s">
        <v>50</v>
      </c>
      <c r="D60" s="37" t="s">
        <v>5</v>
      </c>
      <c r="E60" s="37"/>
      <c r="F60" s="49" t="s">
        <v>476</v>
      </c>
      <c r="G60" s="206" t="s">
        <v>51</v>
      </c>
      <c r="H60" s="4" t="s">
        <v>216</v>
      </c>
      <c r="I60" s="5">
        <v>1</v>
      </c>
      <c r="J60" s="142">
        <v>166000</v>
      </c>
      <c r="K60" s="207" t="s">
        <v>47</v>
      </c>
      <c r="L60" s="376" t="s">
        <v>660</v>
      </c>
      <c r="M60" s="376" t="s">
        <v>466</v>
      </c>
      <c r="N60" s="205" t="s">
        <v>38</v>
      </c>
      <c r="O60" s="44"/>
    </row>
    <row r="61" spans="1:15" ht="108" customHeight="1" thickBot="1">
      <c r="A61" s="173" t="s">
        <v>13</v>
      </c>
      <c r="B61" s="2" t="s">
        <v>618</v>
      </c>
      <c r="C61" s="3" t="s">
        <v>732</v>
      </c>
      <c r="D61" s="3" t="s">
        <v>593</v>
      </c>
      <c r="E61" s="3"/>
      <c r="F61" s="333" t="s">
        <v>509</v>
      </c>
      <c r="G61" s="368" t="s">
        <v>656</v>
      </c>
      <c r="H61" s="4" t="s">
        <v>216</v>
      </c>
      <c r="I61" s="5">
        <v>1</v>
      </c>
      <c r="J61" s="6">
        <v>30000</v>
      </c>
      <c r="K61" s="207" t="s">
        <v>47</v>
      </c>
      <c r="L61" s="367" t="s">
        <v>660</v>
      </c>
      <c r="M61" s="367" t="s">
        <v>661</v>
      </c>
      <c r="N61" s="205" t="s">
        <v>38</v>
      </c>
      <c r="O61" s="366"/>
    </row>
    <row r="62" spans="1:15" ht="89.25" customHeight="1" thickBot="1">
      <c r="A62" s="173" t="s">
        <v>14</v>
      </c>
      <c r="B62" s="2" t="s">
        <v>615</v>
      </c>
      <c r="C62" s="3" t="s">
        <v>583</v>
      </c>
      <c r="D62" s="3" t="s">
        <v>584</v>
      </c>
      <c r="E62" s="3"/>
      <c r="F62" s="332" t="s">
        <v>511</v>
      </c>
      <c r="G62" s="368" t="s">
        <v>656</v>
      </c>
      <c r="H62" s="3" t="s">
        <v>216</v>
      </c>
      <c r="I62" s="5">
        <v>1</v>
      </c>
      <c r="J62" s="6">
        <v>20000</v>
      </c>
      <c r="K62" s="207" t="s">
        <v>47</v>
      </c>
      <c r="L62" s="367" t="s">
        <v>658</v>
      </c>
      <c r="M62" s="367" t="s">
        <v>661</v>
      </c>
      <c r="N62" s="205" t="s">
        <v>38</v>
      </c>
      <c r="O62" s="366"/>
    </row>
    <row r="63" spans="1:15" ht="78.75" customHeight="1">
      <c r="A63" s="173" t="s">
        <v>15</v>
      </c>
      <c r="B63" s="2" t="s">
        <v>616</v>
      </c>
      <c r="C63" s="3" t="s">
        <v>594</v>
      </c>
      <c r="D63" s="3" t="s">
        <v>595</v>
      </c>
      <c r="E63" s="3"/>
      <c r="F63" s="49" t="s">
        <v>211</v>
      </c>
      <c r="G63" s="368" t="s">
        <v>657</v>
      </c>
      <c r="H63" s="3" t="s">
        <v>216</v>
      </c>
      <c r="I63" s="5"/>
      <c r="J63" s="6">
        <v>32000</v>
      </c>
      <c r="K63" s="207" t="s">
        <v>47</v>
      </c>
      <c r="L63" s="417" t="s">
        <v>716</v>
      </c>
      <c r="M63" s="417" t="s">
        <v>708</v>
      </c>
      <c r="N63" s="205" t="s">
        <v>38</v>
      </c>
      <c r="O63" s="366"/>
    </row>
    <row r="64" spans="1:15" ht="36" customHeight="1">
      <c r="A64" s="173" t="s">
        <v>16</v>
      </c>
      <c r="B64" s="376" t="s">
        <v>673</v>
      </c>
      <c r="C64" s="37" t="s">
        <v>3</v>
      </c>
      <c r="D64" s="37" t="s">
        <v>70</v>
      </c>
      <c r="E64" s="37"/>
      <c r="F64" s="208" t="s">
        <v>175</v>
      </c>
      <c r="G64" s="203" t="s">
        <v>329</v>
      </c>
      <c r="H64" s="4" t="s">
        <v>120</v>
      </c>
      <c r="I64" s="5">
        <v>60</v>
      </c>
      <c r="J64" s="142">
        <v>52000</v>
      </c>
      <c r="K64" s="207" t="s">
        <v>47</v>
      </c>
      <c r="L64" s="417" t="s">
        <v>660</v>
      </c>
      <c r="M64" s="417" t="s">
        <v>661</v>
      </c>
      <c r="N64" s="205" t="s">
        <v>38</v>
      </c>
      <c r="O64" s="44"/>
    </row>
    <row r="65" spans="1:15" ht="112.5" customHeight="1">
      <c r="A65" s="151" t="s">
        <v>20</v>
      </c>
      <c r="B65" s="417" t="s">
        <v>634</v>
      </c>
      <c r="C65" s="32" t="s">
        <v>571</v>
      </c>
      <c r="D65" s="31" t="s">
        <v>570</v>
      </c>
      <c r="E65" s="37"/>
      <c r="F65" s="49" t="s">
        <v>518</v>
      </c>
      <c r="G65" s="143" t="s">
        <v>284</v>
      </c>
      <c r="H65" s="32" t="s">
        <v>216</v>
      </c>
      <c r="I65" s="213">
        <v>1</v>
      </c>
      <c r="J65" s="142">
        <v>60000</v>
      </c>
      <c r="K65" s="207" t="s">
        <v>47</v>
      </c>
      <c r="L65" s="417" t="s">
        <v>699</v>
      </c>
      <c r="M65" s="417" t="s">
        <v>660</v>
      </c>
      <c r="N65" s="205" t="s">
        <v>38</v>
      </c>
      <c r="O65" s="44"/>
    </row>
    <row r="66" spans="1:15" ht="83.25" customHeight="1">
      <c r="A66" s="148"/>
      <c r="B66" s="376" t="s">
        <v>651</v>
      </c>
      <c r="C66" s="14" t="s">
        <v>564</v>
      </c>
      <c r="D66" s="14" t="s">
        <v>75</v>
      </c>
      <c r="E66" s="37"/>
      <c r="F66" s="208" t="s">
        <v>477</v>
      </c>
      <c r="G66" s="62" t="s">
        <v>257</v>
      </c>
      <c r="H66" s="4"/>
      <c r="I66" s="5"/>
      <c r="J66" s="142">
        <v>44000</v>
      </c>
      <c r="K66" s="207" t="s">
        <v>47</v>
      </c>
      <c r="L66" s="417" t="s">
        <v>662</v>
      </c>
      <c r="M66" s="376" t="s">
        <v>466</v>
      </c>
      <c r="N66" s="205" t="s">
        <v>38</v>
      </c>
      <c r="O66" s="44"/>
    </row>
    <row r="67" spans="1:15" ht="96" customHeight="1">
      <c r="A67" s="148"/>
      <c r="B67" s="376" t="s">
        <v>670</v>
      </c>
      <c r="C67" s="2" t="s">
        <v>262</v>
      </c>
      <c r="D67" s="3" t="s">
        <v>61</v>
      </c>
      <c r="E67" s="37"/>
      <c r="F67" s="41" t="s">
        <v>520</v>
      </c>
      <c r="G67" s="62" t="s">
        <v>565</v>
      </c>
      <c r="H67" s="4"/>
      <c r="I67" s="5"/>
      <c r="J67" s="216">
        <v>30000</v>
      </c>
      <c r="K67" s="207" t="s">
        <v>47</v>
      </c>
      <c r="L67" s="417" t="s">
        <v>660</v>
      </c>
      <c r="M67" s="417" t="s">
        <v>662</v>
      </c>
      <c r="N67" s="205" t="s">
        <v>38</v>
      </c>
      <c r="O67" s="44"/>
    </row>
    <row r="68" spans="1:15" ht="57" customHeight="1">
      <c r="A68" s="108" t="s">
        <v>24</v>
      </c>
      <c r="B68" s="376" t="s">
        <v>672</v>
      </c>
      <c r="C68" s="37" t="s">
        <v>566</v>
      </c>
      <c r="D68" s="37" t="s">
        <v>567</v>
      </c>
      <c r="E68" s="378"/>
      <c r="F68" s="116" t="s">
        <v>521</v>
      </c>
      <c r="G68" s="206" t="s">
        <v>568</v>
      </c>
      <c r="H68" s="299" t="s">
        <v>432</v>
      </c>
      <c r="I68" s="328">
        <v>1</v>
      </c>
      <c r="J68" s="329">
        <f>220000-94500</f>
        <v>125500</v>
      </c>
      <c r="K68" s="70" t="s">
        <v>47</v>
      </c>
      <c r="L68" s="39" t="s">
        <v>662</v>
      </c>
      <c r="M68" s="39" t="s">
        <v>466</v>
      </c>
      <c r="N68" s="217" t="s">
        <v>38</v>
      </c>
      <c r="O68" s="299"/>
    </row>
    <row r="69" spans="1:15" ht="119.25" customHeight="1">
      <c r="A69" s="151" t="s">
        <v>25</v>
      </c>
      <c r="B69" s="2" t="s">
        <v>637</v>
      </c>
      <c r="C69" s="37" t="s">
        <v>735</v>
      </c>
      <c r="D69" s="37" t="s">
        <v>5</v>
      </c>
      <c r="E69" s="3"/>
      <c r="F69" s="116" t="s">
        <v>522</v>
      </c>
      <c r="G69" s="211" t="s">
        <v>72</v>
      </c>
      <c r="H69" s="3"/>
      <c r="I69" s="154"/>
      <c r="J69" s="6">
        <v>220000</v>
      </c>
      <c r="K69" s="70" t="s">
        <v>47</v>
      </c>
      <c r="L69" s="417" t="s">
        <v>660</v>
      </c>
      <c r="M69" s="417" t="s">
        <v>664</v>
      </c>
      <c r="N69" s="217" t="s">
        <v>38</v>
      </c>
      <c r="O69" s="3"/>
    </row>
    <row r="70" spans="1:15" ht="88.5" customHeight="1">
      <c r="A70" s="151" t="s">
        <v>26</v>
      </c>
      <c r="B70" s="2" t="s">
        <v>629</v>
      </c>
      <c r="C70" s="3" t="s">
        <v>596</v>
      </c>
      <c r="D70" s="2" t="s">
        <v>597</v>
      </c>
      <c r="E70" s="3"/>
      <c r="F70" s="41" t="s">
        <v>736</v>
      </c>
      <c r="G70" s="211" t="s">
        <v>686</v>
      </c>
      <c r="H70" s="3"/>
      <c r="I70" s="154"/>
      <c r="J70" s="6">
        <v>83650</v>
      </c>
      <c r="K70" s="70" t="s">
        <v>47</v>
      </c>
      <c r="L70" s="417" t="s">
        <v>687</v>
      </c>
      <c r="M70" s="417" t="s">
        <v>730</v>
      </c>
      <c r="N70" s="217" t="s">
        <v>38</v>
      </c>
      <c r="O70" s="3"/>
    </row>
    <row r="71" spans="1:15" ht="67.5" customHeight="1">
      <c r="A71" s="151" t="s">
        <v>69</v>
      </c>
      <c r="B71" s="2" t="s">
        <v>682</v>
      </c>
      <c r="C71" s="3" t="s">
        <v>598</v>
      </c>
      <c r="D71" s="2" t="s">
        <v>599</v>
      </c>
      <c r="E71" s="3"/>
      <c r="F71" s="116" t="s">
        <v>763</v>
      </c>
      <c r="G71" s="418" t="s">
        <v>704</v>
      </c>
      <c r="H71" s="3"/>
      <c r="I71" s="154"/>
      <c r="J71" s="6">
        <v>90000</v>
      </c>
      <c r="K71" s="70" t="s">
        <v>47</v>
      </c>
      <c r="L71" s="417" t="s">
        <v>699</v>
      </c>
      <c r="M71" s="417" t="s">
        <v>466</v>
      </c>
      <c r="N71" s="217" t="s">
        <v>38</v>
      </c>
      <c r="O71" s="3"/>
    </row>
    <row r="72" spans="1:15" ht="67.5" customHeight="1">
      <c r="A72" s="151"/>
      <c r="B72" s="2" t="s">
        <v>682</v>
      </c>
      <c r="C72" s="3" t="s">
        <v>732</v>
      </c>
      <c r="D72" s="2" t="s">
        <v>53</v>
      </c>
      <c r="E72" s="3"/>
      <c r="F72" s="116" t="s">
        <v>759</v>
      </c>
      <c r="G72" s="418" t="s">
        <v>760</v>
      </c>
      <c r="H72" s="3"/>
      <c r="I72" s="154"/>
      <c r="J72" s="6">
        <v>37720</v>
      </c>
      <c r="K72" s="70" t="s">
        <v>47</v>
      </c>
      <c r="L72" s="417" t="s">
        <v>699</v>
      </c>
      <c r="M72" s="417" t="s">
        <v>660</v>
      </c>
      <c r="N72" s="217" t="s">
        <v>38</v>
      </c>
      <c r="O72" s="3"/>
    </row>
    <row r="73" spans="1:15" ht="82.5" customHeight="1">
      <c r="A73" s="151" t="s">
        <v>71</v>
      </c>
      <c r="B73" s="2" t="s">
        <v>682</v>
      </c>
      <c r="C73" s="3" t="s">
        <v>600</v>
      </c>
      <c r="D73" s="2" t="s">
        <v>601</v>
      </c>
      <c r="E73" s="3"/>
      <c r="F73" s="41" t="s">
        <v>524</v>
      </c>
      <c r="G73" s="377" t="s">
        <v>705</v>
      </c>
      <c r="H73" s="3"/>
      <c r="I73" s="154"/>
      <c r="J73" s="6">
        <v>60000</v>
      </c>
      <c r="K73" s="70" t="s">
        <v>47</v>
      </c>
      <c r="L73" s="417" t="s">
        <v>660</v>
      </c>
      <c r="M73" s="417" t="s">
        <v>662</v>
      </c>
      <c r="N73" s="217" t="s">
        <v>38</v>
      </c>
      <c r="O73" s="3"/>
    </row>
    <row r="74" spans="1:16" ht="219" customHeight="1">
      <c r="A74" s="235" t="s">
        <v>13</v>
      </c>
      <c r="B74" s="31" t="s">
        <v>612</v>
      </c>
      <c r="C74" s="32" t="s">
        <v>766</v>
      </c>
      <c r="D74" s="31" t="s">
        <v>575</v>
      </c>
      <c r="E74" s="32"/>
      <c r="F74" s="55" t="s">
        <v>482</v>
      </c>
      <c r="G74" s="181" t="s">
        <v>765</v>
      </c>
      <c r="H74" s="57"/>
      <c r="I74" s="58"/>
      <c r="J74" s="179">
        <f>70000+19550</f>
        <v>89550</v>
      </c>
      <c r="K74" s="70" t="s">
        <v>47</v>
      </c>
      <c r="L74" s="45" t="s">
        <v>418</v>
      </c>
      <c r="M74" s="45" t="s">
        <v>662</v>
      </c>
      <c r="N74" s="217" t="s">
        <v>38</v>
      </c>
      <c r="O74" s="416"/>
      <c r="P74" s="136"/>
    </row>
    <row r="75" spans="1:16" ht="52.5" customHeight="1" thickBot="1">
      <c r="A75" s="565"/>
      <c r="B75" s="114" t="s">
        <v>683</v>
      </c>
      <c r="C75" s="40" t="s">
        <v>767</v>
      </c>
      <c r="D75" s="115" t="s">
        <v>770</v>
      </c>
      <c r="E75" s="40"/>
      <c r="F75" s="180" t="s">
        <v>540</v>
      </c>
      <c r="G75" s="181" t="s">
        <v>252</v>
      </c>
      <c r="H75" s="254"/>
      <c r="I75" s="118"/>
      <c r="J75" s="119">
        <v>14800</v>
      </c>
      <c r="K75" s="70" t="s">
        <v>47</v>
      </c>
      <c r="L75" s="83" t="s">
        <v>660</v>
      </c>
      <c r="M75" s="83" t="s">
        <v>658</v>
      </c>
      <c r="N75" s="217" t="s">
        <v>38</v>
      </c>
      <c r="O75" s="416"/>
      <c r="P75" s="136"/>
    </row>
    <row r="76" spans="1:15" ht="69" customHeight="1">
      <c r="A76" s="209" t="s">
        <v>9</v>
      </c>
      <c r="B76" s="417" t="s">
        <v>649</v>
      </c>
      <c r="C76" s="32" t="s">
        <v>766</v>
      </c>
      <c r="D76" s="31" t="s">
        <v>575</v>
      </c>
      <c r="E76" s="37"/>
      <c r="F76" s="331" t="s">
        <v>772</v>
      </c>
      <c r="G76" s="181" t="s">
        <v>765</v>
      </c>
      <c r="H76" s="4"/>
      <c r="I76" s="5"/>
      <c r="J76" s="142">
        <f>86900+100</f>
        <v>87000</v>
      </c>
      <c r="K76" s="70" t="s">
        <v>47</v>
      </c>
      <c r="L76" s="417" t="s">
        <v>660</v>
      </c>
      <c r="M76" s="417" t="s">
        <v>658</v>
      </c>
      <c r="N76" s="217" t="s">
        <v>38</v>
      </c>
      <c r="O76" s="44"/>
    </row>
    <row r="77" spans="1:15" ht="69" customHeight="1">
      <c r="A77" s="573"/>
      <c r="B77" s="2" t="s">
        <v>682</v>
      </c>
      <c r="C77" s="37" t="s">
        <v>779</v>
      </c>
      <c r="D77" s="14" t="s">
        <v>769</v>
      </c>
      <c r="E77" s="37"/>
      <c r="F77" s="338" t="s">
        <v>541</v>
      </c>
      <c r="G77" s="181" t="s">
        <v>252</v>
      </c>
      <c r="H77" s="94"/>
      <c r="I77" s="95"/>
      <c r="J77" s="6">
        <v>10000</v>
      </c>
      <c r="K77" s="70" t="s">
        <v>47</v>
      </c>
      <c r="L77" s="166" t="s">
        <v>701</v>
      </c>
      <c r="M77" s="166" t="s">
        <v>662</v>
      </c>
      <c r="N77" s="217" t="s">
        <v>38</v>
      </c>
      <c r="O77" s="172"/>
    </row>
    <row r="78" spans="1:15" ht="132" customHeight="1">
      <c r="A78" s="258">
        <v>21</v>
      </c>
      <c r="B78" s="570">
        <v>3090130309244310</v>
      </c>
      <c r="C78" s="339" t="s">
        <v>574</v>
      </c>
      <c r="D78" s="339" t="s">
        <v>575</v>
      </c>
      <c r="E78" s="258"/>
      <c r="F78" s="333" t="s">
        <v>774</v>
      </c>
      <c r="G78" s="552" t="s">
        <v>761</v>
      </c>
      <c r="H78" s="258"/>
      <c r="I78" s="258"/>
      <c r="J78" s="119">
        <f>60000-31600</f>
        <v>28400</v>
      </c>
      <c r="K78" s="70" t="s">
        <v>47</v>
      </c>
      <c r="L78" s="39" t="s">
        <v>662</v>
      </c>
      <c r="M78" s="39" t="s">
        <v>664</v>
      </c>
      <c r="N78" s="217" t="s">
        <v>38</v>
      </c>
      <c r="O78" s="258"/>
    </row>
    <row r="79" spans="1:15" ht="97.5" customHeight="1">
      <c r="A79" s="72"/>
      <c r="B79" s="571">
        <v>3090130309244310</v>
      </c>
      <c r="C79" s="574" t="s">
        <v>768</v>
      </c>
      <c r="D79" s="67" t="s">
        <v>768</v>
      </c>
      <c r="E79" s="72"/>
      <c r="F79" s="49" t="s">
        <v>783</v>
      </c>
      <c r="G79" s="203" t="s">
        <v>775</v>
      </c>
      <c r="H79" s="72"/>
      <c r="I79" s="72"/>
      <c r="J79" s="6">
        <v>31600</v>
      </c>
      <c r="K79" s="70" t="s">
        <v>47</v>
      </c>
      <c r="L79" s="417" t="s">
        <v>773</v>
      </c>
      <c r="M79" s="417" t="s">
        <v>418</v>
      </c>
      <c r="N79" s="217" t="s">
        <v>38</v>
      </c>
      <c r="O79" s="72"/>
    </row>
    <row r="80" spans="1:15" ht="82.5" customHeight="1">
      <c r="A80" s="564"/>
      <c r="B80" s="31" t="s">
        <v>613</v>
      </c>
      <c r="C80" s="34" t="s">
        <v>768</v>
      </c>
      <c r="D80" s="67" t="s">
        <v>781</v>
      </c>
      <c r="E80" s="52"/>
      <c r="F80" s="55" t="s">
        <v>780</v>
      </c>
      <c r="G80" s="181" t="s">
        <v>252</v>
      </c>
      <c r="H80" s="33"/>
      <c r="I80" s="68"/>
      <c r="J80" s="298">
        <v>28450</v>
      </c>
      <c r="K80" s="207" t="s">
        <v>47</v>
      </c>
      <c r="L80" s="417" t="s">
        <v>701</v>
      </c>
      <c r="M80" s="417" t="s">
        <v>423</v>
      </c>
      <c r="N80" s="205" t="s">
        <v>38</v>
      </c>
      <c r="O80" s="3"/>
    </row>
    <row r="81" spans="1:15" s="64" customFormat="1" ht="27" customHeight="1">
      <c r="A81" s="314" t="s">
        <v>433</v>
      </c>
      <c r="B81" s="121" t="s">
        <v>162</v>
      </c>
      <c r="C81" s="122"/>
      <c r="D81" s="123"/>
      <c r="E81" s="122"/>
      <c r="F81" s="330"/>
      <c r="G81" s="122"/>
      <c r="H81" s="122"/>
      <c r="I81" s="124"/>
      <c r="J81" s="125">
        <f>SUM(J57:J80)</f>
        <v>1751303.33</v>
      </c>
      <c r="K81" s="126"/>
      <c r="L81" s="127"/>
      <c r="M81" s="127"/>
      <c r="N81" s="122"/>
      <c r="O81" s="122"/>
    </row>
    <row r="82" spans="1:15" ht="27" customHeight="1">
      <c r="A82" s="578" t="s">
        <v>190</v>
      </c>
      <c r="B82" s="579"/>
      <c r="C82" s="579"/>
      <c r="D82" s="579"/>
      <c r="E82" s="579"/>
      <c r="F82" s="579"/>
      <c r="G82" s="579"/>
      <c r="H82" s="579"/>
      <c r="I82" s="579"/>
      <c r="J82" s="579"/>
      <c r="K82" s="579"/>
      <c r="L82" s="579"/>
      <c r="M82" s="579"/>
      <c r="N82" s="579"/>
      <c r="O82" s="580"/>
    </row>
    <row r="83" spans="1:16" ht="89.25" customHeight="1">
      <c r="A83" s="11" t="s">
        <v>27</v>
      </c>
      <c r="B83" s="417" t="s">
        <v>623</v>
      </c>
      <c r="C83" s="32" t="s">
        <v>239</v>
      </c>
      <c r="D83" s="317" t="s">
        <v>747</v>
      </c>
      <c r="E83" s="421"/>
      <c r="F83" s="426" t="s">
        <v>542</v>
      </c>
      <c r="G83" s="424" t="s">
        <v>248</v>
      </c>
      <c r="H83" s="57">
        <v>1</v>
      </c>
      <c r="I83" s="58" t="s">
        <v>216</v>
      </c>
      <c r="J83" s="223">
        <v>200000</v>
      </c>
      <c r="K83" s="59"/>
      <c r="L83" s="45"/>
      <c r="M83" s="45"/>
      <c r="N83" s="36" t="s">
        <v>30</v>
      </c>
      <c r="O83" s="35" t="s">
        <v>544</v>
      </c>
      <c r="P83" s="17"/>
    </row>
    <row r="84" spans="1:16" ht="51.75" customHeight="1">
      <c r="A84" s="427" t="s">
        <v>9</v>
      </c>
      <c r="B84" s="83" t="s">
        <v>610</v>
      </c>
      <c r="C84" s="292" t="s">
        <v>602</v>
      </c>
      <c r="D84" s="114" t="s">
        <v>748</v>
      </c>
      <c r="E84" s="198"/>
      <c r="F84" s="426" t="s">
        <v>543</v>
      </c>
      <c r="G84" s="145" t="s">
        <v>737</v>
      </c>
      <c r="H84" s="369"/>
      <c r="I84" s="428"/>
      <c r="J84" s="429">
        <v>17387</v>
      </c>
      <c r="K84" s="435" t="s">
        <v>756</v>
      </c>
      <c r="L84" s="422"/>
      <c r="M84" s="422"/>
      <c r="N84" s="202" t="s">
        <v>30</v>
      </c>
      <c r="O84" s="425" t="s">
        <v>544</v>
      </c>
      <c r="P84" s="17"/>
    </row>
    <row r="85" spans="1:15" ht="27" customHeight="1">
      <c r="A85" s="148"/>
      <c r="B85" s="334" t="s">
        <v>162</v>
      </c>
      <c r="C85" s="3"/>
      <c r="D85" s="2"/>
      <c r="E85" s="3"/>
      <c r="F85" s="1"/>
      <c r="G85" s="150"/>
      <c r="H85" s="3"/>
      <c r="I85" s="154"/>
      <c r="J85" s="226">
        <f>J83+J84</f>
        <v>217387</v>
      </c>
      <c r="K85" s="149"/>
      <c r="L85" s="367"/>
      <c r="M85" s="367"/>
      <c r="N85" s="3"/>
      <c r="O85" s="366"/>
    </row>
    <row r="86" spans="1:16" ht="27" customHeight="1">
      <c r="A86" s="13"/>
      <c r="B86" s="588" t="s">
        <v>733</v>
      </c>
      <c r="C86" s="588"/>
      <c r="D86" s="588"/>
      <c r="E86" s="588"/>
      <c r="F86" s="588"/>
      <c r="G86" s="588"/>
      <c r="H86" s="588"/>
      <c r="I86" s="588"/>
      <c r="J86" s="588"/>
      <c r="K86" s="588"/>
      <c r="L86" s="588"/>
      <c r="M86" s="588"/>
      <c r="N86" s="588"/>
      <c r="O86" s="588"/>
      <c r="P86" s="588"/>
    </row>
    <row r="87" spans="1:15" ht="44.25" customHeight="1">
      <c r="A87" s="151" t="s">
        <v>27</v>
      </c>
      <c r="B87" s="430" t="s">
        <v>603</v>
      </c>
      <c r="C87" s="3" t="s">
        <v>749</v>
      </c>
      <c r="D87" s="2" t="s">
        <v>741</v>
      </c>
      <c r="E87" s="3"/>
      <c r="F87" s="1" t="s">
        <v>545</v>
      </c>
      <c r="G87" s="145" t="s">
        <v>740</v>
      </c>
      <c r="H87" s="3"/>
      <c r="I87" s="154"/>
      <c r="J87" s="6">
        <f>197860+7464</f>
        <v>205324</v>
      </c>
      <c r="K87" s="149"/>
      <c r="L87" s="417"/>
      <c r="M87" s="417"/>
      <c r="N87" s="202" t="s">
        <v>30</v>
      </c>
      <c r="O87" s="35" t="s">
        <v>544</v>
      </c>
    </row>
    <row r="88" spans="1:15" ht="63.75" customHeight="1">
      <c r="A88" s="151" t="s">
        <v>9</v>
      </c>
      <c r="B88" s="430" t="s">
        <v>605</v>
      </c>
      <c r="C88" s="3" t="s">
        <v>739</v>
      </c>
      <c r="D88" s="114" t="s">
        <v>742</v>
      </c>
      <c r="E88" s="3"/>
      <c r="F88" s="1" t="s">
        <v>546</v>
      </c>
      <c r="G88" s="145" t="s">
        <v>738</v>
      </c>
      <c r="H88" s="3"/>
      <c r="I88" s="154"/>
      <c r="J88" s="6">
        <f>55482+8484</f>
        <v>63966</v>
      </c>
      <c r="K88" s="431" t="s">
        <v>734</v>
      </c>
      <c r="L88" s="417"/>
      <c r="M88" s="417"/>
      <c r="N88" s="202" t="s">
        <v>30</v>
      </c>
      <c r="O88" s="35" t="s">
        <v>544</v>
      </c>
    </row>
    <row r="89" spans="1:15" ht="27" customHeight="1">
      <c r="A89" s="148"/>
      <c r="B89" s="334"/>
      <c r="C89" s="3"/>
      <c r="D89" s="2"/>
      <c r="E89" s="3"/>
      <c r="F89" s="1"/>
      <c r="G89" s="150"/>
      <c r="H89" s="3"/>
      <c r="I89" s="154"/>
      <c r="J89" s="226">
        <f>SUM(J87:J88)</f>
        <v>269290</v>
      </c>
      <c r="K89" s="149"/>
      <c r="L89" s="367"/>
      <c r="M89" s="367"/>
      <c r="N89" s="3"/>
      <c r="O89" s="366"/>
    </row>
    <row r="90" spans="1:16" ht="27" customHeight="1">
      <c r="A90" s="13"/>
      <c r="B90" s="588" t="s">
        <v>547</v>
      </c>
      <c r="C90" s="588"/>
      <c r="D90" s="588"/>
      <c r="E90" s="588"/>
      <c r="F90" s="588"/>
      <c r="G90" s="588"/>
      <c r="H90" s="588"/>
      <c r="I90" s="588"/>
      <c r="J90" s="588"/>
      <c r="K90" s="588"/>
      <c r="L90" s="588"/>
      <c r="M90" s="588"/>
      <c r="N90" s="588"/>
      <c r="O90" s="588"/>
      <c r="P90" s="588"/>
    </row>
    <row r="91" spans="1:15" ht="72.75" customHeight="1">
      <c r="A91" s="151" t="s">
        <v>27</v>
      </c>
      <c r="B91" s="430" t="s">
        <v>606</v>
      </c>
      <c r="C91" s="3" t="s">
        <v>750</v>
      </c>
      <c r="D91" s="2" t="s">
        <v>751</v>
      </c>
      <c r="E91" s="3"/>
      <c r="F91" s="1" t="s">
        <v>548</v>
      </c>
      <c r="G91" s="145" t="s">
        <v>743</v>
      </c>
      <c r="H91" s="3"/>
      <c r="I91" s="154"/>
      <c r="J91" s="6">
        <f>201577+641111.6+6953.78</f>
        <v>849642.38</v>
      </c>
      <c r="K91" s="149"/>
      <c r="L91" s="417"/>
      <c r="M91" s="417"/>
      <c r="N91" s="202" t="s">
        <v>30</v>
      </c>
      <c r="O91" s="35" t="s">
        <v>544</v>
      </c>
    </row>
    <row r="92" spans="1:15" ht="58.5" customHeight="1">
      <c r="A92" s="323" t="s">
        <v>11</v>
      </c>
      <c r="B92" s="430" t="s">
        <v>607</v>
      </c>
      <c r="C92" s="198" t="s">
        <v>752</v>
      </c>
      <c r="D92" s="114" t="s">
        <v>753</v>
      </c>
      <c r="E92" s="198"/>
      <c r="F92" s="257" t="s">
        <v>551</v>
      </c>
      <c r="G92" s="145" t="s">
        <v>744</v>
      </c>
      <c r="H92" s="198"/>
      <c r="I92" s="336"/>
      <c r="J92" s="119">
        <f>3785.7+183.67</f>
        <v>3969.37</v>
      </c>
      <c r="K92" s="337"/>
      <c r="L92" s="39"/>
      <c r="M92" s="39"/>
      <c r="N92" s="202" t="s">
        <v>30</v>
      </c>
      <c r="O92" s="425" t="s">
        <v>544</v>
      </c>
    </row>
    <row r="93" spans="1:15" ht="58.5" customHeight="1">
      <c r="A93" s="323"/>
      <c r="B93" s="364"/>
      <c r="C93" s="198"/>
      <c r="D93" s="114"/>
      <c r="E93" s="198"/>
      <c r="F93" s="257"/>
      <c r="G93" s="335"/>
      <c r="H93" s="198"/>
      <c r="I93" s="336"/>
      <c r="J93" s="363">
        <f>J91+J92</f>
        <v>853611.75</v>
      </c>
      <c r="K93" s="337"/>
      <c r="L93" s="39"/>
      <c r="M93" s="39"/>
      <c r="N93" s="202"/>
      <c r="O93" s="371"/>
    </row>
    <row r="94" spans="1:16" ht="27" customHeight="1">
      <c r="A94" s="365"/>
      <c r="B94" s="579" t="s">
        <v>684</v>
      </c>
      <c r="C94" s="579"/>
      <c r="D94" s="579"/>
      <c r="E94" s="579"/>
      <c r="F94" s="579"/>
      <c r="G94" s="579"/>
      <c r="H94" s="579"/>
      <c r="I94" s="579"/>
      <c r="J94" s="579"/>
      <c r="K94" s="579"/>
      <c r="L94" s="579"/>
      <c r="M94" s="579"/>
      <c r="N94" s="579"/>
      <c r="O94" s="579"/>
      <c r="P94" s="580"/>
    </row>
    <row r="95" spans="1:15" ht="51.75" customHeight="1">
      <c r="A95" s="165" t="s">
        <v>9</v>
      </c>
      <c r="B95" s="432" t="s">
        <v>607</v>
      </c>
      <c r="C95" s="48" t="s">
        <v>754</v>
      </c>
      <c r="D95" s="102" t="s">
        <v>755</v>
      </c>
      <c r="E95" s="48"/>
      <c r="F95" s="433" t="s">
        <v>549</v>
      </c>
      <c r="G95" s="145" t="s">
        <v>745</v>
      </c>
      <c r="H95" s="48"/>
      <c r="I95" s="169"/>
      <c r="J95" s="23">
        <f>145659.27+3334.56</f>
        <v>148993.83</v>
      </c>
      <c r="K95" s="434"/>
      <c r="L95" s="166"/>
      <c r="M95" s="166"/>
      <c r="N95" s="424" t="s">
        <v>30</v>
      </c>
      <c r="O95" s="104"/>
    </row>
    <row r="96" spans="1:15" ht="33" customHeight="1">
      <c r="A96" s="151" t="s">
        <v>10</v>
      </c>
      <c r="B96" s="430" t="s">
        <v>608</v>
      </c>
      <c r="C96" s="3"/>
      <c r="D96" s="2"/>
      <c r="E96" s="3"/>
      <c r="F96" s="1" t="s">
        <v>550</v>
      </c>
      <c r="G96" s="145" t="s">
        <v>745</v>
      </c>
      <c r="H96" s="3"/>
      <c r="I96" s="154"/>
      <c r="J96" s="6">
        <v>3100000</v>
      </c>
      <c r="K96" s="431" t="s">
        <v>693</v>
      </c>
      <c r="L96" s="417"/>
      <c r="M96" s="417"/>
      <c r="N96" s="202" t="s">
        <v>30</v>
      </c>
      <c r="O96" s="35"/>
    </row>
    <row r="97" spans="1:15" ht="58.5" customHeight="1">
      <c r="A97" s="148"/>
      <c r="B97" s="334"/>
      <c r="C97" s="3"/>
      <c r="D97" s="2"/>
      <c r="E97" s="3"/>
      <c r="F97" s="1"/>
      <c r="G97" s="150"/>
      <c r="H97" s="3"/>
      <c r="I97" s="154"/>
      <c r="J97" s="226">
        <f>SUM(J94:J96)</f>
        <v>3248993.83</v>
      </c>
      <c r="K97" s="149"/>
      <c r="L97" s="367"/>
      <c r="M97" s="367"/>
      <c r="N97" s="3"/>
      <c r="O97" s="366"/>
    </row>
    <row r="98" spans="1:15" s="438" customFormat="1" ht="27" customHeight="1">
      <c r="A98" s="585" t="s">
        <v>192</v>
      </c>
      <c r="B98" s="586"/>
      <c r="C98" s="586"/>
      <c r="D98" s="586"/>
      <c r="E98" s="586"/>
      <c r="F98" s="586"/>
      <c r="G98" s="586"/>
      <c r="H98" s="586"/>
      <c r="I98" s="586"/>
      <c r="J98" s="586"/>
      <c r="K98" s="586"/>
      <c r="L98" s="586"/>
      <c r="M98" s="586"/>
      <c r="N98" s="586"/>
      <c r="O98" s="587"/>
    </row>
    <row r="99" spans="1:16" ht="27" customHeight="1">
      <c r="A99" s="235" t="s">
        <v>27</v>
      </c>
      <c r="B99" s="31" t="s">
        <v>604</v>
      </c>
      <c r="C99" s="32"/>
      <c r="D99" s="31"/>
      <c r="E99" s="32"/>
      <c r="F99" s="553" t="s">
        <v>479</v>
      </c>
      <c r="G99" s="150"/>
      <c r="H99" s="3"/>
      <c r="I99" s="154"/>
      <c r="J99" s="554">
        <v>6000</v>
      </c>
      <c r="K99" s="555"/>
      <c r="L99" s="45"/>
      <c r="M99" s="45"/>
      <c r="N99" s="65" t="s">
        <v>30</v>
      </c>
      <c r="O99" s="416"/>
      <c r="P99" s="136"/>
    </row>
    <row r="100" spans="1:15" ht="27" customHeight="1">
      <c r="A100" s="235" t="s">
        <v>9</v>
      </c>
      <c r="B100" s="31" t="s">
        <v>604</v>
      </c>
      <c r="C100" s="32"/>
      <c r="D100" s="31"/>
      <c r="E100" s="32"/>
      <c r="F100" s="55" t="s">
        <v>480</v>
      </c>
      <c r="G100" s="220"/>
      <c r="H100" s="57"/>
      <c r="I100" s="58"/>
      <c r="J100" s="179">
        <v>2500</v>
      </c>
      <c r="K100" s="555"/>
      <c r="L100" s="45"/>
      <c r="M100" s="45"/>
      <c r="N100" s="65" t="s">
        <v>30</v>
      </c>
      <c r="O100" s="416"/>
    </row>
    <row r="101" spans="1:15" ht="27" customHeight="1">
      <c r="A101" s="235" t="s">
        <v>10</v>
      </c>
      <c r="B101" s="31" t="s">
        <v>604</v>
      </c>
      <c r="C101" s="32"/>
      <c r="D101" s="31"/>
      <c r="E101" s="32"/>
      <c r="F101" s="221" t="s">
        <v>481</v>
      </c>
      <c r="G101" s="72"/>
      <c r="H101" s="222"/>
      <c r="I101" s="58"/>
      <c r="J101" s="223">
        <v>1500</v>
      </c>
      <c r="K101" s="556"/>
      <c r="L101" s="45"/>
      <c r="M101" s="45"/>
      <c r="N101" s="65" t="s">
        <v>30</v>
      </c>
      <c r="O101" s="416"/>
    </row>
    <row r="102" spans="1:16" s="438" customFormat="1" ht="62.25" customHeight="1">
      <c r="A102" s="439" t="s">
        <v>11</v>
      </c>
      <c r="B102" s="440" t="s">
        <v>610</v>
      </c>
      <c r="C102" s="441"/>
      <c r="D102" s="440"/>
      <c r="E102" s="441"/>
      <c r="F102" s="450" t="s">
        <v>486</v>
      </c>
      <c r="G102" s="456" t="s">
        <v>777</v>
      </c>
      <c r="H102" s="452"/>
      <c r="I102" s="457"/>
      <c r="J102" s="458">
        <v>130620</v>
      </c>
      <c r="K102" s="459"/>
      <c r="L102" s="460"/>
      <c r="M102" s="446"/>
      <c r="N102" s="447" t="s">
        <v>30</v>
      </c>
      <c r="O102" s="461"/>
      <c r="P102" s="449"/>
    </row>
    <row r="103" spans="1:15" s="438" customFormat="1" ht="72" customHeight="1">
      <c r="A103" s="462" t="s">
        <v>17</v>
      </c>
      <c r="B103" s="463" t="s">
        <v>620</v>
      </c>
      <c r="C103" s="464"/>
      <c r="D103" s="464"/>
      <c r="E103" s="443"/>
      <c r="F103" s="465" t="s">
        <v>515</v>
      </c>
      <c r="G103" s="466"/>
      <c r="H103" s="467"/>
      <c r="I103" s="468"/>
      <c r="J103" s="458">
        <v>140000</v>
      </c>
      <c r="K103" s="469"/>
      <c r="L103" s="470"/>
      <c r="M103" s="470"/>
      <c r="N103" s="447" t="s">
        <v>30</v>
      </c>
      <c r="O103" s="448"/>
    </row>
    <row r="104" spans="1:16" s="438" customFormat="1" ht="35.25" customHeight="1">
      <c r="A104" s="439" t="s">
        <v>14</v>
      </c>
      <c r="B104" s="440" t="s">
        <v>628</v>
      </c>
      <c r="C104" s="441"/>
      <c r="D104" s="440"/>
      <c r="E104" s="441"/>
      <c r="F104" s="450" t="s">
        <v>525</v>
      </c>
      <c r="G104" s="471"/>
      <c r="H104" s="452"/>
      <c r="I104" s="453"/>
      <c r="J104" s="454">
        <v>21000</v>
      </c>
      <c r="K104" s="445"/>
      <c r="L104" s="446"/>
      <c r="M104" s="446"/>
      <c r="N104" s="447" t="s">
        <v>30</v>
      </c>
      <c r="O104" s="448"/>
      <c r="P104" s="449"/>
    </row>
    <row r="105" spans="1:15" s="438" customFormat="1" ht="27" customHeight="1">
      <c r="A105" s="439" t="s">
        <v>15</v>
      </c>
      <c r="B105" s="440" t="s">
        <v>286</v>
      </c>
      <c r="C105" s="441"/>
      <c r="D105" s="440"/>
      <c r="E105" s="441"/>
      <c r="F105" s="450" t="s">
        <v>204</v>
      </c>
      <c r="G105" s="471"/>
      <c r="H105" s="452"/>
      <c r="I105" s="453"/>
      <c r="J105" s="454">
        <v>2400</v>
      </c>
      <c r="K105" s="445"/>
      <c r="L105" s="446"/>
      <c r="M105" s="446"/>
      <c r="N105" s="447" t="s">
        <v>30</v>
      </c>
      <c r="O105" s="448"/>
    </row>
    <row r="106" spans="1:15" s="438" customFormat="1" ht="35.25" customHeight="1">
      <c r="A106" s="439" t="s">
        <v>16</v>
      </c>
      <c r="B106" s="440" t="s">
        <v>644</v>
      </c>
      <c r="C106" s="441"/>
      <c r="D106" s="440"/>
      <c r="E106" s="441"/>
      <c r="F106" s="472" t="s">
        <v>527</v>
      </c>
      <c r="G106" s="471"/>
      <c r="H106" s="452"/>
      <c r="I106" s="453"/>
      <c r="J106" s="454">
        <v>5500</v>
      </c>
      <c r="K106" s="473"/>
      <c r="L106" s="446"/>
      <c r="M106" s="446"/>
      <c r="N106" s="447" t="s">
        <v>30</v>
      </c>
      <c r="O106" s="448"/>
    </row>
    <row r="107" spans="1:16" s="438" customFormat="1" ht="33.75" customHeight="1">
      <c r="A107" s="439" t="s">
        <v>17</v>
      </c>
      <c r="B107" s="446" t="s">
        <v>609</v>
      </c>
      <c r="C107" s="441"/>
      <c r="D107" s="474"/>
      <c r="E107" s="475"/>
      <c r="F107" s="472" t="s">
        <v>526</v>
      </c>
      <c r="G107" s="451"/>
      <c r="H107" s="476"/>
      <c r="I107" s="477"/>
      <c r="J107" s="478">
        <v>7000</v>
      </c>
      <c r="K107" s="479"/>
      <c r="L107" s="480"/>
      <c r="M107" s="480"/>
      <c r="N107" s="481" t="s">
        <v>30</v>
      </c>
      <c r="O107" s="482"/>
      <c r="P107" s="449"/>
    </row>
    <row r="108" spans="1:16" s="438" customFormat="1" ht="33.75" customHeight="1">
      <c r="A108" s="439" t="s">
        <v>18</v>
      </c>
      <c r="B108" s="446" t="s">
        <v>641</v>
      </c>
      <c r="C108" s="483"/>
      <c r="D108" s="463"/>
      <c r="E108" s="443"/>
      <c r="F108" s="450" t="s">
        <v>484</v>
      </c>
      <c r="G108" s="442"/>
      <c r="H108" s="443"/>
      <c r="I108" s="444"/>
      <c r="J108" s="484">
        <v>179676</v>
      </c>
      <c r="K108" s="485"/>
      <c r="L108" s="470"/>
      <c r="M108" s="470"/>
      <c r="N108" s="481" t="s">
        <v>30</v>
      </c>
      <c r="O108" s="448"/>
      <c r="P108" s="449"/>
    </row>
    <row r="109" spans="1:16" s="438" customFormat="1" ht="27" customHeight="1">
      <c r="A109" s="439" t="s">
        <v>19</v>
      </c>
      <c r="B109" s="446" t="s">
        <v>645</v>
      </c>
      <c r="C109" s="441"/>
      <c r="D109" s="486"/>
      <c r="E109" s="452"/>
      <c r="F109" s="487" t="s">
        <v>34</v>
      </c>
      <c r="G109" s="471"/>
      <c r="H109" s="452"/>
      <c r="I109" s="453"/>
      <c r="J109" s="488">
        <v>40235</v>
      </c>
      <c r="K109" s="489"/>
      <c r="L109" s="490"/>
      <c r="M109" s="490"/>
      <c r="N109" s="491" t="s">
        <v>30</v>
      </c>
      <c r="O109" s="492"/>
      <c r="P109" s="449"/>
    </row>
    <row r="110" spans="1:16" s="438" customFormat="1" ht="32.25" customHeight="1">
      <c r="A110" s="439" t="s">
        <v>20</v>
      </c>
      <c r="B110" s="440" t="s">
        <v>666</v>
      </c>
      <c r="C110" s="441"/>
      <c r="D110" s="440"/>
      <c r="E110" s="441"/>
      <c r="F110" s="450" t="s">
        <v>33</v>
      </c>
      <c r="G110" s="471"/>
      <c r="H110" s="452"/>
      <c r="I110" s="453"/>
      <c r="J110" s="454">
        <v>76329</v>
      </c>
      <c r="K110" s="473" t="s">
        <v>764</v>
      </c>
      <c r="L110" s="446"/>
      <c r="M110" s="446"/>
      <c r="N110" s="447" t="s">
        <v>30</v>
      </c>
      <c r="O110" s="448"/>
      <c r="P110" s="449"/>
    </row>
    <row r="111" spans="1:16" s="438" customFormat="1" ht="84.75" customHeight="1">
      <c r="A111" s="462" t="s">
        <v>21</v>
      </c>
      <c r="B111" s="470" t="s">
        <v>635</v>
      </c>
      <c r="C111" s="464"/>
      <c r="D111" s="443"/>
      <c r="E111" s="464"/>
      <c r="F111" s="493" t="s">
        <v>519</v>
      </c>
      <c r="G111" s="494"/>
      <c r="H111" s="441"/>
      <c r="I111" s="495"/>
      <c r="J111" s="484">
        <v>60000</v>
      </c>
      <c r="K111" s="469"/>
      <c r="L111" s="470"/>
      <c r="M111" s="470"/>
      <c r="N111" s="447" t="s">
        <v>30</v>
      </c>
      <c r="O111" s="496"/>
      <c r="P111" s="497"/>
    </row>
    <row r="112" spans="1:16" s="438" customFormat="1" ht="27" customHeight="1" thickBot="1">
      <c r="A112" s="439" t="s">
        <v>21</v>
      </c>
      <c r="B112" s="440" t="s">
        <v>647</v>
      </c>
      <c r="C112" s="441"/>
      <c r="D112" s="440"/>
      <c r="E112" s="441"/>
      <c r="F112" s="450" t="s">
        <v>201</v>
      </c>
      <c r="G112" s="471"/>
      <c r="H112" s="452"/>
      <c r="I112" s="453"/>
      <c r="J112" s="454">
        <v>105000</v>
      </c>
      <c r="K112" s="473"/>
      <c r="L112" s="446"/>
      <c r="M112" s="446"/>
      <c r="N112" s="447" t="s">
        <v>30</v>
      </c>
      <c r="O112" s="448"/>
      <c r="P112" s="449"/>
    </row>
    <row r="113" spans="1:15" s="438" customFormat="1" ht="79.5" customHeight="1">
      <c r="A113" s="462" t="s">
        <v>18</v>
      </c>
      <c r="B113" s="463" t="s">
        <v>621</v>
      </c>
      <c r="C113" s="443"/>
      <c r="D113" s="443"/>
      <c r="E113" s="443"/>
      <c r="F113" s="498" t="s">
        <v>516</v>
      </c>
      <c r="G113" s="494"/>
      <c r="H113" s="467"/>
      <c r="I113" s="468"/>
      <c r="J113" s="458">
        <v>91399</v>
      </c>
      <c r="K113" s="469"/>
      <c r="L113" s="499"/>
      <c r="M113" s="499"/>
      <c r="N113" s="447" t="s">
        <v>30</v>
      </c>
      <c r="O113" s="448"/>
    </row>
    <row r="114" spans="1:16" s="438" customFormat="1" ht="33" customHeight="1">
      <c r="A114" s="439" t="s">
        <v>22</v>
      </c>
      <c r="B114" s="440" t="s">
        <v>630</v>
      </c>
      <c r="C114" s="441"/>
      <c r="D114" s="440"/>
      <c r="E114" s="441"/>
      <c r="F114" s="500" t="s">
        <v>528</v>
      </c>
      <c r="G114" s="471"/>
      <c r="H114" s="452"/>
      <c r="I114" s="453"/>
      <c r="J114" s="454">
        <v>31350</v>
      </c>
      <c r="K114" s="445"/>
      <c r="L114" s="446"/>
      <c r="M114" s="446"/>
      <c r="N114" s="447" t="s">
        <v>30</v>
      </c>
      <c r="O114" s="448"/>
      <c r="P114" s="449"/>
    </row>
    <row r="115" spans="1:15" s="438" customFormat="1" ht="36.75" customHeight="1">
      <c r="A115" s="439" t="s">
        <v>23</v>
      </c>
      <c r="B115" s="440" t="s">
        <v>641</v>
      </c>
      <c r="C115" s="441"/>
      <c r="D115" s="440"/>
      <c r="E115" s="483"/>
      <c r="F115" s="501" t="s">
        <v>529</v>
      </c>
      <c r="G115" s="502" t="s">
        <v>692</v>
      </c>
      <c r="H115" s="452"/>
      <c r="I115" s="453"/>
      <c r="J115" s="454">
        <v>20000</v>
      </c>
      <c r="K115" s="473"/>
      <c r="L115" s="446"/>
      <c r="M115" s="446"/>
      <c r="N115" s="447" t="s">
        <v>30</v>
      </c>
      <c r="O115" s="448"/>
    </row>
    <row r="116" spans="1:16" s="438" customFormat="1" ht="41.25" customHeight="1">
      <c r="A116" s="439" t="s">
        <v>24</v>
      </c>
      <c r="B116" s="440" t="s">
        <v>641</v>
      </c>
      <c r="C116" s="441"/>
      <c r="D116" s="440"/>
      <c r="E116" s="483"/>
      <c r="F116" s="501" t="s">
        <v>530</v>
      </c>
      <c r="G116" s="503"/>
      <c r="H116" s="452"/>
      <c r="I116" s="453"/>
      <c r="J116" s="454">
        <v>7000</v>
      </c>
      <c r="K116" s="445"/>
      <c r="L116" s="446"/>
      <c r="M116" s="446"/>
      <c r="N116" s="447" t="s">
        <v>30</v>
      </c>
      <c r="O116" s="448"/>
      <c r="P116" s="449"/>
    </row>
    <row r="117" spans="1:15" s="438" customFormat="1" ht="24.75" customHeight="1">
      <c r="A117" s="439" t="s">
        <v>25</v>
      </c>
      <c r="B117" s="440" t="s">
        <v>630</v>
      </c>
      <c r="C117" s="441"/>
      <c r="D117" s="441"/>
      <c r="E117" s="441"/>
      <c r="F117" s="504" t="s">
        <v>531</v>
      </c>
      <c r="G117" s="505"/>
      <c r="H117" s="441"/>
      <c r="I117" s="506"/>
      <c r="J117" s="488">
        <v>20000</v>
      </c>
      <c r="K117" s="459"/>
      <c r="L117" s="446"/>
      <c r="M117" s="446"/>
      <c r="N117" s="447" t="s">
        <v>30</v>
      </c>
      <c r="O117" s="448"/>
    </row>
    <row r="118" spans="1:15" s="438" customFormat="1" ht="111" customHeight="1">
      <c r="A118" s="439" t="s">
        <v>26</v>
      </c>
      <c r="B118" s="440" t="s">
        <v>611</v>
      </c>
      <c r="C118" s="441"/>
      <c r="D118" s="440"/>
      <c r="E118" s="441"/>
      <c r="F118" s="450" t="s">
        <v>532</v>
      </c>
      <c r="G118" s="471"/>
      <c r="H118" s="452"/>
      <c r="I118" s="453"/>
      <c r="J118" s="454">
        <f>3024+8000</f>
        <v>11024</v>
      </c>
      <c r="K118" s="473"/>
      <c r="L118" s="446"/>
      <c r="M118" s="446"/>
      <c r="N118" s="447" t="s">
        <v>30</v>
      </c>
      <c r="O118" s="448"/>
    </row>
    <row r="119" spans="1:16" s="438" customFormat="1" ht="38.25" customHeight="1">
      <c r="A119" s="439" t="s">
        <v>69</v>
      </c>
      <c r="B119" s="440" t="s">
        <v>610</v>
      </c>
      <c r="C119" s="441"/>
      <c r="D119" s="440"/>
      <c r="E119" s="441"/>
      <c r="F119" s="450" t="s">
        <v>533</v>
      </c>
      <c r="G119" s="471"/>
      <c r="H119" s="452"/>
      <c r="I119" s="453"/>
      <c r="J119" s="454">
        <v>57750</v>
      </c>
      <c r="K119" s="445"/>
      <c r="L119" s="446"/>
      <c r="M119" s="446"/>
      <c r="N119" s="447" t="s">
        <v>30</v>
      </c>
      <c r="O119" s="448"/>
      <c r="P119" s="449"/>
    </row>
    <row r="120" spans="1:16" s="438" customFormat="1" ht="69" customHeight="1">
      <c r="A120" s="439" t="s">
        <v>71</v>
      </c>
      <c r="B120" s="440" t="s">
        <v>647</v>
      </c>
      <c r="C120" s="441"/>
      <c r="D120" s="440"/>
      <c r="E120" s="441"/>
      <c r="F120" s="507" t="s">
        <v>534</v>
      </c>
      <c r="G120" s="471"/>
      <c r="H120" s="452"/>
      <c r="I120" s="453"/>
      <c r="J120" s="454">
        <v>50000</v>
      </c>
      <c r="K120" s="445"/>
      <c r="L120" s="473"/>
      <c r="M120" s="446"/>
      <c r="N120" s="447" t="s">
        <v>30</v>
      </c>
      <c r="O120" s="448"/>
      <c r="P120" s="449"/>
    </row>
    <row r="121" spans="1:16" s="438" customFormat="1" ht="96" customHeight="1">
      <c r="A121" s="439" t="s">
        <v>73</v>
      </c>
      <c r="B121" s="440" t="s">
        <v>615</v>
      </c>
      <c r="C121" s="441"/>
      <c r="D121" s="440"/>
      <c r="E121" s="441"/>
      <c r="F121" s="508" t="s">
        <v>209</v>
      </c>
      <c r="G121" s="471"/>
      <c r="H121" s="452"/>
      <c r="I121" s="453"/>
      <c r="J121" s="454">
        <v>10000</v>
      </c>
      <c r="K121" s="445"/>
      <c r="L121" s="446"/>
      <c r="M121" s="446"/>
      <c r="N121" s="447" t="s">
        <v>30</v>
      </c>
      <c r="O121" s="448"/>
      <c r="P121" s="449"/>
    </row>
    <row r="122" spans="1:16" s="438" customFormat="1" ht="54.75" customHeight="1">
      <c r="A122" s="439" t="s">
        <v>74</v>
      </c>
      <c r="B122" s="440" t="s">
        <v>648</v>
      </c>
      <c r="C122" s="441"/>
      <c r="D122" s="440"/>
      <c r="E122" s="441"/>
      <c r="F122" s="508" t="s">
        <v>535</v>
      </c>
      <c r="G122" s="509"/>
      <c r="H122" s="452"/>
      <c r="I122" s="453"/>
      <c r="J122" s="454">
        <v>50000</v>
      </c>
      <c r="K122" s="445"/>
      <c r="L122" s="446"/>
      <c r="M122" s="446"/>
      <c r="N122" s="447" t="s">
        <v>30</v>
      </c>
      <c r="O122" s="448"/>
      <c r="P122" s="449"/>
    </row>
    <row r="123" spans="1:15" s="438" customFormat="1" ht="111" customHeight="1">
      <c r="A123" s="439" t="s">
        <v>77</v>
      </c>
      <c r="B123" s="440" t="s">
        <v>617</v>
      </c>
      <c r="C123" s="441"/>
      <c r="D123" s="440"/>
      <c r="E123" s="441"/>
      <c r="F123" s="508" t="s">
        <v>210</v>
      </c>
      <c r="G123" s="471"/>
      <c r="H123" s="452"/>
      <c r="I123" s="453"/>
      <c r="J123" s="454">
        <v>10000</v>
      </c>
      <c r="K123" s="445"/>
      <c r="L123" s="446"/>
      <c r="M123" s="446"/>
      <c r="N123" s="447" t="s">
        <v>30</v>
      </c>
      <c r="O123" s="448"/>
    </row>
    <row r="124" spans="1:15" s="438" customFormat="1" ht="177" customHeight="1">
      <c r="A124" s="439" t="s">
        <v>78</v>
      </c>
      <c r="B124" s="440" t="s">
        <v>615</v>
      </c>
      <c r="C124" s="441"/>
      <c r="D124" s="440"/>
      <c r="E124" s="441"/>
      <c r="F124" s="508" t="s">
        <v>213</v>
      </c>
      <c r="G124" s="471"/>
      <c r="H124" s="452"/>
      <c r="I124" s="453"/>
      <c r="J124" s="454">
        <v>15000</v>
      </c>
      <c r="K124" s="445"/>
      <c r="L124" s="446"/>
      <c r="M124" s="446"/>
      <c r="N124" s="447" t="s">
        <v>30</v>
      </c>
      <c r="O124" s="448"/>
    </row>
    <row r="125" spans="1:15" s="438" customFormat="1" ht="52.5" customHeight="1">
      <c r="A125" s="439" t="s">
        <v>82</v>
      </c>
      <c r="B125" s="440" t="s">
        <v>622</v>
      </c>
      <c r="C125" s="441"/>
      <c r="D125" s="440"/>
      <c r="E125" s="441"/>
      <c r="F125" s="450" t="s">
        <v>537</v>
      </c>
      <c r="G125" s="471"/>
      <c r="H125" s="452"/>
      <c r="I125" s="453"/>
      <c r="J125" s="454">
        <v>15000</v>
      </c>
      <c r="K125" s="445"/>
      <c r="L125" s="446"/>
      <c r="M125" s="446"/>
      <c r="N125" s="447" t="s">
        <v>30</v>
      </c>
      <c r="O125" s="448"/>
    </row>
    <row r="126" spans="1:16" s="438" customFormat="1" ht="27" customHeight="1">
      <c r="A126" s="439" t="s">
        <v>314</v>
      </c>
      <c r="B126" s="446" t="s">
        <v>676</v>
      </c>
      <c r="C126" s="441"/>
      <c r="D126" s="441"/>
      <c r="E126" s="475"/>
      <c r="F126" s="450" t="s">
        <v>173</v>
      </c>
      <c r="G126" s="513"/>
      <c r="H126" s="514"/>
      <c r="I126" s="515"/>
      <c r="J126" s="516">
        <v>22000</v>
      </c>
      <c r="K126" s="517"/>
      <c r="L126" s="446"/>
      <c r="M126" s="446"/>
      <c r="N126" s="447" t="s">
        <v>30</v>
      </c>
      <c r="O126" s="448"/>
      <c r="P126" s="449"/>
    </row>
    <row r="127" spans="1:15" s="438" customFormat="1" ht="99" customHeight="1">
      <c r="A127" s="439"/>
      <c r="B127" s="530" t="s">
        <v>641</v>
      </c>
      <c r="C127" s="464"/>
      <c r="D127" s="464"/>
      <c r="E127" s="443"/>
      <c r="F127" s="493" t="s">
        <v>707</v>
      </c>
      <c r="G127" s="494"/>
      <c r="H127" s="443"/>
      <c r="I127" s="444"/>
      <c r="J127" s="458">
        <v>73720</v>
      </c>
      <c r="K127" s="525"/>
      <c r="L127" s="470"/>
      <c r="M127" s="470"/>
      <c r="N127" s="447" t="s">
        <v>30</v>
      </c>
      <c r="O127" s="496"/>
    </row>
    <row r="128" spans="1:15" s="438" customFormat="1" ht="67.5" customHeight="1">
      <c r="A128" s="439" t="s">
        <v>316</v>
      </c>
      <c r="B128" s="446" t="s">
        <v>681</v>
      </c>
      <c r="C128" s="510"/>
      <c r="D128" s="511"/>
      <c r="E128" s="510"/>
      <c r="F128" s="450" t="s">
        <v>538</v>
      </c>
      <c r="G128" s="513"/>
      <c r="H128" s="514"/>
      <c r="I128" s="515"/>
      <c r="J128" s="516">
        <f>12000+1000</f>
        <v>13000</v>
      </c>
      <c r="K128" s="525"/>
      <c r="L128" s="490"/>
      <c r="M128" s="490"/>
      <c r="N128" s="447" t="s">
        <v>30</v>
      </c>
      <c r="O128" s="496"/>
    </row>
    <row r="129" spans="1:16" s="438" customFormat="1" ht="42" customHeight="1">
      <c r="A129" s="439" t="s">
        <v>76</v>
      </c>
      <c r="B129" s="440" t="s">
        <v>641</v>
      </c>
      <c r="C129" s="441"/>
      <c r="D129" s="440"/>
      <c r="E129" s="441"/>
      <c r="F129" s="508" t="s">
        <v>536</v>
      </c>
      <c r="G129" s="531"/>
      <c r="H129" s="452"/>
      <c r="I129" s="453"/>
      <c r="J129" s="454">
        <v>15000</v>
      </c>
      <c r="K129" s="525"/>
      <c r="L129" s="446"/>
      <c r="M129" s="446"/>
      <c r="N129" s="447" t="s">
        <v>30</v>
      </c>
      <c r="O129" s="448"/>
      <c r="P129" s="449"/>
    </row>
    <row r="130" spans="1:16" ht="27" customHeight="1">
      <c r="A130" s="235" t="s">
        <v>12</v>
      </c>
      <c r="B130" s="317" t="s">
        <v>610</v>
      </c>
      <c r="C130" s="32"/>
      <c r="D130" s="31"/>
      <c r="E130" s="32"/>
      <c r="F130" s="55" t="s">
        <v>202</v>
      </c>
      <c r="G130" s="61"/>
      <c r="H130" s="57"/>
      <c r="I130" s="58"/>
      <c r="J130" s="187">
        <v>15000</v>
      </c>
      <c r="K130" s="70"/>
      <c r="L130" s="45"/>
      <c r="M130" s="45"/>
      <c r="N130" s="65" t="s">
        <v>30</v>
      </c>
      <c r="O130" s="416"/>
      <c r="P130" s="136"/>
    </row>
    <row r="131" spans="1:16" s="438" customFormat="1" ht="67.5" customHeight="1">
      <c r="A131" s="439" t="s">
        <v>339</v>
      </c>
      <c r="B131" s="480" t="s">
        <v>682</v>
      </c>
      <c r="C131" s="512"/>
      <c r="D131" s="532"/>
      <c r="E131" s="512"/>
      <c r="F131" s="450" t="s">
        <v>539</v>
      </c>
      <c r="G131" s="509"/>
      <c r="H131" s="533"/>
      <c r="I131" s="534"/>
      <c r="J131" s="535">
        <v>7000</v>
      </c>
      <c r="K131" s="536"/>
      <c r="L131" s="480"/>
      <c r="M131" s="480"/>
      <c r="N131" s="447" t="s">
        <v>30</v>
      </c>
      <c r="O131" s="496"/>
      <c r="P131" s="449"/>
    </row>
    <row r="132" spans="1:15" s="438" customFormat="1" ht="39" customHeight="1">
      <c r="A132" s="439" t="s">
        <v>341</v>
      </c>
      <c r="B132" s="518" t="s">
        <v>610</v>
      </c>
      <c r="C132" s="519"/>
      <c r="D132" s="520"/>
      <c r="E132" s="519"/>
      <c r="F132" s="537" t="s">
        <v>553</v>
      </c>
      <c r="G132" s="521" t="s">
        <v>554</v>
      </c>
      <c r="H132" s="522"/>
      <c r="I132" s="523"/>
      <c r="J132" s="524">
        <v>51990.62</v>
      </c>
      <c r="K132" s="538"/>
      <c r="L132" s="470"/>
      <c r="M132" s="470"/>
      <c r="N132" s="447" t="s">
        <v>30</v>
      </c>
      <c r="O132" s="496"/>
    </row>
    <row r="133" spans="1:15" s="438" customFormat="1" ht="39" customHeight="1">
      <c r="A133" s="439"/>
      <c r="B133" s="518" t="s">
        <v>641</v>
      </c>
      <c r="C133" s="519"/>
      <c r="D133" s="520"/>
      <c r="E133" s="519"/>
      <c r="F133" s="537" t="s">
        <v>640</v>
      </c>
      <c r="G133" s="521"/>
      <c r="H133" s="522"/>
      <c r="I133" s="523"/>
      <c r="J133" s="524">
        <v>12726</v>
      </c>
      <c r="K133" s="538"/>
      <c r="L133" s="470"/>
      <c r="M133" s="470"/>
      <c r="N133" s="447" t="s">
        <v>30</v>
      </c>
      <c r="O133" s="496"/>
    </row>
    <row r="134" spans="1:15" s="438" customFormat="1" ht="39" customHeight="1">
      <c r="A134" s="439"/>
      <c r="B134" s="518" t="s">
        <v>651</v>
      </c>
      <c r="C134" s="519"/>
      <c r="D134" s="520"/>
      <c r="E134" s="519"/>
      <c r="F134" s="539" t="s">
        <v>477</v>
      </c>
      <c r="G134" s="527" t="s">
        <v>758</v>
      </c>
      <c r="H134" s="528"/>
      <c r="I134" s="529"/>
      <c r="J134" s="484">
        <v>40000</v>
      </c>
      <c r="K134" s="538"/>
      <c r="L134" s="470"/>
      <c r="M134" s="470"/>
      <c r="N134" s="447" t="s">
        <v>30</v>
      </c>
      <c r="O134" s="496"/>
    </row>
    <row r="135" spans="1:15" s="438" customFormat="1" ht="39" customHeight="1">
      <c r="A135" s="439"/>
      <c r="B135" s="518" t="s">
        <v>641</v>
      </c>
      <c r="C135" s="519"/>
      <c r="D135" s="520"/>
      <c r="E135" s="519"/>
      <c r="F135" s="450" t="s">
        <v>642</v>
      </c>
      <c r="G135" s="527"/>
      <c r="H135" s="528"/>
      <c r="I135" s="529"/>
      <c r="J135" s="484">
        <v>10000</v>
      </c>
      <c r="K135" s="538"/>
      <c r="L135" s="470"/>
      <c r="M135" s="470"/>
      <c r="N135" s="447" t="s">
        <v>30</v>
      </c>
      <c r="O135" s="496"/>
    </row>
    <row r="136" spans="1:15" s="438" customFormat="1" ht="39" customHeight="1">
      <c r="A136" s="557"/>
      <c r="B136" s="470" t="s">
        <v>672</v>
      </c>
      <c r="C136" s="464"/>
      <c r="D136" s="464"/>
      <c r="E136" s="475"/>
      <c r="F136" s="540" t="s">
        <v>521</v>
      </c>
      <c r="G136" s="541" t="s">
        <v>688</v>
      </c>
      <c r="H136" s="542"/>
      <c r="I136" s="543"/>
      <c r="J136" s="544">
        <v>94500</v>
      </c>
      <c r="K136" s="538"/>
      <c r="L136" s="470"/>
      <c r="M136" s="470"/>
      <c r="N136" s="447" t="s">
        <v>30</v>
      </c>
      <c r="O136" s="496"/>
    </row>
    <row r="137" spans="1:15" s="438" customFormat="1" ht="71.25" customHeight="1">
      <c r="A137" s="572"/>
      <c r="B137" s="558" t="s">
        <v>647</v>
      </c>
      <c r="C137" s="519"/>
      <c r="D137" s="520"/>
      <c r="E137" s="519"/>
      <c r="F137" s="559" t="s">
        <v>485</v>
      </c>
      <c r="G137" s="521" t="s">
        <v>746</v>
      </c>
      <c r="H137" s="522"/>
      <c r="I137" s="523"/>
      <c r="J137" s="560">
        <v>6256.25</v>
      </c>
      <c r="K137" s="561"/>
      <c r="L137" s="558"/>
      <c r="M137" s="558"/>
      <c r="N137" s="447" t="s">
        <v>30</v>
      </c>
      <c r="O137" s="562"/>
    </row>
    <row r="138" spans="1:15" s="438" customFormat="1" ht="71.25" customHeight="1">
      <c r="A138" s="572"/>
      <c r="B138" s="558" t="s">
        <v>647</v>
      </c>
      <c r="C138" s="464"/>
      <c r="D138" s="526"/>
      <c r="E138" s="464"/>
      <c r="F138" s="559" t="s">
        <v>485</v>
      </c>
      <c r="G138" s="527"/>
      <c r="H138" s="528"/>
      <c r="I138" s="529"/>
      <c r="J138" s="484">
        <v>5500</v>
      </c>
      <c r="K138" s="538"/>
      <c r="L138" s="558"/>
      <c r="M138" s="558"/>
      <c r="N138" s="447" t="s">
        <v>30</v>
      </c>
      <c r="O138" s="562"/>
    </row>
    <row r="139" spans="1:15" s="438" customFormat="1" ht="71.25" customHeight="1">
      <c r="A139" s="572"/>
      <c r="B139" s="558" t="s">
        <v>667</v>
      </c>
      <c r="C139" s="464"/>
      <c r="D139" s="526"/>
      <c r="E139" s="464"/>
      <c r="F139" s="545" t="s">
        <v>778</v>
      </c>
      <c r="G139" s="527" t="s">
        <v>776</v>
      </c>
      <c r="H139" s="528"/>
      <c r="I139" s="529"/>
      <c r="J139" s="484">
        <v>380000</v>
      </c>
      <c r="K139" s="538"/>
      <c r="L139" s="558"/>
      <c r="M139" s="558"/>
      <c r="N139" s="447" t="s">
        <v>30</v>
      </c>
      <c r="O139" s="562"/>
    </row>
    <row r="140" spans="1:15" ht="69" customHeight="1">
      <c r="A140" s="209" t="s">
        <v>9</v>
      </c>
      <c r="B140" s="417" t="s">
        <v>649</v>
      </c>
      <c r="C140" s="3"/>
      <c r="D140" s="569"/>
      <c r="E140" s="566"/>
      <c r="F140" s="567" t="s">
        <v>771</v>
      </c>
      <c r="G140" s="568"/>
      <c r="H140" s="99"/>
      <c r="I140" s="100"/>
      <c r="J140" s="319">
        <v>5000</v>
      </c>
      <c r="K140" s="207"/>
      <c r="L140" s="417"/>
      <c r="M140" s="417"/>
      <c r="N140" s="65" t="s">
        <v>30</v>
      </c>
      <c r="O140" s="44"/>
    </row>
    <row r="141" spans="1:161" s="438" customFormat="1" ht="27" customHeight="1">
      <c r="A141" s="546"/>
      <c r="B141" s="563"/>
      <c r="C141" s="455"/>
      <c r="D141" s="486"/>
      <c r="E141" s="452"/>
      <c r="F141" s="487"/>
      <c r="G141" s="471"/>
      <c r="H141" s="452"/>
      <c r="I141" s="453"/>
      <c r="J141" s="547">
        <f>SUM(J99:J140)</f>
        <v>1917975.87</v>
      </c>
      <c r="K141" s="548"/>
      <c r="L141" s="490"/>
      <c r="M141" s="549"/>
      <c r="N141" s="550"/>
      <c r="O141" s="492"/>
      <c r="P141" s="551"/>
      <c r="Q141" s="551"/>
      <c r="R141" s="551"/>
      <c r="S141" s="551"/>
      <c r="T141" s="551"/>
      <c r="U141" s="551"/>
      <c r="V141" s="551"/>
      <c r="W141" s="551"/>
      <c r="X141" s="551"/>
      <c r="Y141" s="551"/>
      <c r="Z141" s="551"/>
      <c r="AA141" s="551"/>
      <c r="AB141" s="551"/>
      <c r="AC141" s="551"/>
      <c r="AD141" s="551"/>
      <c r="AE141" s="551"/>
      <c r="AF141" s="551"/>
      <c r="AG141" s="551"/>
      <c r="AH141" s="551"/>
      <c r="AI141" s="551"/>
      <c r="AJ141" s="551"/>
      <c r="AK141" s="551"/>
      <c r="AL141" s="551"/>
      <c r="AM141" s="551"/>
      <c r="AN141" s="551"/>
      <c r="AO141" s="551"/>
      <c r="AP141" s="551"/>
      <c r="AQ141" s="551"/>
      <c r="AR141" s="551"/>
      <c r="AS141" s="551"/>
      <c r="AT141" s="551"/>
      <c r="AU141" s="551"/>
      <c r="AV141" s="551"/>
      <c r="AW141" s="551"/>
      <c r="AX141" s="551"/>
      <c r="AY141" s="551"/>
      <c r="AZ141" s="551"/>
      <c r="BA141" s="551"/>
      <c r="BB141" s="551"/>
      <c r="BC141" s="551"/>
      <c r="BD141" s="551"/>
      <c r="BE141" s="551"/>
      <c r="BF141" s="551"/>
      <c r="BG141" s="551"/>
      <c r="BH141" s="551"/>
      <c r="BI141" s="551"/>
      <c r="BJ141" s="551"/>
      <c r="BK141" s="551"/>
      <c r="BL141" s="551"/>
      <c r="BM141" s="551"/>
      <c r="BN141" s="551"/>
      <c r="BO141" s="551"/>
      <c r="BP141" s="551"/>
      <c r="BQ141" s="551"/>
      <c r="BR141" s="551"/>
      <c r="BS141" s="551"/>
      <c r="BT141" s="551"/>
      <c r="BU141" s="551"/>
      <c r="BV141" s="551"/>
      <c r="BW141" s="551"/>
      <c r="BX141" s="551"/>
      <c r="BY141" s="551"/>
      <c r="BZ141" s="551"/>
      <c r="CA141" s="551"/>
      <c r="CB141" s="551"/>
      <c r="CC141" s="551"/>
      <c r="CD141" s="551"/>
      <c r="CE141" s="551"/>
      <c r="CF141" s="551"/>
      <c r="CG141" s="551"/>
      <c r="CH141" s="551"/>
      <c r="CI141" s="551"/>
      <c r="CJ141" s="551"/>
      <c r="CK141" s="551"/>
      <c r="CL141" s="551"/>
      <c r="CM141" s="551"/>
      <c r="CN141" s="551"/>
      <c r="CO141" s="551"/>
      <c r="CP141" s="551"/>
      <c r="CQ141" s="551"/>
      <c r="CR141" s="551"/>
      <c r="CS141" s="551"/>
      <c r="CT141" s="551"/>
      <c r="CU141" s="551"/>
      <c r="CV141" s="551"/>
      <c r="CW141" s="551"/>
      <c r="CX141" s="551"/>
      <c r="CY141" s="551"/>
      <c r="CZ141" s="551"/>
      <c r="DA141" s="551"/>
      <c r="DB141" s="551"/>
      <c r="DC141" s="551"/>
      <c r="DD141" s="551"/>
      <c r="DE141" s="551"/>
      <c r="DF141" s="551"/>
      <c r="DG141" s="551"/>
      <c r="DH141" s="551"/>
      <c r="DI141" s="551"/>
      <c r="DJ141" s="551"/>
      <c r="DK141" s="551"/>
      <c r="DL141" s="551"/>
      <c r="DM141" s="551"/>
      <c r="DN141" s="551"/>
      <c r="DO141" s="551"/>
      <c r="DP141" s="551"/>
      <c r="DQ141" s="551"/>
      <c r="DR141" s="551"/>
      <c r="DS141" s="551"/>
      <c r="DT141" s="551"/>
      <c r="DU141" s="551"/>
      <c r="DV141" s="551"/>
      <c r="DW141" s="551"/>
      <c r="DX141" s="551"/>
      <c r="DY141" s="551"/>
      <c r="DZ141" s="551"/>
      <c r="EA141" s="551"/>
      <c r="EB141" s="551"/>
      <c r="EC141" s="551"/>
      <c r="ED141" s="551"/>
      <c r="EE141" s="551"/>
      <c r="EF141" s="551"/>
      <c r="EG141" s="551"/>
      <c r="EH141" s="551"/>
      <c r="EI141" s="551"/>
      <c r="EJ141" s="551"/>
      <c r="EK141" s="551"/>
      <c r="EL141" s="551"/>
      <c r="EM141" s="551"/>
      <c r="EN141" s="551"/>
      <c r="EO141" s="551"/>
      <c r="EP141" s="551"/>
      <c r="EQ141" s="551"/>
      <c r="ER141" s="551"/>
      <c r="ES141" s="551"/>
      <c r="ET141" s="551"/>
      <c r="EU141" s="551"/>
      <c r="EV141" s="551"/>
      <c r="EW141" s="551"/>
      <c r="EX141" s="551"/>
      <c r="EY141" s="551"/>
      <c r="EZ141" s="551"/>
      <c r="FA141" s="551"/>
      <c r="FB141" s="551"/>
      <c r="FC141" s="551"/>
      <c r="FD141" s="551"/>
      <c r="FE141" s="551"/>
    </row>
    <row r="142" spans="1:15" s="16" customFormat="1" ht="27" customHeight="1">
      <c r="A142" s="589" t="s">
        <v>709</v>
      </c>
      <c r="B142" s="589"/>
      <c r="C142" s="589"/>
      <c r="D142" s="589"/>
      <c r="E142" s="589"/>
      <c r="F142" s="589"/>
      <c r="G142" s="589"/>
      <c r="H142" s="589"/>
      <c r="I142" s="589"/>
      <c r="J142" s="589"/>
      <c r="K142" s="589"/>
      <c r="L142" s="589"/>
      <c r="M142" s="589"/>
      <c r="N142" s="589"/>
      <c r="O142" s="589"/>
    </row>
    <row r="143" spans="1:15" s="16" customFormat="1" ht="79.5" customHeight="1">
      <c r="A143" s="148" t="s">
        <v>24</v>
      </c>
      <c r="B143" s="401" t="s">
        <v>463</v>
      </c>
      <c r="C143" s="3" t="s">
        <v>464</v>
      </c>
      <c r="D143" s="2" t="s">
        <v>6</v>
      </c>
      <c r="E143" s="3"/>
      <c r="F143" s="1" t="s">
        <v>143</v>
      </c>
      <c r="G143" s="402" t="s">
        <v>303</v>
      </c>
      <c r="H143" s="4" t="s">
        <v>216</v>
      </c>
      <c r="I143" s="37">
        <v>1</v>
      </c>
      <c r="J143" s="6">
        <v>2953857.4</v>
      </c>
      <c r="K143" s="47" t="s">
        <v>273</v>
      </c>
      <c r="L143" s="401" t="s">
        <v>221</v>
      </c>
      <c r="M143" s="401" t="s">
        <v>246</v>
      </c>
      <c r="N143" s="402" t="s">
        <v>132</v>
      </c>
      <c r="O143" s="400"/>
    </row>
    <row r="144" spans="1:15" s="16" customFormat="1" ht="171.75" customHeight="1">
      <c r="A144" s="151" t="s">
        <v>73</v>
      </c>
      <c r="B144" s="401" t="s">
        <v>458</v>
      </c>
      <c r="C144" s="37" t="s">
        <v>459</v>
      </c>
      <c r="D144" s="401" t="s">
        <v>460</v>
      </c>
      <c r="E144" s="3"/>
      <c r="F144" s="41" t="s">
        <v>461</v>
      </c>
      <c r="G144" s="206" t="s">
        <v>462</v>
      </c>
      <c r="H144" s="3" t="s">
        <v>216</v>
      </c>
      <c r="I144" s="37">
        <v>1</v>
      </c>
      <c r="J144" s="6">
        <v>232205.52</v>
      </c>
      <c r="K144" s="47" t="s">
        <v>272</v>
      </c>
      <c r="L144" s="401" t="s">
        <v>221</v>
      </c>
      <c r="M144" s="401" t="s">
        <v>246</v>
      </c>
      <c r="N144" s="402" t="s">
        <v>132</v>
      </c>
      <c r="O144" s="72"/>
    </row>
    <row r="145" spans="1:15" s="16" customFormat="1" ht="76.5" customHeight="1">
      <c r="A145" s="173" t="s">
        <v>77</v>
      </c>
      <c r="B145" s="2" t="s">
        <v>159</v>
      </c>
      <c r="C145" s="3" t="s">
        <v>1</v>
      </c>
      <c r="D145" s="2" t="s">
        <v>2</v>
      </c>
      <c r="E145" s="37"/>
      <c r="F145" s="41" t="s">
        <v>419</v>
      </c>
      <c r="G145" s="402" t="s">
        <v>420</v>
      </c>
      <c r="H145" s="3" t="s">
        <v>216</v>
      </c>
      <c r="I145" s="154">
        <v>1</v>
      </c>
      <c r="J145" s="6">
        <v>499666.67</v>
      </c>
      <c r="K145" s="207" t="s">
        <v>47</v>
      </c>
      <c r="L145" s="401" t="s">
        <v>156</v>
      </c>
      <c r="M145" s="401" t="s">
        <v>418</v>
      </c>
      <c r="N145" s="205" t="s">
        <v>38</v>
      </c>
      <c r="O145" s="44"/>
    </row>
    <row r="146" spans="1:15" s="16" customFormat="1" ht="145.5" customHeight="1">
      <c r="A146" s="151" t="s">
        <v>74</v>
      </c>
      <c r="B146" s="401" t="s">
        <v>376</v>
      </c>
      <c r="C146" s="401" t="s">
        <v>710</v>
      </c>
      <c r="D146" s="401" t="s">
        <v>711</v>
      </c>
      <c r="E146" s="5"/>
      <c r="F146" s="142" t="s">
        <v>712</v>
      </c>
      <c r="G146" s="411" t="s">
        <v>713</v>
      </c>
      <c r="H146" s="143"/>
      <c r="I146" s="4"/>
      <c r="J146" s="6">
        <v>871561.51</v>
      </c>
      <c r="K146" s="47" t="s">
        <v>272</v>
      </c>
      <c r="L146" s="401" t="s">
        <v>221</v>
      </c>
      <c r="M146" s="401" t="s">
        <v>663</v>
      </c>
      <c r="N146" s="402" t="s">
        <v>132</v>
      </c>
      <c r="O146" s="44"/>
    </row>
    <row r="147" spans="1:15" s="16" customFormat="1" ht="76.5" customHeight="1">
      <c r="A147" s="173"/>
      <c r="B147" s="2"/>
      <c r="C147" s="3"/>
      <c r="D147" s="2"/>
      <c r="E147" s="37"/>
      <c r="F147" s="41"/>
      <c r="G147" s="405"/>
      <c r="H147" s="3"/>
      <c r="I147" s="154"/>
      <c r="J147" s="420">
        <f>SUM(J143:J146)</f>
        <v>4557291.1</v>
      </c>
      <c r="K147" s="207"/>
      <c r="L147" s="404"/>
      <c r="M147" s="404"/>
      <c r="N147" s="205"/>
      <c r="O147" s="44"/>
    </row>
    <row r="148" spans="1:15" s="16" customFormat="1" ht="76.5" customHeight="1">
      <c r="A148" s="344"/>
      <c r="B148" s="69"/>
      <c r="C148" s="77"/>
      <c r="D148" s="69"/>
      <c r="E148" s="406"/>
      <c r="F148" s="407"/>
      <c r="G148" s="84"/>
      <c r="H148" s="77"/>
      <c r="I148" s="80"/>
      <c r="J148" s="412"/>
      <c r="K148" s="408"/>
      <c r="L148" s="83"/>
      <c r="M148" s="83"/>
      <c r="N148" s="409"/>
      <c r="O148" s="410"/>
    </row>
    <row r="149" spans="1:161" ht="17.25" customHeight="1">
      <c r="A149" s="13"/>
      <c r="B149" s="76"/>
      <c r="C149" s="77"/>
      <c r="D149" s="69"/>
      <c r="E149" s="77"/>
      <c r="F149" s="576" t="s">
        <v>552</v>
      </c>
      <c r="G149" s="576"/>
      <c r="H149" s="576"/>
      <c r="I149" s="576"/>
      <c r="J149" s="403">
        <f>J150+J151+J152+J153+J155+J156+J154+J157</f>
        <v>39121209.35000001</v>
      </c>
      <c r="K149" s="413" t="s">
        <v>93</v>
      </c>
      <c r="L149" s="83"/>
      <c r="M149" s="83"/>
      <c r="N149" s="84"/>
      <c r="O149" s="85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</row>
    <row r="150" spans="1:161" ht="18.75" customHeight="1">
      <c r="A150" s="13"/>
      <c r="B150" s="76"/>
      <c r="C150" s="77"/>
      <c r="D150" s="69"/>
      <c r="E150" s="77"/>
      <c r="F150" s="593" t="s">
        <v>90</v>
      </c>
      <c r="G150" s="593"/>
      <c r="H150" s="593"/>
      <c r="I150" s="593"/>
      <c r="J150" s="25">
        <f>J55</f>
        <v>19325792.12</v>
      </c>
      <c r="K150" s="87">
        <f>J150*100/J149</f>
        <v>49.399781962517466</v>
      </c>
      <c r="L150" s="83"/>
      <c r="M150" s="83"/>
      <c r="N150" s="84"/>
      <c r="O150" s="85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</row>
    <row r="151" spans="1:161" ht="18.75" customHeight="1">
      <c r="A151" s="13"/>
      <c r="B151" s="76"/>
      <c r="C151" s="77"/>
      <c r="D151" s="69"/>
      <c r="E151" s="77"/>
      <c r="F151" s="593" t="s">
        <v>91</v>
      </c>
      <c r="G151" s="593"/>
      <c r="H151" s="593"/>
      <c r="I151" s="593"/>
      <c r="J151" s="25">
        <f>J81</f>
        <v>1751303.33</v>
      </c>
      <c r="K151" s="87">
        <f>J151*100/J149</f>
        <v>4.476608364357733</v>
      </c>
      <c r="L151" s="83"/>
      <c r="M151" s="83"/>
      <c r="N151" s="105"/>
      <c r="O151" s="85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</row>
    <row r="152" spans="2:161" ht="21" customHeight="1">
      <c r="B152" s="30"/>
      <c r="F152" s="594" t="s">
        <v>89</v>
      </c>
      <c r="G152" s="594"/>
      <c r="H152" s="594"/>
      <c r="I152" s="594"/>
      <c r="J152" s="25">
        <f>J85</f>
        <v>217387</v>
      </c>
      <c r="K152" s="87">
        <f>J152*100/J149</f>
        <v>0.5556755622126491</v>
      </c>
      <c r="N152" s="17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</row>
    <row r="153" spans="2:161" ht="21" customHeight="1">
      <c r="B153" s="30"/>
      <c r="F153" s="347" t="s">
        <v>92</v>
      </c>
      <c r="G153" s="347"/>
      <c r="H153" s="347"/>
      <c r="I153" s="347"/>
      <c r="J153" s="348">
        <f>J141</f>
        <v>1917975.87</v>
      </c>
      <c r="K153" s="349">
        <f>J153*100/J149</f>
        <v>4.9026497438786345</v>
      </c>
      <c r="N153" s="17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</row>
    <row r="154" spans="2:161" ht="21" customHeight="1">
      <c r="B154" s="30"/>
      <c r="F154" s="352" t="s">
        <v>547</v>
      </c>
      <c r="G154" s="353"/>
      <c r="H154" s="353"/>
      <c r="I154" s="354"/>
      <c r="J154" s="348">
        <f>J93</f>
        <v>853611.75</v>
      </c>
      <c r="K154" s="349">
        <f>J154*100/J149</f>
        <v>2.1819666727659577</v>
      </c>
      <c r="N154" s="17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</row>
    <row r="155" spans="2:161" ht="21" customHeight="1">
      <c r="B155" s="30"/>
      <c r="F155" s="352" t="s">
        <v>757</v>
      </c>
      <c r="G155" s="353"/>
      <c r="H155" s="353"/>
      <c r="I155" s="354"/>
      <c r="J155" s="348">
        <f>J89</f>
        <v>269290</v>
      </c>
      <c r="K155" s="349">
        <f>J155*100/J149</f>
        <v>0.6883478411691788</v>
      </c>
      <c r="N155" s="17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</row>
    <row r="156" spans="2:161" ht="21" customHeight="1">
      <c r="B156" s="30"/>
      <c r="F156" s="596" t="s">
        <v>715</v>
      </c>
      <c r="G156" s="597"/>
      <c r="H156" s="597"/>
      <c r="I156" s="598"/>
      <c r="J156" s="25">
        <f>J97</f>
        <v>3248993.83</v>
      </c>
      <c r="K156" s="25">
        <f>J156*100/J149</f>
        <v>8.30494221416496</v>
      </c>
      <c r="N156" s="17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</row>
    <row r="157" spans="2:161" ht="21" customHeight="1">
      <c r="B157" s="30"/>
      <c r="F157" s="595" t="s">
        <v>259</v>
      </c>
      <c r="G157" s="595"/>
      <c r="H157" s="595"/>
      <c r="I157" s="595"/>
      <c r="J157" s="350">
        <f>J16+J17+J18+J21+J22+J25+J27+J28+J29+J31+J32+J78+J33+J36+J37+J38+J39+J40+J41+J43+J45+J46+J50+J51+J52+J53+J54+J57+J59+J64+J65+J66+J67+J70+J34+J35+J74+J75+J76+J77+J80</f>
        <v>11536855.450000001</v>
      </c>
      <c r="K157" s="351">
        <f>J157*100/J149</f>
        <v>29.490027638933398</v>
      </c>
      <c r="N157" s="17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</row>
    <row r="158" spans="2:161" ht="27" customHeight="1">
      <c r="B158" s="30"/>
      <c r="F158" s="590" t="s">
        <v>714</v>
      </c>
      <c r="G158" s="591"/>
      <c r="H158" s="591"/>
      <c r="I158" s="592"/>
      <c r="J158" s="350">
        <f>J147</f>
        <v>4557291.1</v>
      </c>
      <c r="K158" s="351">
        <f>J158*100/J149</f>
        <v>11.649157006441056</v>
      </c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</row>
    <row r="159" spans="2:161" ht="27" customHeight="1">
      <c r="B159" s="88" t="s">
        <v>782</v>
      </c>
      <c r="C159" s="64"/>
      <c r="D159" s="89"/>
      <c r="E159" s="64"/>
      <c r="F159" s="64"/>
      <c r="G159" s="64"/>
      <c r="H159" s="64"/>
      <c r="I159" s="64"/>
      <c r="J159" s="322"/>
      <c r="K159" s="26"/>
      <c r="L159" s="64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</row>
    <row r="160" spans="2:161" ht="27" customHeight="1">
      <c r="B160" s="90" t="s">
        <v>118</v>
      </c>
      <c r="K160" s="17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</row>
    <row r="161" spans="2:161" ht="27" customHeight="1">
      <c r="B161" s="90" t="s">
        <v>114</v>
      </c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</row>
    <row r="162" spans="2:161" ht="27" customHeight="1">
      <c r="B162" s="91" t="s">
        <v>108</v>
      </c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</row>
    <row r="163" spans="5:161" ht="27" customHeight="1">
      <c r="E163" s="16"/>
      <c r="F163" s="78"/>
      <c r="I163" s="17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</row>
    <row r="164" spans="5:161" ht="27" customHeight="1">
      <c r="E164" s="16"/>
      <c r="F164" s="78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</row>
    <row r="165" spans="5:161" ht="27" customHeight="1">
      <c r="E165" s="16"/>
      <c r="F165" s="78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</row>
    <row r="166" spans="5:161" ht="12.75">
      <c r="E166" s="16"/>
      <c r="F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</row>
    <row r="167" spans="5:6" ht="12.75">
      <c r="E167" s="16"/>
      <c r="F167" s="16"/>
    </row>
  </sheetData>
  <sheetProtection/>
  <autoFilter ref="A99:B137"/>
  <mergeCells count="38">
    <mergeCell ref="F158:I158"/>
    <mergeCell ref="F150:I150"/>
    <mergeCell ref="F151:I151"/>
    <mergeCell ref="F152:I152"/>
    <mergeCell ref="F157:I157"/>
    <mergeCell ref="F156:I156"/>
    <mergeCell ref="A98:O98"/>
    <mergeCell ref="F149:I149"/>
    <mergeCell ref="B86:P86"/>
    <mergeCell ref="B90:P90"/>
    <mergeCell ref="B94:P94"/>
    <mergeCell ref="A142:O142"/>
    <mergeCell ref="I10:I12"/>
    <mergeCell ref="J10:J12"/>
    <mergeCell ref="K10:K12"/>
    <mergeCell ref="L10:M10"/>
    <mergeCell ref="A56:O56"/>
    <mergeCell ref="A82:O82"/>
    <mergeCell ref="A9:A12"/>
    <mergeCell ref="B9:B12"/>
    <mergeCell ref="C9:C12"/>
    <mergeCell ref="D9:D12"/>
    <mergeCell ref="E9:M9"/>
    <mergeCell ref="A14:O14"/>
    <mergeCell ref="O9:O12"/>
    <mergeCell ref="E10:E12"/>
    <mergeCell ref="F10:F12"/>
    <mergeCell ref="G10:G12"/>
    <mergeCell ref="N9:N12"/>
    <mergeCell ref="M11:M12"/>
    <mergeCell ref="L11:L12"/>
    <mergeCell ref="H10:H12"/>
    <mergeCell ref="B1:O1"/>
    <mergeCell ref="C3:I3"/>
    <mergeCell ref="C4:I4"/>
    <mergeCell ref="C5:I5"/>
    <mergeCell ref="C6:I6"/>
    <mergeCell ref="C7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166"/>
  <sheetViews>
    <sheetView zoomScalePageLayoutView="0" workbookViewId="0" topLeftCell="A1">
      <selection activeCell="B9" sqref="B9:B12"/>
    </sheetView>
  </sheetViews>
  <sheetFormatPr defaultColWidth="9.00390625" defaultRowHeight="12.75"/>
  <cols>
    <col min="1" max="1" width="3.625" style="8" customWidth="1"/>
    <col min="2" max="2" width="25.375" style="8" customWidth="1"/>
    <col min="3" max="3" width="11.00390625" style="8" hidden="1" customWidth="1"/>
    <col min="4" max="4" width="13.125" style="28" hidden="1" customWidth="1"/>
    <col min="5" max="5" width="6.375" style="8" hidden="1" customWidth="1"/>
    <col min="6" max="6" width="41.125" style="8" customWidth="1"/>
    <col min="7" max="7" width="28.625" style="8" hidden="1" customWidth="1"/>
    <col min="8" max="8" width="8.625" style="8" customWidth="1"/>
    <col min="9" max="9" width="5.125" style="8" customWidth="1"/>
    <col min="10" max="10" width="16.375" style="17" customWidth="1"/>
    <col min="11" max="11" width="15.25390625" style="8" customWidth="1"/>
    <col min="12" max="12" width="10.875" style="8" customWidth="1"/>
    <col min="13" max="13" width="10.125" style="8" customWidth="1"/>
    <col min="14" max="14" width="11.75390625" style="8" customWidth="1"/>
    <col min="15" max="15" width="15.125" style="8" customWidth="1"/>
    <col min="16" max="16" width="10.125" style="8" bestFit="1" customWidth="1"/>
    <col min="17" max="16384" width="9.125" style="8" customWidth="1"/>
  </cols>
  <sheetData>
    <row r="1" spans="2:15" ht="41.25" customHeight="1">
      <c r="B1" s="575" t="s">
        <v>127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</row>
    <row r="2" ht="18.75">
      <c r="B2" s="27"/>
    </row>
    <row r="3" spans="2:9" ht="21.75" customHeight="1">
      <c r="B3" s="29" t="s">
        <v>112</v>
      </c>
      <c r="C3" s="576" t="s">
        <v>109</v>
      </c>
      <c r="D3" s="576"/>
      <c r="E3" s="576"/>
      <c r="F3" s="576"/>
      <c r="G3" s="576"/>
      <c r="H3" s="576"/>
      <c r="I3" s="576"/>
    </row>
    <row r="4" spans="2:10" ht="43.5" customHeight="1">
      <c r="B4" s="29" t="s">
        <v>113</v>
      </c>
      <c r="C4" s="576" t="s">
        <v>456</v>
      </c>
      <c r="D4" s="576"/>
      <c r="E4" s="576"/>
      <c r="F4" s="576"/>
      <c r="G4" s="576"/>
      <c r="H4" s="576"/>
      <c r="I4" s="576"/>
      <c r="J4" s="18"/>
    </row>
    <row r="5" spans="2:9" ht="15">
      <c r="B5" s="29" t="s">
        <v>94</v>
      </c>
      <c r="C5" s="576">
        <v>6616001073</v>
      </c>
      <c r="D5" s="576"/>
      <c r="E5" s="576"/>
      <c r="F5" s="576"/>
      <c r="G5" s="576"/>
      <c r="H5" s="576"/>
      <c r="I5" s="576"/>
    </row>
    <row r="6" spans="2:9" ht="15">
      <c r="B6" s="29" t="s">
        <v>95</v>
      </c>
      <c r="C6" s="576">
        <v>661601001</v>
      </c>
      <c r="D6" s="576"/>
      <c r="E6" s="576"/>
      <c r="F6" s="576"/>
      <c r="G6" s="576"/>
      <c r="H6" s="576"/>
      <c r="I6" s="576"/>
    </row>
    <row r="7" spans="2:9" ht="15">
      <c r="B7" s="29" t="s">
        <v>87</v>
      </c>
      <c r="C7" s="576">
        <v>65733000</v>
      </c>
      <c r="D7" s="576"/>
      <c r="E7" s="576"/>
      <c r="F7" s="576"/>
      <c r="G7" s="576"/>
      <c r="H7" s="576"/>
      <c r="I7" s="576"/>
    </row>
    <row r="8" ht="12.75">
      <c r="B8" s="30"/>
    </row>
    <row r="9" spans="1:15" ht="14.25">
      <c r="A9" s="583" t="s">
        <v>117</v>
      </c>
      <c r="B9" s="577" t="s">
        <v>96</v>
      </c>
      <c r="C9" s="577" t="s">
        <v>97</v>
      </c>
      <c r="D9" s="584" t="s">
        <v>98</v>
      </c>
      <c r="E9" s="577" t="s">
        <v>99</v>
      </c>
      <c r="F9" s="577"/>
      <c r="G9" s="577"/>
      <c r="H9" s="577"/>
      <c r="I9" s="577"/>
      <c r="J9" s="577"/>
      <c r="K9" s="577"/>
      <c r="L9" s="577"/>
      <c r="M9" s="577"/>
      <c r="N9" s="577" t="s">
        <v>111</v>
      </c>
      <c r="O9" s="577" t="s">
        <v>100</v>
      </c>
    </row>
    <row r="10" spans="1:15" ht="65.25" customHeight="1">
      <c r="A10" s="583"/>
      <c r="B10" s="577"/>
      <c r="C10" s="577"/>
      <c r="D10" s="584"/>
      <c r="E10" s="581" t="s">
        <v>101</v>
      </c>
      <c r="F10" s="577" t="s">
        <v>102</v>
      </c>
      <c r="G10" s="577" t="s">
        <v>116</v>
      </c>
      <c r="H10" s="577" t="s">
        <v>103</v>
      </c>
      <c r="I10" s="577" t="s">
        <v>104</v>
      </c>
      <c r="J10" s="582" t="s">
        <v>115</v>
      </c>
      <c r="K10" s="577" t="s">
        <v>105</v>
      </c>
      <c r="L10" s="577" t="s">
        <v>106</v>
      </c>
      <c r="M10" s="577"/>
      <c r="N10" s="577"/>
      <c r="O10" s="577"/>
    </row>
    <row r="11" spans="1:15" ht="57" customHeight="1">
      <c r="A11" s="583"/>
      <c r="B11" s="577"/>
      <c r="C11" s="577"/>
      <c r="D11" s="584"/>
      <c r="E11" s="581"/>
      <c r="F11" s="577"/>
      <c r="G11" s="577"/>
      <c r="H11" s="577"/>
      <c r="I11" s="577"/>
      <c r="J11" s="582"/>
      <c r="K11" s="577"/>
      <c r="L11" s="577" t="s">
        <v>110</v>
      </c>
      <c r="M11" s="577" t="s">
        <v>107</v>
      </c>
      <c r="N11" s="577"/>
      <c r="O11" s="577"/>
    </row>
    <row r="12" spans="1:15" ht="28.5" customHeight="1">
      <c r="A12" s="583"/>
      <c r="B12" s="577"/>
      <c r="C12" s="577"/>
      <c r="D12" s="584"/>
      <c r="E12" s="581"/>
      <c r="F12" s="577"/>
      <c r="G12" s="577"/>
      <c r="H12" s="577"/>
      <c r="I12" s="577"/>
      <c r="J12" s="582"/>
      <c r="K12" s="577"/>
      <c r="L12" s="577"/>
      <c r="M12" s="577"/>
      <c r="N12" s="577"/>
      <c r="O12" s="577"/>
    </row>
    <row r="13" spans="1:15" ht="15.75">
      <c r="A13" s="9"/>
      <c r="B13" s="3">
        <v>1</v>
      </c>
      <c r="C13" s="3">
        <v>2</v>
      </c>
      <c r="D13" s="2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2">
        <v>9</v>
      </c>
      <c r="K13" s="3">
        <v>10</v>
      </c>
      <c r="L13" s="3">
        <v>11</v>
      </c>
      <c r="M13" s="3">
        <v>12</v>
      </c>
      <c r="N13" s="3">
        <v>13</v>
      </c>
      <c r="O13" s="3">
        <v>14</v>
      </c>
    </row>
    <row r="14" spans="1:15" ht="22.5" customHeight="1">
      <c r="A14" s="578" t="s">
        <v>128</v>
      </c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80"/>
    </row>
    <row r="15" spans="1:15" ht="66" customHeight="1">
      <c r="A15" s="137">
        <v>1</v>
      </c>
      <c r="B15" s="31" t="s">
        <v>141</v>
      </c>
      <c r="C15" s="32" t="s">
        <v>218</v>
      </c>
      <c r="D15" s="31" t="s">
        <v>217</v>
      </c>
      <c r="E15" s="128">
        <v>22</v>
      </c>
      <c r="F15" s="280" t="s">
        <v>249</v>
      </c>
      <c r="G15" s="138" t="s">
        <v>277</v>
      </c>
      <c r="H15" s="33" t="s">
        <v>216</v>
      </c>
      <c r="I15" s="34">
        <v>1</v>
      </c>
      <c r="J15" s="139">
        <v>162010.59</v>
      </c>
      <c r="K15" s="35" t="s">
        <v>271</v>
      </c>
      <c r="L15" s="31" t="s">
        <v>131</v>
      </c>
      <c r="M15" s="31" t="s">
        <v>221</v>
      </c>
      <c r="N15" s="36" t="s">
        <v>132</v>
      </c>
      <c r="O15" s="133" t="s">
        <v>263</v>
      </c>
    </row>
    <row r="16" spans="1:15" ht="51.75" customHeight="1">
      <c r="A16" s="613" t="s">
        <v>9</v>
      </c>
      <c r="B16" s="611" t="s">
        <v>286</v>
      </c>
      <c r="C16" s="37" t="s">
        <v>223</v>
      </c>
      <c r="D16" s="7"/>
      <c r="E16" s="128">
        <v>24</v>
      </c>
      <c r="F16" s="280" t="s">
        <v>129</v>
      </c>
      <c r="G16" s="140" t="s">
        <v>250</v>
      </c>
      <c r="H16" s="33"/>
      <c r="I16" s="34"/>
      <c r="J16" s="139">
        <f>J17+J18+J19+J20+J21+J22+J23</f>
        <v>81502.83</v>
      </c>
      <c r="K16" s="609" t="s">
        <v>271</v>
      </c>
      <c r="L16" s="615" t="s">
        <v>131</v>
      </c>
      <c r="M16" s="615" t="s">
        <v>146</v>
      </c>
      <c r="N16" s="616" t="s">
        <v>132</v>
      </c>
      <c r="O16" s="618" t="s">
        <v>264</v>
      </c>
    </row>
    <row r="17" spans="1:15" ht="57.75" customHeight="1" hidden="1">
      <c r="A17" s="614"/>
      <c r="B17" s="612"/>
      <c r="C17" s="141"/>
      <c r="D17" s="7" t="s">
        <v>164</v>
      </c>
      <c r="E17" s="128"/>
      <c r="F17" s="281" t="s">
        <v>119</v>
      </c>
      <c r="G17" s="38" t="s">
        <v>136</v>
      </c>
      <c r="H17" s="4" t="s">
        <v>120</v>
      </c>
      <c r="I17" s="37">
        <v>400</v>
      </c>
      <c r="J17" s="142">
        <v>61240</v>
      </c>
      <c r="K17" s="610"/>
      <c r="L17" s="604"/>
      <c r="M17" s="604"/>
      <c r="N17" s="617"/>
      <c r="O17" s="600"/>
    </row>
    <row r="18" spans="1:15" ht="44.25" customHeight="1" hidden="1">
      <c r="A18" s="614"/>
      <c r="B18" s="612"/>
      <c r="C18" s="141"/>
      <c r="D18" s="7" t="s">
        <v>165</v>
      </c>
      <c r="E18" s="128"/>
      <c r="F18" s="281" t="s">
        <v>121</v>
      </c>
      <c r="G18" s="38" t="s">
        <v>137</v>
      </c>
      <c r="H18" s="4" t="s">
        <v>120</v>
      </c>
      <c r="I18" s="37">
        <v>400</v>
      </c>
      <c r="J18" s="142">
        <v>2888</v>
      </c>
      <c r="K18" s="610"/>
      <c r="L18" s="604"/>
      <c r="M18" s="604"/>
      <c r="N18" s="617"/>
      <c r="O18" s="600"/>
    </row>
    <row r="19" spans="1:15" ht="56.25" customHeight="1" hidden="1">
      <c r="A19" s="614"/>
      <c r="B19" s="612"/>
      <c r="C19" s="141"/>
      <c r="D19" s="7" t="s">
        <v>166</v>
      </c>
      <c r="E19" s="128"/>
      <c r="F19" s="281" t="s">
        <v>122</v>
      </c>
      <c r="G19" s="38" t="s">
        <v>138</v>
      </c>
      <c r="H19" s="4" t="s">
        <v>120</v>
      </c>
      <c r="I19" s="37">
        <v>50</v>
      </c>
      <c r="J19" s="142">
        <v>2307.33</v>
      </c>
      <c r="K19" s="610"/>
      <c r="L19" s="604"/>
      <c r="M19" s="604"/>
      <c r="N19" s="617"/>
      <c r="O19" s="600"/>
    </row>
    <row r="20" spans="1:15" ht="33" customHeight="1" hidden="1">
      <c r="A20" s="614"/>
      <c r="B20" s="612"/>
      <c r="C20" s="141"/>
      <c r="D20" s="7" t="s">
        <v>166</v>
      </c>
      <c r="E20" s="128"/>
      <c r="F20" s="281" t="s">
        <v>123</v>
      </c>
      <c r="G20" s="143" t="s">
        <v>139</v>
      </c>
      <c r="H20" s="4" t="s">
        <v>126</v>
      </c>
      <c r="I20" s="37">
        <v>50</v>
      </c>
      <c r="J20" s="142">
        <v>4749.83</v>
      </c>
      <c r="K20" s="610"/>
      <c r="L20" s="604"/>
      <c r="M20" s="604"/>
      <c r="N20" s="617"/>
      <c r="O20" s="600"/>
    </row>
    <row r="21" spans="1:15" ht="33.75" customHeight="1" hidden="1">
      <c r="A21" s="614"/>
      <c r="B21" s="612"/>
      <c r="C21" s="141"/>
      <c r="D21" s="7" t="s">
        <v>166</v>
      </c>
      <c r="E21" s="128"/>
      <c r="F21" s="281" t="s">
        <v>124</v>
      </c>
      <c r="G21" s="38" t="s">
        <v>135</v>
      </c>
      <c r="H21" s="4" t="s">
        <v>120</v>
      </c>
      <c r="I21" s="37">
        <v>200</v>
      </c>
      <c r="J21" s="142">
        <v>1500</v>
      </c>
      <c r="K21" s="610"/>
      <c r="L21" s="604"/>
      <c r="M21" s="604"/>
      <c r="N21" s="617"/>
      <c r="O21" s="600"/>
    </row>
    <row r="22" spans="1:15" ht="47.25" customHeight="1" hidden="1">
      <c r="A22" s="614"/>
      <c r="B22" s="612"/>
      <c r="C22" s="141"/>
      <c r="D22" s="7" t="s">
        <v>165</v>
      </c>
      <c r="E22" s="128"/>
      <c r="F22" s="281" t="s">
        <v>125</v>
      </c>
      <c r="G22" s="38" t="s">
        <v>133</v>
      </c>
      <c r="H22" s="4" t="s">
        <v>120</v>
      </c>
      <c r="I22" s="37">
        <v>50</v>
      </c>
      <c r="J22" s="142">
        <v>4471</v>
      </c>
      <c r="K22" s="610"/>
      <c r="L22" s="604"/>
      <c r="M22" s="604"/>
      <c r="N22" s="617"/>
      <c r="O22" s="600"/>
    </row>
    <row r="23" spans="1:15" ht="45.75" customHeight="1" hidden="1">
      <c r="A23" s="614"/>
      <c r="B23" s="612"/>
      <c r="C23" s="144"/>
      <c r="D23" s="39" t="s">
        <v>165</v>
      </c>
      <c r="E23" s="128"/>
      <c r="F23" s="282" t="s">
        <v>125</v>
      </c>
      <c r="G23" s="145" t="s">
        <v>134</v>
      </c>
      <c r="H23" s="146" t="s">
        <v>120</v>
      </c>
      <c r="I23" s="40">
        <v>50</v>
      </c>
      <c r="J23" s="147">
        <v>4346.67</v>
      </c>
      <c r="K23" s="610"/>
      <c r="L23" s="604"/>
      <c r="M23" s="604"/>
      <c r="N23" s="617"/>
      <c r="O23" s="600"/>
    </row>
    <row r="24" spans="1:15" ht="48.75" customHeight="1">
      <c r="A24" s="148" t="s">
        <v>10</v>
      </c>
      <c r="B24" s="7" t="s">
        <v>142</v>
      </c>
      <c r="C24" s="37" t="s">
        <v>278</v>
      </c>
      <c r="D24" s="7" t="s">
        <v>279</v>
      </c>
      <c r="E24" s="3">
        <v>1</v>
      </c>
      <c r="F24" s="283" t="s">
        <v>266</v>
      </c>
      <c r="G24" s="38" t="s">
        <v>267</v>
      </c>
      <c r="H24" s="4" t="s">
        <v>216</v>
      </c>
      <c r="I24" s="37">
        <v>1</v>
      </c>
      <c r="J24" s="142">
        <v>117745.69</v>
      </c>
      <c r="K24" s="149" t="s">
        <v>271</v>
      </c>
      <c r="L24" s="7" t="s">
        <v>131</v>
      </c>
      <c r="M24" s="7" t="s">
        <v>146</v>
      </c>
      <c r="N24" s="38" t="s">
        <v>132</v>
      </c>
      <c r="O24" s="150" t="s">
        <v>268</v>
      </c>
    </row>
    <row r="25" spans="1:15" ht="64.5" customHeight="1">
      <c r="A25" s="151" t="s">
        <v>11</v>
      </c>
      <c r="B25" s="7" t="s">
        <v>157</v>
      </c>
      <c r="C25" s="37" t="s">
        <v>231</v>
      </c>
      <c r="D25" s="37" t="s">
        <v>231</v>
      </c>
      <c r="E25" s="3"/>
      <c r="F25" s="283" t="s">
        <v>465</v>
      </c>
      <c r="G25" s="38" t="s">
        <v>294</v>
      </c>
      <c r="H25" s="4" t="s">
        <v>216</v>
      </c>
      <c r="I25" s="37">
        <v>1</v>
      </c>
      <c r="J25" s="142">
        <v>175666.67</v>
      </c>
      <c r="K25" s="149" t="s">
        <v>271</v>
      </c>
      <c r="L25" s="7" t="s">
        <v>178</v>
      </c>
      <c r="M25" s="7" t="s">
        <v>221</v>
      </c>
      <c r="N25" s="38" t="s">
        <v>132</v>
      </c>
      <c r="O25" s="150"/>
    </row>
    <row r="26" spans="1:15" ht="64.5" customHeight="1">
      <c r="A26" s="152" t="s">
        <v>12</v>
      </c>
      <c r="B26" s="7" t="s">
        <v>442</v>
      </c>
      <c r="C26" s="3" t="s">
        <v>219</v>
      </c>
      <c r="D26" s="2" t="s">
        <v>260</v>
      </c>
      <c r="E26" s="3"/>
      <c r="F26" s="284" t="s">
        <v>220</v>
      </c>
      <c r="G26" s="153" t="s">
        <v>222</v>
      </c>
      <c r="H26" s="3" t="s">
        <v>216</v>
      </c>
      <c r="I26" s="154">
        <v>1</v>
      </c>
      <c r="J26" s="6">
        <v>38349861</v>
      </c>
      <c r="K26" s="155" t="s">
        <v>237</v>
      </c>
      <c r="L26" s="42" t="s">
        <v>293</v>
      </c>
      <c r="M26" s="42" t="s">
        <v>221</v>
      </c>
      <c r="N26" s="43" t="s">
        <v>132</v>
      </c>
      <c r="O26" s="134"/>
    </row>
    <row r="27" spans="1:15" s="16" customFormat="1" ht="36.75" customHeight="1">
      <c r="A27" s="108" t="s">
        <v>13</v>
      </c>
      <c r="B27" s="156" t="s">
        <v>308</v>
      </c>
      <c r="C27" s="129" t="s">
        <v>225</v>
      </c>
      <c r="D27" s="156" t="s">
        <v>226</v>
      </c>
      <c r="E27" s="129">
        <v>27</v>
      </c>
      <c r="F27" s="285" t="s">
        <v>224</v>
      </c>
      <c r="G27" s="157" t="s">
        <v>251</v>
      </c>
      <c r="H27" s="158" t="s">
        <v>216</v>
      </c>
      <c r="I27" s="159">
        <v>1</v>
      </c>
      <c r="J27" s="160">
        <v>160245</v>
      </c>
      <c r="K27" s="161" t="s">
        <v>271</v>
      </c>
      <c r="L27" s="130" t="s">
        <v>146</v>
      </c>
      <c r="M27" s="130" t="s">
        <v>29</v>
      </c>
      <c r="N27" s="43" t="s">
        <v>132</v>
      </c>
      <c r="O27" s="44" t="s">
        <v>263</v>
      </c>
    </row>
    <row r="28" spans="1:15" ht="126" customHeight="1">
      <c r="A28" s="97" t="s">
        <v>14</v>
      </c>
      <c r="B28" s="45" t="s">
        <v>153</v>
      </c>
      <c r="C28" s="34" t="s">
        <v>239</v>
      </c>
      <c r="D28" s="45" t="s">
        <v>240</v>
      </c>
      <c r="E28" s="34"/>
      <c r="F28" s="162" t="s">
        <v>238</v>
      </c>
      <c r="G28" s="46" t="s">
        <v>241</v>
      </c>
      <c r="H28" s="33" t="s">
        <v>216</v>
      </c>
      <c r="I28" s="34">
        <v>1</v>
      </c>
      <c r="J28" s="163">
        <v>100000</v>
      </c>
      <c r="K28" s="47" t="s">
        <v>272</v>
      </c>
      <c r="L28" s="214" t="s">
        <v>156</v>
      </c>
      <c r="M28" s="214" t="s">
        <v>221</v>
      </c>
      <c r="N28" s="164" t="s">
        <v>132</v>
      </c>
      <c r="O28" s="35"/>
    </row>
    <row r="29" spans="1:15" s="16" customFormat="1" ht="48.75" customHeight="1">
      <c r="A29" s="165" t="s">
        <v>15</v>
      </c>
      <c r="B29" s="166" t="s">
        <v>142</v>
      </c>
      <c r="C29" s="167" t="s">
        <v>227</v>
      </c>
      <c r="D29" s="166" t="s">
        <v>228</v>
      </c>
      <c r="E29" s="167"/>
      <c r="F29" s="286" t="s">
        <v>145</v>
      </c>
      <c r="G29" s="168" t="s">
        <v>229</v>
      </c>
      <c r="H29" s="48" t="s">
        <v>216</v>
      </c>
      <c r="I29" s="169">
        <v>1</v>
      </c>
      <c r="J29" s="170">
        <v>2509360.67</v>
      </c>
      <c r="K29" s="171" t="s">
        <v>237</v>
      </c>
      <c r="L29" s="166" t="s">
        <v>178</v>
      </c>
      <c r="M29" s="166" t="s">
        <v>140</v>
      </c>
      <c r="N29" s="168" t="s">
        <v>132</v>
      </c>
      <c r="O29" s="172"/>
    </row>
    <row r="30" spans="1:15" s="16" customFormat="1" ht="48.75" customHeight="1">
      <c r="A30" s="173" t="s">
        <v>16</v>
      </c>
      <c r="B30" s="7" t="s">
        <v>142</v>
      </c>
      <c r="C30" s="37" t="s">
        <v>227</v>
      </c>
      <c r="D30" s="7" t="s">
        <v>228</v>
      </c>
      <c r="E30" s="37"/>
      <c r="F30" s="287" t="s">
        <v>148</v>
      </c>
      <c r="G30" s="174" t="s">
        <v>304</v>
      </c>
      <c r="H30" s="3" t="s">
        <v>216</v>
      </c>
      <c r="I30" s="154">
        <v>1</v>
      </c>
      <c r="J30" s="175">
        <v>1051000</v>
      </c>
      <c r="K30" s="47" t="s">
        <v>237</v>
      </c>
      <c r="L30" s="7" t="s">
        <v>302</v>
      </c>
      <c r="M30" s="166" t="s">
        <v>140</v>
      </c>
      <c r="N30" s="174" t="s">
        <v>132</v>
      </c>
      <c r="O30" s="44"/>
    </row>
    <row r="31" spans="1:15" ht="67.5" customHeight="1">
      <c r="A31" s="97" t="s">
        <v>17</v>
      </c>
      <c r="B31" s="45" t="s">
        <v>149</v>
      </c>
      <c r="C31" s="34" t="s">
        <v>231</v>
      </c>
      <c r="D31" s="45" t="s">
        <v>232</v>
      </c>
      <c r="E31" s="50"/>
      <c r="F31" s="176" t="s">
        <v>233</v>
      </c>
      <c r="G31" s="36" t="s">
        <v>230</v>
      </c>
      <c r="H31" s="51" t="s">
        <v>216</v>
      </c>
      <c r="I31" s="52">
        <v>1</v>
      </c>
      <c r="J31" s="19">
        <v>204768.78</v>
      </c>
      <c r="K31" s="53" t="s">
        <v>271</v>
      </c>
      <c r="L31" s="214" t="s">
        <v>156</v>
      </c>
      <c r="M31" s="194" t="s">
        <v>423</v>
      </c>
      <c r="N31" s="36" t="s">
        <v>132</v>
      </c>
      <c r="O31" s="54"/>
    </row>
    <row r="32" spans="1:15" ht="83.25" customHeight="1">
      <c r="A32" s="177" t="s">
        <v>18</v>
      </c>
      <c r="B32" s="31" t="s">
        <v>151</v>
      </c>
      <c r="C32" s="32" t="s">
        <v>235</v>
      </c>
      <c r="D32" s="31" t="s">
        <v>234</v>
      </c>
      <c r="E32" s="32"/>
      <c r="F32" s="55" t="s">
        <v>379</v>
      </c>
      <c r="G32" s="36" t="s">
        <v>236</v>
      </c>
      <c r="H32" s="32" t="s">
        <v>216</v>
      </c>
      <c r="I32" s="178">
        <v>1</v>
      </c>
      <c r="J32" s="179">
        <v>265000</v>
      </c>
      <c r="K32" s="53" t="s">
        <v>271</v>
      </c>
      <c r="L32" s="214" t="s">
        <v>156</v>
      </c>
      <c r="M32" s="194" t="s">
        <v>221</v>
      </c>
      <c r="N32" s="36" t="s">
        <v>132</v>
      </c>
      <c r="O32" s="35"/>
    </row>
    <row r="33" spans="1:15" ht="34.5" customHeight="1">
      <c r="A33" s="607" t="s">
        <v>19</v>
      </c>
      <c r="B33" s="603" t="s">
        <v>298</v>
      </c>
      <c r="C33" s="32" t="s">
        <v>242</v>
      </c>
      <c r="D33" s="31"/>
      <c r="E33" s="599"/>
      <c r="F33" s="288" t="s">
        <v>150</v>
      </c>
      <c r="G33" s="181" t="s">
        <v>252</v>
      </c>
      <c r="H33" s="51"/>
      <c r="I33" s="52"/>
      <c r="J33" s="182">
        <v>120966.67</v>
      </c>
      <c r="K33" s="601" t="s">
        <v>272</v>
      </c>
      <c r="L33" s="603" t="s">
        <v>147</v>
      </c>
      <c r="M33" s="603" t="s">
        <v>300</v>
      </c>
      <c r="N33" s="605" t="s">
        <v>132</v>
      </c>
      <c r="O33" s="618"/>
    </row>
    <row r="34" spans="1:15" ht="66" customHeight="1" hidden="1">
      <c r="A34" s="608"/>
      <c r="B34" s="604"/>
      <c r="C34" s="32"/>
      <c r="D34" s="31" t="s">
        <v>243</v>
      </c>
      <c r="E34" s="600"/>
      <c r="F34" s="180" t="s">
        <v>297</v>
      </c>
      <c r="G34" s="183" t="s">
        <v>295</v>
      </c>
      <c r="H34" s="51" t="s">
        <v>120</v>
      </c>
      <c r="I34" s="52">
        <v>3</v>
      </c>
      <c r="J34" s="182">
        <v>95666.67</v>
      </c>
      <c r="K34" s="602"/>
      <c r="L34" s="604"/>
      <c r="M34" s="604"/>
      <c r="N34" s="606"/>
      <c r="O34" s="619"/>
    </row>
    <row r="35" spans="1:15" ht="29.25" customHeight="1" hidden="1">
      <c r="A35" s="608"/>
      <c r="B35" s="604"/>
      <c r="C35" s="32"/>
      <c r="D35" s="31" t="s">
        <v>243</v>
      </c>
      <c r="E35" s="600"/>
      <c r="F35" s="180" t="s">
        <v>215</v>
      </c>
      <c r="G35" s="184" t="s">
        <v>296</v>
      </c>
      <c r="H35" s="51" t="s">
        <v>120</v>
      </c>
      <c r="I35" s="52">
        <v>1</v>
      </c>
      <c r="J35" s="182">
        <v>25300</v>
      </c>
      <c r="K35" s="602"/>
      <c r="L35" s="604"/>
      <c r="M35" s="604"/>
      <c r="N35" s="606"/>
      <c r="O35" s="619"/>
    </row>
    <row r="36" spans="1:15" ht="113.25" customHeight="1">
      <c r="A36" s="177" t="s">
        <v>21</v>
      </c>
      <c r="B36" s="45" t="s">
        <v>157</v>
      </c>
      <c r="C36" s="32" t="s">
        <v>231</v>
      </c>
      <c r="D36" s="31" t="s">
        <v>244</v>
      </c>
      <c r="E36" s="185"/>
      <c r="F36" s="1" t="s">
        <v>158</v>
      </c>
      <c r="G36" s="38" t="s">
        <v>247</v>
      </c>
      <c r="H36" s="3" t="s">
        <v>216</v>
      </c>
      <c r="I36" s="154">
        <v>1</v>
      </c>
      <c r="J36" s="6">
        <v>1483956.12</v>
      </c>
      <c r="K36" s="47" t="s">
        <v>271</v>
      </c>
      <c r="L36" s="214" t="s">
        <v>156</v>
      </c>
      <c r="M36" s="194" t="s">
        <v>424</v>
      </c>
      <c r="N36" s="36" t="s">
        <v>132</v>
      </c>
      <c r="O36" s="35"/>
    </row>
    <row r="37" spans="1:15" ht="39.75" customHeight="1">
      <c r="A37" s="10" t="s">
        <v>22</v>
      </c>
      <c r="B37" s="31" t="s">
        <v>159</v>
      </c>
      <c r="C37" s="32" t="s">
        <v>3</v>
      </c>
      <c r="D37" s="31" t="s">
        <v>5</v>
      </c>
      <c r="E37" s="32"/>
      <c r="F37" s="289" t="s">
        <v>4</v>
      </c>
      <c r="G37" s="186" t="s">
        <v>253</v>
      </c>
      <c r="H37" s="57" t="s">
        <v>216</v>
      </c>
      <c r="I37" s="58">
        <v>1</v>
      </c>
      <c r="J37" s="187">
        <v>249581.67</v>
      </c>
      <c r="K37" s="188" t="s">
        <v>273</v>
      </c>
      <c r="L37" s="45" t="s">
        <v>178</v>
      </c>
      <c r="M37" s="45" t="s">
        <v>156</v>
      </c>
      <c r="N37" s="36" t="s">
        <v>132</v>
      </c>
      <c r="O37" s="35" t="s">
        <v>288</v>
      </c>
    </row>
    <row r="38" spans="1:15" ht="51" customHeight="1">
      <c r="A38" s="10" t="s">
        <v>23</v>
      </c>
      <c r="B38" s="31" t="s">
        <v>160</v>
      </c>
      <c r="C38" s="32" t="s">
        <v>231</v>
      </c>
      <c r="D38" s="31" t="s">
        <v>244</v>
      </c>
      <c r="E38" s="32"/>
      <c r="F38" s="56" t="s">
        <v>161</v>
      </c>
      <c r="G38" s="189" t="s">
        <v>361</v>
      </c>
      <c r="H38" s="57" t="s">
        <v>216</v>
      </c>
      <c r="I38" s="58">
        <v>1</v>
      </c>
      <c r="J38" s="187">
        <v>900000</v>
      </c>
      <c r="K38" s="53" t="s">
        <v>237</v>
      </c>
      <c r="L38" s="214" t="s">
        <v>156</v>
      </c>
      <c r="M38" s="194" t="s">
        <v>221</v>
      </c>
      <c r="N38" s="36" t="s">
        <v>132</v>
      </c>
      <c r="O38" s="35"/>
    </row>
    <row r="39" spans="1:15" ht="79.5" customHeight="1">
      <c r="A39" s="10" t="s">
        <v>24</v>
      </c>
      <c r="B39" s="45" t="s">
        <v>463</v>
      </c>
      <c r="C39" s="32" t="s">
        <v>464</v>
      </c>
      <c r="D39" s="31" t="s">
        <v>6</v>
      </c>
      <c r="E39" s="279"/>
      <c r="F39" s="290" t="s">
        <v>143</v>
      </c>
      <c r="G39" s="38" t="s">
        <v>303</v>
      </c>
      <c r="H39" s="190" t="s">
        <v>216</v>
      </c>
      <c r="I39" s="34">
        <v>1</v>
      </c>
      <c r="J39" s="139">
        <v>2998840</v>
      </c>
      <c r="K39" s="53" t="s">
        <v>273</v>
      </c>
      <c r="L39" s="7" t="s">
        <v>221</v>
      </c>
      <c r="M39" s="45" t="s">
        <v>246</v>
      </c>
      <c r="N39" s="36" t="s">
        <v>132</v>
      </c>
      <c r="O39" s="133"/>
    </row>
    <row r="40" spans="1:15" ht="56.25" customHeight="1">
      <c r="A40" s="97" t="s">
        <v>25</v>
      </c>
      <c r="B40" s="45" t="s">
        <v>154</v>
      </c>
      <c r="C40" s="32" t="s">
        <v>7</v>
      </c>
      <c r="D40" s="31" t="s">
        <v>8</v>
      </c>
      <c r="E40" s="185"/>
      <c r="F40" s="289" t="s">
        <v>313</v>
      </c>
      <c r="G40" s="191" t="s">
        <v>254</v>
      </c>
      <c r="H40" s="32" t="s">
        <v>216</v>
      </c>
      <c r="I40" s="34">
        <v>1</v>
      </c>
      <c r="J40" s="179">
        <v>492666.67</v>
      </c>
      <c r="K40" s="53" t="s">
        <v>274</v>
      </c>
      <c r="L40" s="45" t="s">
        <v>300</v>
      </c>
      <c r="M40" s="45" t="s">
        <v>310</v>
      </c>
      <c r="N40" s="36" t="s">
        <v>132</v>
      </c>
      <c r="O40" s="33"/>
    </row>
    <row r="41" spans="1:15" ht="45" customHeight="1">
      <c r="A41" s="177" t="s">
        <v>26</v>
      </c>
      <c r="B41" s="45" t="s">
        <v>154</v>
      </c>
      <c r="C41" s="32" t="s">
        <v>7</v>
      </c>
      <c r="D41" s="31" t="s">
        <v>8</v>
      </c>
      <c r="E41" s="185"/>
      <c r="F41" s="162" t="s">
        <v>155</v>
      </c>
      <c r="G41" s="191" t="s">
        <v>254</v>
      </c>
      <c r="H41" s="32" t="s">
        <v>216</v>
      </c>
      <c r="I41" s="34">
        <v>1</v>
      </c>
      <c r="J41" s="179">
        <v>154098.33</v>
      </c>
      <c r="K41" s="53" t="s">
        <v>272</v>
      </c>
      <c r="L41" s="194" t="s">
        <v>156</v>
      </c>
      <c r="M41" s="194" t="s">
        <v>221</v>
      </c>
      <c r="N41" s="36" t="s">
        <v>132</v>
      </c>
      <c r="O41" s="33"/>
    </row>
    <row r="42" spans="1:15" s="197" customFormat="1" ht="45" customHeight="1">
      <c r="A42" s="10" t="s">
        <v>69</v>
      </c>
      <c r="B42" s="291" t="s">
        <v>149</v>
      </c>
      <c r="C42" s="192"/>
      <c r="D42" s="193"/>
      <c r="E42" s="292"/>
      <c r="F42" s="215" t="s">
        <v>375</v>
      </c>
      <c r="G42" s="294"/>
      <c r="H42" s="32" t="s">
        <v>216</v>
      </c>
      <c r="I42" s="213"/>
      <c r="J42" s="187">
        <v>500000</v>
      </c>
      <c r="K42" s="53" t="s">
        <v>272</v>
      </c>
      <c r="L42" s="194" t="s">
        <v>156</v>
      </c>
      <c r="M42" s="194" t="s">
        <v>221</v>
      </c>
      <c r="N42" s="195" t="s">
        <v>132</v>
      </c>
      <c r="O42" s="196"/>
    </row>
    <row r="43" spans="1:15" ht="52.5" customHeight="1">
      <c r="A43" s="276" t="s">
        <v>71</v>
      </c>
      <c r="B43" s="39" t="s">
        <v>157</v>
      </c>
      <c r="C43" s="40" t="s">
        <v>231</v>
      </c>
      <c r="D43" s="39" t="s">
        <v>244</v>
      </c>
      <c r="E43" s="198"/>
      <c r="F43" s="295" t="s">
        <v>387</v>
      </c>
      <c r="G43" s="199" t="s">
        <v>388</v>
      </c>
      <c r="H43" s="128" t="s">
        <v>216</v>
      </c>
      <c r="I43" s="200">
        <v>1</v>
      </c>
      <c r="J43" s="201">
        <v>680000</v>
      </c>
      <c r="K43" s="53" t="s">
        <v>272</v>
      </c>
      <c r="L43" s="130" t="s">
        <v>144</v>
      </c>
      <c r="M43" s="130" t="s">
        <v>221</v>
      </c>
      <c r="N43" s="202" t="s">
        <v>132</v>
      </c>
      <c r="O43" s="51"/>
    </row>
    <row r="44" spans="1:15" ht="171.75" customHeight="1">
      <c r="A44" s="276" t="s">
        <v>73</v>
      </c>
      <c r="B44" s="7" t="s">
        <v>458</v>
      </c>
      <c r="C44" s="37" t="s">
        <v>459</v>
      </c>
      <c r="D44" s="7" t="s">
        <v>460</v>
      </c>
      <c r="E44" s="3"/>
      <c r="F44" s="283" t="s">
        <v>461</v>
      </c>
      <c r="G44" s="206" t="s">
        <v>462</v>
      </c>
      <c r="H44" s="3" t="s">
        <v>216</v>
      </c>
      <c r="I44" s="37">
        <v>1</v>
      </c>
      <c r="J44" s="6">
        <v>235741.64</v>
      </c>
      <c r="K44" s="47" t="s">
        <v>272</v>
      </c>
      <c r="L44" s="7" t="s">
        <v>221</v>
      </c>
      <c r="M44" s="7" t="s">
        <v>246</v>
      </c>
      <c r="N44" s="38" t="s">
        <v>132</v>
      </c>
      <c r="O44" s="72"/>
    </row>
    <row r="45" spans="1:15" ht="27" customHeight="1">
      <c r="A45" s="103"/>
      <c r="B45" s="98" t="s">
        <v>162</v>
      </c>
      <c r="C45" s="57"/>
      <c r="D45" s="73"/>
      <c r="E45" s="57"/>
      <c r="F45" s="56"/>
      <c r="G45" s="61"/>
      <c r="H45" s="57"/>
      <c r="I45" s="58"/>
      <c r="J45" s="20">
        <f>SUM(J15:J44)-J16-J33</f>
        <v>50993012.330000006</v>
      </c>
      <c r="K45" s="74"/>
      <c r="L45" s="42"/>
      <c r="M45" s="42"/>
      <c r="N45" s="57"/>
      <c r="O45" s="104"/>
    </row>
    <row r="46" spans="1:15" ht="23.25" customHeight="1">
      <c r="A46" s="578" t="s">
        <v>163</v>
      </c>
      <c r="B46" s="579"/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80"/>
    </row>
    <row r="47" spans="1:15" ht="111" customHeight="1">
      <c r="A47" s="148" t="s">
        <v>27</v>
      </c>
      <c r="B47" s="7" t="s">
        <v>167</v>
      </c>
      <c r="C47" s="37" t="s">
        <v>40</v>
      </c>
      <c r="D47" s="14" t="s">
        <v>39</v>
      </c>
      <c r="E47" s="37">
        <v>21</v>
      </c>
      <c r="F47" s="283" t="s">
        <v>281</v>
      </c>
      <c r="G47" s="203" t="s">
        <v>255</v>
      </c>
      <c r="H47" s="4" t="s">
        <v>216</v>
      </c>
      <c r="I47" s="5">
        <v>1</v>
      </c>
      <c r="J47" s="142">
        <v>269400</v>
      </c>
      <c r="K47" s="204" t="s">
        <v>130</v>
      </c>
      <c r="L47" s="7" t="s">
        <v>131</v>
      </c>
      <c r="M47" s="7" t="s">
        <v>221</v>
      </c>
      <c r="N47" s="205" t="s">
        <v>38</v>
      </c>
      <c r="O47" s="44" t="s">
        <v>263</v>
      </c>
    </row>
    <row r="48" spans="1:15" ht="38.25" customHeight="1">
      <c r="A48" s="148" t="s">
        <v>9</v>
      </c>
      <c r="B48" s="7" t="s">
        <v>151</v>
      </c>
      <c r="C48" s="37" t="s">
        <v>43</v>
      </c>
      <c r="D48" s="14" t="s">
        <v>42</v>
      </c>
      <c r="E48" s="37">
        <v>13</v>
      </c>
      <c r="F48" s="283" t="s">
        <v>169</v>
      </c>
      <c r="G48" s="206" t="s">
        <v>283</v>
      </c>
      <c r="H48" s="4" t="s">
        <v>216</v>
      </c>
      <c r="I48" s="5">
        <v>31</v>
      </c>
      <c r="J48" s="142">
        <v>232580</v>
      </c>
      <c r="K48" s="204" t="s">
        <v>130</v>
      </c>
      <c r="L48" s="7" t="s">
        <v>131</v>
      </c>
      <c r="M48" s="7" t="s">
        <v>29</v>
      </c>
      <c r="N48" s="205" t="s">
        <v>38</v>
      </c>
      <c r="O48" s="44" t="s">
        <v>265</v>
      </c>
    </row>
    <row r="49" spans="1:15" ht="31.5" customHeight="1">
      <c r="A49" s="148" t="s">
        <v>10</v>
      </c>
      <c r="B49" s="7" t="s">
        <v>151</v>
      </c>
      <c r="C49" s="37" t="s">
        <v>46</v>
      </c>
      <c r="D49" s="14" t="s">
        <v>45</v>
      </c>
      <c r="E49" s="37">
        <v>25</v>
      </c>
      <c r="F49" s="283" t="s">
        <v>170</v>
      </c>
      <c r="G49" s="143" t="s">
        <v>284</v>
      </c>
      <c r="H49" s="4" t="s">
        <v>216</v>
      </c>
      <c r="I49" s="5">
        <v>1</v>
      </c>
      <c r="J49" s="142">
        <v>402083.64</v>
      </c>
      <c r="K49" s="204" t="s">
        <v>130</v>
      </c>
      <c r="L49" s="7" t="s">
        <v>131</v>
      </c>
      <c r="M49" s="7" t="s">
        <v>29</v>
      </c>
      <c r="N49" s="205" t="s">
        <v>38</v>
      </c>
      <c r="O49" s="44" t="s">
        <v>263</v>
      </c>
    </row>
    <row r="50" spans="1:15" ht="36.75" customHeight="1">
      <c r="A50" s="148" t="s">
        <v>11</v>
      </c>
      <c r="B50" s="7" t="s">
        <v>287</v>
      </c>
      <c r="C50" s="37" t="s">
        <v>49</v>
      </c>
      <c r="D50" s="14" t="s">
        <v>48</v>
      </c>
      <c r="E50" s="37">
        <v>17</v>
      </c>
      <c r="F50" s="283" t="s">
        <v>270</v>
      </c>
      <c r="G50" s="62" t="s">
        <v>280</v>
      </c>
      <c r="H50" s="4" t="s">
        <v>216</v>
      </c>
      <c r="I50" s="5">
        <v>1</v>
      </c>
      <c r="J50" s="142">
        <v>24312.7</v>
      </c>
      <c r="K50" s="207" t="s">
        <v>47</v>
      </c>
      <c r="L50" s="7" t="s">
        <v>131</v>
      </c>
      <c r="M50" s="7" t="s">
        <v>146</v>
      </c>
      <c r="N50" s="205" t="s">
        <v>38</v>
      </c>
      <c r="O50" s="44" t="s">
        <v>263</v>
      </c>
    </row>
    <row r="51" spans="1:15" ht="42.75" customHeight="1">
      <c r="A51" s="148" t="s">
        <v>12</v>
      </c>
      <c r="B51" s="7" t="s">
        <v>172</v>
      </c>
      <c r="C51" s="37" t="s">
        <v>50</v>
      </c>
      <c r="D51" s="37" t="s">
        <v>5</v>
      </c>
      <c r="E51" s="37">
        <v>26</v>
      </c>
      <c r="F51" s="296" t="s">
        <v>174</v>
      </c>
      <c r="G51" s="206" t="s">
        <v>51</v>
      </c>
      <c r="H51" s="4" t="s">
        <v>216</v>
      </c>
      <c r="I51" s="5">
        <v>1</v>
      </c>
      <c r="J51" s="142">
        <v>161666.7</v>
      </c>
      <c r="K51" s="207" t="s">
        <v>47</v>
      </c>
      <c r="L51" s="7" t="s">
        <v>146</v>
      </c>
      <c r="M51" s="7" t="s">
        <v>221</v>
      </c>
      <c r="N51" s="205" t="s">
        <v>38</v>
      </c>
      <c r="O51" s="44" t="s">
        <v>263</v>
      </c>
    </row>
    <row r="52" spans="1:15" ht="63.75" customHeight="1">
      <c r="A52" s="148" t="s">
        <v>13</v>
      </c>
      <c r="B52" s="2" t="s">
        <v>186</v>
      </c>
      <c r="C52" s="3" t="s">
        <v>52</v>
      </c>
      <c r="D52" s="3" t="s">
        <v>53</v>
      </c>
      <c r="E52" s="3">
        <v>10</v>
      </c>
      <c r="F52" s="283" t="s">
        <v>187</v>
      </c>
      <c r="G52" s="38" t="s">
        <v>269</v>
      </c>
      <c r="H52" s="4" t="s">
        <v>216</v>
      </c>
      <c r="I52" s="5">
        <v>1</v>
      </c>
      <c r="J52" s="6">
        <v>90000</v>
      </c>
      <c r="K52" s="207" t="s">
        <v>47</v>
      </c>
      <c r="L52" s="7" t="s">
        <v>131</v>
      </c>
      <c r="M52" s="7" t="s">
        <v>178</v>
      </c>
      <c r="N52" s="205" t="s">
        <v>38</v>
      </c>
      <c r="O52" s="63" t="s">
        <v>263</v>
      </c>
    </row>
    <row r="53" spans="1:15" ht="35.25" customHeight="1">
      <c r="A53" s="209" t="s">
        <v>14</v>
      </c>
      <c r="B53" s="2" t="s">
        <v>184</v>
      </c>
      <c r="C53" s="3" t="s">
        <v>56</v>
      </c>
      <c r="D53" s="3" t="s">
        <v>55</v>
      </c>
      <c r="E53" s="3"/>
      <c r="F53" s="1" t="s">
        <v>54</v>
      </c>
      <c r="G53" s="38" t="s">
        <v>57</v>
      </c>
      <c r="H53" s="4" t="s">
        <v>216</v>
      </c>
      <c r="I53" s="5">
        <v>1</v>
      </c>
      <c r="J53" s="6">
        <v>55000</v>
      </c>
      <c r="K53" s="207" t="s">
        <v>47</v>
      </c>
      <c r="L53" s="214" t="s">
        <v>156</v>
      </c>
      <c r="M53" s="214" t="s">
        <v>221</v>
      </c>
      <c r="N53" s="205" t="s">
        <v>38</v>
      </c>
      <c r="O53" s="63"/>
    </row>
    <row r="54" spans="1:15" ht="32.25" customHeight="1">
      <c r="A54" s="209" t="s">
        <v>15</v>
      </c>
      <c r="B54" s="7" t="s">
        <v>172</v>
      </c>
      <c r="C54" s="3" t="s">
        <v>58</v>
      </c>
      <c r="D54" s="3" t="s">
        <v>59</v>
      </c>
      <c r="E54" s="3"/>
      <c r="F54" s="1" t="s">
        <v>176</v>
      </c>
      <c r="G54" s="38" t="s">
        <v>60</v>
      </c>
      <c r="H54" s="3" t="s">
        <v>216</v>
      </c>
      <c r="I54" s="5">
        <v>1</v>
      </c>
      <c r="J54" s="142">
        <v>20595</v>
      </c>
      <c r="K54" s="207" t="s">
        <v>47</v>
      </c>
      <c r="L54" s="214" t="s">
        <v>156</v>
      </c>
      <c r="M54" s="214" t="s">
        <v>311</v>
      </c>
      <c r="N54" s="205" t="s">
        <v>38</v>
      </c>
      <c r="O54" s="4"/>
    </row>
    <row r="55" spans="1:15" ht="30" customHeight="1">
      <c r="A55" s="173" t="s">
        <v>16</v>
      </c>
      <c r="B55" s="2" t="s">
        <v>447</v>
      </c>
      <c r="C55" s="3" t="s">
        <v>65</v>
      </c>
      <c r="D55" s="3" t="s">
        <v>62</v>
      </c>
      <c r="E55" s="3"/>
      <c r="F55" s="1" t="s">
        <v>35</v>
      </c>
      <c r="G55" s="38" t="s">
        <v>63</v>
      </c>
      <c r="H55" s="3" t="s">
        <v>216</v>
      </c>
      <c r="I55" s="5">
        <v>1</v>
      </c>
      <c r="J55" s="6">
        <v>84210.43</v>
      </c>
      <c r="K55" s="207" t="s">
        <v>47</v>
      </c>
      <c r="L55" s="214" t="s">
        <v>156</v>
      </c>
      <c r="M55" s="214" t="s">
        <v>221</v>
      </c>
      <c r="N55" s="205" t="s">
        <v>38</v>
      </c>
      <c r="O55" s="63"/>
    </row>
    <row r="56" spans="1:15" ht="37.5" customHeight="1">
      <c r="A56" s="173" t="s">
        <v>17</v>
      </c>
      <c r="B56" s="2" t="s">
        <v>184</v>
      </c>
      <c r="C56" s="3" t="s">
        <v>65</v>
      </c>
      <c r="D56" s="3" t="s">
        <v>64</v>
      </c>
      <c r="E56" s="3"/>
      <c r="F56" s="1" t="s">
        <v>66</v>
      </c>
      <c r="G56" s="38" t="s">
        <v>67</v>
      </c>
      <c r="H56" s="3" t="s">
        <v>216</v>
      </c>
      <c r="I56" s="5">
        <v>1</v>
      </c>
      <c r="J56" s="6">
        <v>15789.57</v>
      </c>
      <c r="K56" s="207" t="s">
        <v>47</v>
      </c>
      <c r="L56" s="214" t="s">
        <v>156</v>
      </c>
      <c r="M56" s="194" t="s">
        <v>221</v>
      </c>
      <c r="N56" s="205" t="s">
        <v>38</v>
      </c>
      <c r="O56" s="63"/>
    </row>
    <row r="57" spans="1:15" ht="50.25" customHeight="1">
      <c r="A57" s="151" t="s">
        <v>18</v>
      </c>
      <c r="B57" s="2" t="s">
        <v>184</v>
      </c>
      <c r="C57" s="3" t="s">
        <v>65</v>
      </c>
      <c r="D57" s="3" t="s">
        <v>68</v>
      </c>
      <c r="E57" s="3"/>
      <c r="F57" s="284" t="s">
        <v>37</v>
      </c>
      <c r="G57" s="62" t="s">
        <v>256</v>
      </c>
      <c r="H57" s="3" t="s">
        <v>216</v>
      </c>
      <c r="I57" s="5">
        <v>1</v>
      </c>
      <c r="J57" s="6">
        <v>99366.67</v>
      </c>
      <c r="K57" s="207" t="s">
        <v>47</v>
      </c>
      <c r="L57" s="7" t="s">
        <v>146</v>
      </c>
      <c r="M57" s="7" t="s">
        <v>178</v>
      </c>
      <c r="N57" s="205" t="s">
        <v>38</v>
      </c>
      <c r="O57" s="63"/>
    </row>
    <row r="58" spans="1:15" ht="48" customHeight="1">
      <c r="A58" s="173" t="s">
        <v>19</v>
      </c>
      <c r="B58" s="2" t="s">
        <v>185</v>
      </c>
      <c r="C58" s="3" t="s">
        <v>65</v>
      </c>
      <c r="D58" s="3" t="s">
        <v>394</v>
      </c>
      <c r="E58" s="3"/>
      <c r="F58" s="284" t="s">
        <v>393</v>
      </c>
      <c r="G58" s="210" t="s">
        <v>392</v>
      </c>
      <c r="H58" s="3" t="s">
        <v>216</v>
      </c>
      <c r="I58" s="5">
        <v>7</v>
      </c>
      <c r="J58" s="6">
        <v>65206.67</v>
      </c>
      <c r="K58" s="207" t="s">
        <v>47</v>
      </c>
      <c r="L58" s="7" t="s">
        <v>144</v>
      </c>
      <c r="M58" s="7" t="s">
        <v>221</v>
      </c>
      <c r="N58" s="205" t="s">
        <v>38</v>
      </c>
      <c r="O58" s="63"/>
    </row>
    <row r="59" spans="1:15" s="266" customFormat="1" ht="41.25" customHeight="1">
      <c r="A59" s="277" t="s">
        <v>20</v>
      </c>
      <c r="B59" s="268" t="s">
        <v>180</v>
      </c>
      <c r="C59" s="271" t="s">
        <v>428</v>
      </c>
      <c r="D59" s="271" t="s">
        <v>427</v>
      </c>
      <c r="E59" s="267"/>
      <c r="F59" s="283" t="s">
        <v>426</v>
      </c>
      <c r="G59" s="272" t="s">
        <v>434</v>
      </c>
      <c r="H59" s="269" t="s">
        <v>216</v>
      </c>
      <c r="I59" s="270">
        <v>1</v>
      </c>
      <c r="J59" s="273">
        <v>31500</v>
      </c>
      <c r="K59" s="263" t="s">
        <v>47</v>
      </c>
      <c r="L59" s="264" t="s">
        <v>156</v>
      </c>
      <c r="M59" s="264" t="s">
        <v>221</v>
      </c>
      <c r="N59" s="265" t="s">
        <v>38</v>
      </c>
      <c r="O59" s="274"/>
    </row>
    <row r="60" spans="1:15" ht="36" customHeight="1">
      <c r="A60" s="173" t="s">
        <v>21</v>
      </c>
      <c r="B60" s="7" t="s">
        <v>172</v>
      </c>
      <c r="C60" s="37" t="s">
        <v>3</v>
      </c>
      <c r="D60" s="37" t="s">
        <v>70</v>
      </c>
      <c r="E60" s="37"/>
      <c r="F60" s="208" t="s">
        <v>175</v>
      </c>
      <c r="G60" s="203" t="s">
        <v>329</v>
      </c>
      <c r="H60" s="4" t="s">
        <v>120</v>
      </c>
      <c r="I60" s="5">
        <v>60</v>
      </c>
      <c r="J60" s="142">
        <v>50000</v>
      </c>
      <c r="K60" s="207" t="s">
        <v>47</v>
      </c>
      <c r="L60" s="214" t="s">
        <v>156</v>
      </c>
      <c r="M60" s="214" t="s">
        <v>221</v>
      </c>
      <c r="N60" s="205" t="s">
        <v>38</v>
      </c>
      <c r="O60" s="44"/>
    </row>
    <row r="61" spans="1:15" ht="57" customHeight="1">
      <c r="A61" s="173" t="s">
        <v>22</v>
      </c>
      <c r="B61" s="2" t="s">
        <v>177</v>
      </c>
      <c r="C61" s="37" t="s">
        <v>50</v>
      </c>
      <c r="D61" s="37" t="s">
        <v>5</v>
      </c>
      <c r="E61" s="3"/>
      <c r="F61" s="283" t="s">
        <v>179</v>
      </c>
      <c r="G61" s="211" t="s">
        <v>72</v>
      </c>
      <c r="H61" s="4" t="s">
        <v>216</v>
      </c>
      <c r="I61" s="5">
        <v>1</v>
      </c>
      <c r="J61" s="6">
        <v>60116.67</v>
      </c>
      <c r="K61" s="207" t="s">
        <v>47</v>
      </c>
      <c r="L61" s="7" t="s">
        <v>152</v>
      </c>
      <c r="M61" s="7" t="s">
        <v>144</v>
      </c>
      <c r="N61" s="205" t="s">
        <v>38</v>
      </c>
      <c r="O61" s="63"/>
    </row>
    <row r="62" spans="1:15" ht="48.75" customHeight="1">
      <c r="A62" s="151" t="s">
        <v>23</v>
      </c>
      <c r="B62" s="2" t="s">
        <v>183</v>
      </c>
      <c r="C62" s="3" t="s">
        <v>80</v>
      </c>
      <c r="D62" s="3" t="s">
        <v>81</v>
      </c>
      <c r="E62" s="3"/>
      <c r="F62" s="1" t="s">
        <v>79</v>
      </c>
      <c r="G62" s="62" t="s">
        <v>328</v>
      </c>
      <c r="H62" s="4" t="s">
        <v>216</v>
      </c>
      <c r="I62" s="5">
        <v>1</v>
      </c>
      <c r="J62" s="6">
        <v>38800</v>
      </c>
      <c r="K62" s="207" t="s">
        <v>47</v>
      </c>
      <c r="L62" s="214" t="s">
        <v>156</v>
      </c>
      <c r="M62" s="214" t="s">
        <v>221</v>
      </c>
      <c r="N62" s="205" t="s">
        <v>38</v>
      </c>
      <c r="O62" s="63"/>
    </row>
    <row r="63" spans="1:15" ht="65.25" customHeight="1">
      <c r="A63" s="151" t="s">
        <v>24</v>
      </c>
      <c r="B63" s="2" t="s">
        <v>188</v>
      </c>
      <c r="C63" s="32" t="s">
        <v>7</v>
      </c>
      <c r="D63" s="31" t="s">
        <v>8</v>
      </c>
      <c r="E63" s="3"/>
      <c r="F63" s="1" t="s">
        <v>189</v>
      </c>
      <c r="G63" s="212" t="s">
        <v>327</v>
      </c>
      <c r="H63" s="4" t="s">
        <v>216</v>
      </c>
      <c r="I63" s="5">
        <v>1</v>
      </c>
      <c r="J63" s="6">
        <v>20000</v>
      </c>
      <c r="K63" s="207" t="s">
        <v>47</v>
      </c>
      <c r="L63" s="214" t="s">
        <v>156</v>
      </c>
      <c r="M63" s="214" t="s">
        <v>221</v>
      </c>
      <c r="N63" s="205" t="s">
        <v>38</v>
      </c>
      <c r="O63" s="63"/>
    </row>
    <row r="64" spans="1:15" ht="36" customHeight="1">
      <c r="A64" s="151" t="s">
        <v>25</v>
      </c>
      <c r="B64" s="7" t="s">
        <v>151</v>
      </c>
      <c r="C64" s="37" t="s">
        <v>43</v>
      </c>
      <c r="D64" s="14" t="s">
        <v>42</v>
      </c>
      <c r="E64" s="37"/>
      <c r="F64" s="41" t="s">
        <v>169</v>
      </c>
      <c r="G64" s="206" t="s">
        <v>44</v>
      </c>
      <c r="H64" s="4" t="s">
        <v>216</v>
      </c>
      <c r="I64" s="5">
        <v>1</v>
      </c>
      <c r="J64" s="142">
        <v>67000</v>
      </c>
      <c r="K64" s="207" t="s">
        <v>47</v>
      </c>
      <c r="L64" s="214" t="s">
        <v>156</v>
      </c>
      <c r="M64" s="194" t="s">
        <v>221</v>
      </c>
      <c r="N64" s="205" t="s">
        <v>38</v>
      </c>
      <c r="O64" s="44"/>
    </row>
    <row r="65" spans="1:15" ht="30.75" customHeight="1">
      <c r="A65" s="151" t="s">
        <v>26</v>
      </c>
      <c r="B65" s="7" t="s">
        <v>151</v>
      </c>
      <c r="C65" s="37" t="s">
        <v>46</v>
      </c>
      <c r="D65" s="14" t="s">
        <v>45</v>
      </c>
      <c r="E65" s="37"/>
      <c r="F65" s="41" t="s">
        <v>170</v>
      </c>
      <c r="G65" s="143" t="s">
        <v>284</v>
      </c>
      <c r="H65" s="32" t="s">
        <v>216</v>
      </c>
      <c r="I65" s="213">
        <v>1</v>
      </c>
      <c r="J65" s="142">
        <v>203000</v>
      </c>
      <c r="K65" s="207" t="s">
        <v>47</v>
      </c>
      <c r="L65" s="214" t="s">
        <v>156</v>
      </c>
      <c r="M65" s="214" t="s">
        <v>221</v>
      </c>
      <c r="N65" s="205" t="s">
        <v>38</v>
      </c>
      <c r="O65" s="44"/>
    </row>
    <row r="66" spans="1:15" ht="71.25" customHeight="1">
      <c r="A66" s="148" t="s">
        <v>69</v>
      </c>
      <c r="B66" s="7" t="s">
        <v>376</v>
      </c>
      <c r="C66" s="143"/>
      <c r="D66" s="4"/>
      <c r="E66" s="5"/>
      <c r="F66" s="142" t="s">
        <v>374</v>
      </c>
      <c r="G66" s="41"/>
      <c r="H66" s="143"/>
      <c r="I66" s="4"/>
      <c r="J66" s="142">
        <v>207633.74</v>
      </c>
      <c r="K66" s="207" t="s">
        <v>47</v>
      </c>
      <c r="L66" s="194" t="s">
        <v>156</v>
      </c>
      <c r="M66" s="194" t="s">
        <v>221</v>
      </c>
      <c r="N66" s="205" t="s">
        <v>38</v>
      </c>
      <c r="O66" s="44"/>
    </row>
    <row r="67" spans="1:16" ht="55.5" customHeight="1">
      <c r="A67" s="151" t="s">
        <v>71</v>
      </c>
      <c r="B67" s="7" t="s">
        <v>141</v>
      </c>
      <c r="C67" s="37" t="s">
        <v>86</v>
      </c>
      <c r="D67" s="37" t="s">
        <v>85</v>
      </c>
      <c r="E67" s="37"/>
      <c r="F67" s="283" t="s">
        <v>425</v>
      </c>
      <c r="G67" s="62" t="s">
        <v>411</v>
      </c>
      <c r="H67" s="4" t="s">
        <v>84</v>
      </c>
      <c r="I67" s="5">
        <v>6</v>
      </c>
      <c r="J67" s="142">
        <v>46946</v>
      </c>
      <c r="K67" s="207" t="s">
        <v>47</v>
      </c>
      <c r="L67" s="7" t="s">
        <v>156</v>
      </c>
      <c r="M67" s="7" t="s">
        <v>221</v>
      </c>
      <c r="N67" s="205" t="s">
        <v>38</v>
      </c>
      <c r="O67" s="44"/>
      <c r="P67" s="17"/>
    </row>
    <row r="68" spans="1:15" ht="39" customHeight="1">
      <c r="A68" s="151" t="s">
        <v>73</v>
      </c>
      <c r="B68" s="7" t="s">
        <v>172</v>
      </c>
      <c r="C68" s="14" t="s">
        <v>276</v>
      </c>
      <c r="D68" s="14" t="s">
        <v>75</v>
      </c>
      <c r="E68" s="37"/>
      <c r="F68" s="41" t="s">
        <v>275</v>
      </c>
      <c r="G68" s="62" t="s">
        <v>257</v>
      </c>
      <c r="H68" s="4" t="s">
        <v>216</v>
      </c>
      <c r="I68" s="5">
        <v>1</v>
      </c>
      <c r="J68" s="142">
        <v>40000</v>
      </c>
      <c r="K68" s="207" t="s">
        <v>47</v>
      </c>
      <c r="L68" s="214" t="s">
        <v>156</v>
      </c>
      <c r="M68" s="214" t="s">
        <v>221</v>
      </c>
      <c r="N68" s="205" t="s">
        <v>38</v>
      </c>
      <c r="O68" s="44"/>
    </row>
    <row r="69" spans="1:15" ht="48.75" customHeight="1">
      <c r="A69" s="262" t="s">
        <v>74</v>
      </c>
      <c r="B69" s="130" t="s">
        <v>149</v>
      </c>
      <c r="C69" s="52" t="s">
        <v>231</v>
      </c>
      <c r="D69" s="130" t="s">
        <v>232</v>
      </c>
      <c r="E69" s="52"/>
      <c r="F69" s="293" t="s">
        <v>324</v>
      </c>
      <c r="G69" s="189" t="s">
        <v>326</v>
      </c>
      <c r="H69" s="132" t="s">
        <v>216</v>
      </c>
      <c r="I69" s="200">
        <v>1</v>
      </c>
      <c r="J69" s="216">
        <v>360000</v>
      </c>
      <c r="K69" s="70" t="s">
        <v>47</v>
      </c>
      <c r="L69" s="130" t="s">
        <v>325</v>
      </c>
      <c r="M69" s="130" t="s">
        <v>221</v>
      </c>
      <c r="N69" s="217" t="s">
        <v>38</v>
      </c>
      <c r="O69" s="218"/>
    </row>
    <row r="70" spans="1:15" ht="57" customHeight="1">
      <c r="A70" s="177" t="s">
        <v>76</v>
      </c>
      <c r="B70" s="31" t="s">
        <v>431</v>
      </c>
      <c r="C70" s="32" t="s">
        <v>443</v>
      </c>
      <c r="D70" s="31" t="s">
        <v>245</v>
      </c>
      <c r="E70" s="32"/>
      <c r="F70" s="308" t="s">
        <v>429</v>
      </c>
      <c r="G70" s="186" t="s">
        <v>430</v>
      </c>
      <c r="H70" s="32" t="s">
        <v>432</v>
      </c>
      <c r="I70" s="297">
        <v>1</v>
      </c>
      <c r="J70" s="298">
        <v>120595.25</v>
      </c>
      <c r="K70" s="207" t="s">
        <v>47</v>
      </c>
      <c r="L70" s="7" t="s">
        <v>156</v>
      </c>
      <c r="M70" s="7" t="s">
        <v>221</v>
      </c>
      <c r="N70" s="205" t="s">
        <v>38</v>
      </c>
      <c r="O70" s="299"/>
    </row>
    <row r="71" spans="1:15" ht="76.5" customHeight="1">
      <c r="A71" s="300" t="s">
        <v>77</v>
      </c>
      <c r="B71" s="156" t="s">
        <v>159</v>
      </c>
      <c r="C71" s="278" t="s">
        <v>1</v>
      </c>
      <c r="D71" s="156" t="s">
        <v>2</v>
      </c>
      <c r="E71" s="301"/>
      <c r="F71" s="309" t="s">
        <v>419</v>
      </c>
      <c r="G71" s="302" t="s">
        <v>420</v>
      </c>
      <c r="H71" s="158" t="s">
        <v>216</v>
      </c>
      <c r="I71" s="159">
        <v>1</v>
      </c>
      <c r="J71" s="303">
        <v>499666.67</v>
      </c>
      <c r="K71" s="304" t="s">
        <v>47</v>
      </c>
      <c r="L71" s="252" t="s">
        <v>156</v>
      </c>
      <c r="M71" s="305" t="s">
        <v>418</v>
      </c>
      <c r="N71" s="306" t="s">
        <v>38</v>
      </c>
      <c r="O71" s="307"/>
    </row>
    <row r="72" spans="1:15" ht="96.75" customHeight="1">
      <c r="A72" s="173" t="s">
        <v>78</v>
      </c>
      <c r="B72" s="31" t="s">
        <v>440</v>
      </c>
      <c r="C72" s="3" t="s">
        <v>438</v>
      </c>
      <c r="D72" s="2" t="s">
        <v>439</v>
      </c>
      <c r="E72" s="37"/>
      <c r="F72" s="283" t="s">
        <v>441</v>
      </c>
      <c r="G72" s="38" t="s">
        <v>444</v>
      </c>
      <c r="H72" s="3" t="s">
        <v>436</v>
      </c>
      <c r="I72" s="154">
        <v>1</v>
      </c>
      <c r="J72" s="142">
        <v>49000.5</v>
      </c>
      <c r="K72" s="207" t="s">
        <v>47</v>
      </c>
      <c r="L72" s="7" t="s">
        <v>156</v>
      </c>
      <c r="M72" s="7" t="s">
        <v>221</v>
      </c>
      <c r="N72" s="205" t="s">
        <v>38</v>
      </c>
      <c r="O72" s="44"/>
    </row>
    <row r="73" spans="1:15" s="64" customFormat="1" ht="27" customHeight="1">
      <c r="A73" s="110" t="s">
        <v>433</v>
      </c>
      <c r="B73" s="121" t="s">
        <v>162</v>
      </c>
      <c r="C73" s="122"/>
      <c r="D73" s="123"/>
      <c r="E73" s="122"/>
      <c r="F73" s="109"/>
      <c r="G73" s="122"/>
      <c r="H73" s="122"/>
      <c r="I73" s="124"/>
      <c r="J73" s="125">
        <f>SUM(J47:J72)</f>
        <v>3314470.21</v>
      </c>
      <c r="K73" s="126"/>
      <c r="L73" s="127"/>
      <c r="M73" s="127"/>
      <c r="N73" s="122"/>
      <c r="O73" s="122"/>
    </row>
    <row r="74" spans="1:15" ht="27" customHeight="1">
      <c r="A74" s="578" t="s">
        <v>190</v>
      </c>
      <c r="B74" s="579"/>
      <c r="C74" s="579"/>
      <c r="D74" s="579"/>
      <c r="E74" s="579"/>
      <c r="F74" s="579"/>
      <c r="G74" s="579"/>
      <c r="H74" s="579"/>
      <c r="I74" s="579"/>
      <c r="J74" s="579"/>
      <c r="K74" s="579"/>
      <c r="L74" s="579"/>
      <c r="M74" s="579"/>
      <c r="N74" s="579"/>
      <c r="O74" s="580"/>
    </row>
    <row r="75" spans="1:16" ht="89.25" customHeight="1">
      <c r="A75" s="11" t="s">
        <v>27</v>
      </c>
      <c r="B75" s="7" t="s">
        <v>149</v>
      </c>
      <c r="C75" s="32" t="s">
        <v>239</v>
      </c>
      <c r="D75" s="31" t="s">
        <v>28</v>
      </c>
      <c r="E75" s="32" t="s">
        <v>290</v>
      </c>
      <c r="F75" s="310" t="s">
        <v>191</v>
      </c>
      <c r="G75" s="219" t="s">
        <v>248</v>
      </c>
      <c r="H75" s="57">
        <v>1</v>
      </c>
      <c r="I75" s="58" t="s">
        <v>216</v>
      </c>
      <c r="J75" s="179">
        <v>374231.22</v>
      </c>
      <c r="K75" s="59" t="s">
        <v>130</v>
      </c>
      <c r="L75" s="45" t="s">
        <v>178</v>
      </c>
      <c r="M75" s="45" t="s">
        <v>289</v>
      </c>
      <c r="N75" s="36" t="s">
        <v>30</v>
      </c>
      <c r="O75" s="35"/>
      <c r="P75" s="17"/>
    </row>
    <row r="76" spans="1:15" ht="27" customHeight="1">
      <c r="A76" s="10"/>
      <c r="B76" s="60" t="s">
        <v>162</v>
      </c>
      <c r="C76" s="32"/>
      <c r="D76" s="31"/>
      <c r="E76" s="32"/>
      <c r="F76" s="56"/>
      <c r="G76" s="61"/>
      <c r="H76" s="57"/>
      <c r="I76" s="58"/>
      <c r="J76" s="20">
        <f>J75</f>
        <v>374231.22</v>
      </c>
      <c r="K76" s="59"/>
      <c r="L76" s="45"/>
      <c r="M76" s="45"/>
      <c r="N76" s="32"/>
      <c r="O76" s="35"/>
    </row>
    <row r="77" spans="1:15" ht="27" customHeight="1">
      <c r="A77" s="578" t="s">
        <v>192</v>
      </c>
      <c r="B77" s="579"/>
      <c r="C77" s="579"/>
      <c r="D77" s="579"/>
      <c r="E77" s="579"/>
      <c r="F77" s="579"/>
      <c r="G77" s="579"/>
      <c r="H77" s="579"/>
      <c r="I77" s="579"/>
      <c r="J77" s="579"/>
      <c r="K77" s="579"/>
      <c r="L77" s="579"/>
      <c r="M77" s="579"/>
      <c r="N77" s="579"/>
      <c r="O77" s="580"/>
    </row>
    <row r="78" spans="1:16" ht="27" customHeight="1">
      <c r="A78" s="11" t="s">
        <v>27</v>
      </c>
      <c r="B78" s="31" t="s">
        <v>450</v>
      </c>
      <c r="C78" s="32"/>
      <c r="D78" s="31"/>
      <c r="E78" s="32"/>
      <c r="F78" s="55" t="s">
        <v>198</v>
      </c>
      <c r="G78" s="61"/>
      <c r="H78" s="57"/>
      <c r="I78" s="58"/>
      <c r="J78" s="179">
        <v>5000</v>
      </c>
      <c r="K78" s="59"/>
      <c r="L78" s="45"/>
      <c r="M78" s="45"/>
      <c r="N78" s="65" t="s">
        <v>30</v>
      </c>
      <c r="O78" s="63"/>
      <c r="P78" s="136">
        <f>J81</f>
        <v>16000</v>
      </c>
    </row>
    <row r="79" spans="1:15" ht="27" customHeight="1">
      <c r="A79" s="11" t="s">
        <v>9</v>
      </c>
      <c r="B79" s="31" t="s">
        <v>450</v>
      </c>
      <c r="C79" s="32"/>
      <c r="D79" s="31"/>
      <c r="E79" s="32"/>
      <c r="F79" s="55" t="s">
        <v>199</v>
      </c>
      <c r="G79" s="220"/>
      <c r="H79" s="57"/>
      <c r="I79" s="58"/>
      <c r="J79" s="179">
        <v>5000</v>
      </c>
      <c r="K79" s="59"/>
      <c r="L79" s="45"/>
      <c r="M79" s="45"/>
      <c r="N79" s="65" t="s">
        <v>30</v>
      </c>
      <c r="O79" s="63"/>
    </row>
    <row r="80" spans="1:15" ht="27" customHeight="1">
      <c r="A80" s="11" t="s">
        <v>10</v>
      </c>
      <c r="B80" s="31" t="s">
        <v>450</v>
      </c>
      <c r="C80" s="32"/>
      <c r="D80" s="31"/>
      <c r="E80" s="32"/>
      <c r="F80" s="221" t="s">
        <v>200</v>
      </c>
      <c r="G80" s="72"/>
      <c r="H80" s="222"/>
      <c r="I80" s="58"/>
      <c r="J80" s="223">
        <v>6000</v>
      </c>
      <c r="K80" s="59"/>
      <c r="L80" s="45"/>
      <c r="M80" s="45"/>
      <c r="N80" s="65" t="s">
        <v>30</v>
      </c>
      <c r="O80" s="63"/>
    </row>
    <row r="81" spans="1:15" ht="27" customHeight="1">
      <c r="A81" s="11" t="s">
        <v>11</v>
      </c>
      <c r="B81" s="66" t="s">
        <v>450</v>
      </c>
      <c r="C81" s="32"/>
      <c r="D81" s="31"/>
      <c r="E81" s="185"/>
      <c r="F81" s="1"/>
      <c r="G81" s="224"/>
      <c r="H81" s="57"/>
      <c r="I81" s="225"/>
      <c r="J81" s="226">
        <f>SUM(J78:J80)</f>
        <v>16000</v>
      </c>
      <c r="K81" s="227"/>
      <c r="L81" s="45"/>
      <c r="M81" s="45"/>
      <c r="N81" s="65"/>
      <c r="O81" s="63"/>
    </row>
    <row r="82" spans="1:16" ht="62.25" customHeight="1">
      <c r="A82" s="11" t="s">
        <v>9</v>
      </c>
      <c r="B82" s="31" t="s">
        <v>448</v>
      </c>
      <c r="C82" s="32"/>
      <c r="D82" s="31"/>
      <c r="E82" s="32"/>
      <c r="F82" s="56" t="s">
        <v>31</v>
      </c>
      <c r="G82" s="228" t="s">
        <v>413</v>
      </c>
      <c r="H82" s="57"/>
      <c r="I82" s="58"/>
      <c r="J82" s="187">
        <v>81313</v>
      </c>
      <c r="K82" s="59" t="s">
        <v>422</v>
      </c>
      <c r="L82" s="187"/>
      <c r="M82" s="45"/>
      <c r="N82" s="65" t="s">
        <v>30</v>
      </c>
      <c r="O82" s="63"/>
      <c r="P82" s="136">
        <f>J82+J83+J84</f>
        <v>272220</v>
      </c>
    </row>
    <row r="83" spans="1:16" ht="27" customHeight="1">
      <c r="A83" s="11" t="s">
        <v>13</v>
      </c>
      <c r="B83" s="31" t="s">
        <v>448</v>
      </c>
      <c r="C83" s="32"/>
      <c r="D83" s="31"/>
      <c r="E83" s="32"/>
      <c r="F83" s="55" t="s">
        <v>202</v>
      </c>
      <c r="G83" s="61"/>
      <c r="H83" s="57"/>
      <c r="I83" s="58"/>
      <c r="J83" s="179">
        <v>15000</v>
      </c>
      <c r="K83" s="59"/>
      <c r="L83" s="45"/>
      <c r="M83" s="45"/>
      <c r="N83" s="65" t="s">
        <v>30</v>
      </c>
      <c r="O83" s="63"/>
      <c r="P83" s="136"/>
    </row>
    <row r="84" spans="1:15" ht="35.25" customHeight="1">
      <c r="A84" s="11" t="s">
        <v>14</v>
      </c>
      <c r="B84" s="31" t="s">
        <v>448</v>
      </c>
      <c r="C84" s="32"/>
      <c r="D84" s="31"/>
      <c r="E84" s="32"/>
      <c r="F84" s="55" t="s">
        <v>32</v>
      </c>
      <c r="G84" s="61"/>
      <c r="H84" s="57"/>
      <c r="I84" s="58"/>
      <c r="J84" s="179">
        <v>175907</v>
      </c>
      <c r="K84" s="179">
        <v>132820</v>
      </c>
      <c r="L84" s="45"/>
      <c r="M84" s="45"/>
      <c r="N84" s="65" t="s">
        <v>30</v>
      </c>
      <c r="O84" s="63"/>
    </row>
    <row r="85" spans="1:15" ht="27.75" customHeight="1">
      <c r="A85" s="11" t="s">
        <v>15</v>
      </c>
      <c r="B85" s="66" t="s">
        <v>455</v>
      </c>
      <c r="C85" s="32"/>
      <c r="D85" s="31"/>
      <c r="E85" s="32"/>
      <c r="F85" s="55"/>
      <c r="G85" s="61"/>
      <c r="H85" s="57"/>
      <c r="I85" s="58"/>
      <c r="J85" s="21">
        <f>SUM(J82:J84)</f>
        <v>272220</v>
      </c>
      <c r="K85" s="59"/>
      <c r="L85" s="45"/>
      <c r="M85" s="45"/>
      <c r="N85" s="65"/>
      <c r="O85" s="63"/>
    </row>
    <row r="86" spans="1:16" ht="219" customHeight="1">
      <c r="A86" s="11" t="s">
        <v>10</v>
      </c>
      <c r="B86" s="31" t="s">
        <v>449</v>
      </c>
      <c r="C86" s="32"/>
      <c r="D86" s="31"/>
      <c r="E86" s="32"/>
      <c r="F86" s="55" t="s">
        <v>323</v>
      </c>
      <c r="G86" s="61"/>
      <c r="H86" s="57"/>
      <c r="I86" s="58"/>
      <c r="J86" s="179">
        <v>91100</v>
      </c>
      <c r="K86" s="59" t="s">
        <v>372</v>
      </c>
      <c r="L86" s="45"/>
      <c r="M86" s="45"/>
      <c r="N86" s="65" t="s">
        <v>30</v>
      </c>
      <c r="O86" s="63"/>
      <c r="P86" s="136">
        <f>J86</f>
        <v>91100</v>
      </c>
    </row>
    <row r="87" spans="1:16" ht="35.25" customHeight="1">
      <c r="A87" s="11" t="s">
        <v>11</v>
      </c>
      <c r="B87" s="31" t="s">
        <v>286</v>
      </c>
      <c r="C87" s="32"/>
      <c r="D87" s="31"/>
      <c r="E87" s="32"/>
      <c r="F87" s="55" t="s">
        <v>203</v>
      </c>
      <c r="G87" s="61"/>
      <c r="H87" s="57"/>
      <c r="I87" s="58"/>
      <c r="J87" s="179">
        <v>1500</v>
      </c>
      <c r="K87" s="59"/>
      <c r="L87" s="45"/>
      <c r="M87" s="45"/>
      <c r="N87" s="65" t="s">
        <v>30</v>
      </c>
      <c r="O87" s="63"/>
      <c r="P87" s="136">
        <f>J87+J88+J142</f>
        <v>74700</v>
      </c>
    </row>
    <row r="88" spans="1:15" ht="27" customHeight="1">
      <c r="A88" s="11" t="s">
        <v>12</v>
      </c>
      <c r="B88" s="31" t="s">
        <v>286</v>
      </c>
      <c r="C88" s="32"/>
      <c r="D88" s="31"/>
      <c r="E88" s="32"/>
      <c r="F88" s="55" t="s">
        <v>204</v>
      </c>
      <c r="G88" s="61"/>
      <c r="H88" s="57"/>
      <c r="I88" s="58"/>
      <c r="J88" s="179">
        <v>4800</v>
      </c>
      <c r="K88" s="59"/>
      <c r="L88" s="45"/>
      <c r="M88" s="45"/>
      <c r="N88" s="65" t="s">
        <v>30</v>
      </c>
      <c r="O88" s="63"/>
    </row>
    <row r="89" spans="1:15" ht="27" customHeight="1">
      <c r="A89" s="11" t="s">
        <v>13</v>
      </c>
      <c r="B89" s="66" t="s">
        <v>286</v>
      </c>
      <c r="C89" s="32"/>
      <c r="D89" s="31"/>
      <c r="E89" s="32"/>
      <c r="F89" s="55"/>
      <c r="G89" s="61"/>
      <c r="H89" s="57"/>
      <c r="I89" s="58"/>
      <c r="J89" s="21">
        <f>SUM(J87:J88)</f>
        <v>6300</v>
      </c>
      <c r="K89" s="59"/>
      <c r="L89" s="45"/>
      <c r="M89" s="45"/>
      <c r="N89" s="65"/>
      <c r="O89" s="63"/>
    </row>
    <row r="90" spans="1:16" ht="33.75" customHeight="1">
      <c r="A90" s="11" t="s">
        <v>14</v>
      </c>
      <c r="B90" s="45" t="s">
        <v>445</v>
      </c>
      <c r="C90" s="32"/>
      <c r="D90" s="31"/>
      <c r="E90" s="32"/>
      <c r="F90" s="229" t="s">
        <v>197</v>
      </c>
      <c r="G90" s="61"/>
      <c r="H90" s="57"/>
      <c r="I90" s="58"/>
      <c r="J90" s="139">
        <v>4950</v>
      </c>
      <c r="K90" s="59"/>
      <c r="L90" s="45"/>
      <c r="M90" s="45"/>
      <c r="N90" s="65" t="s">
        <v>30</v>
      </c>
      <c r="O90" s="63"/>
      <c r="P90" s="136">
        <f>J90</f>
        <v>4950</v>
      </c>
    </row>
    <row r="91" spans="1:16" ht="27" customHeight="1">
      <c r="A91" s="11" t="s">
        <v>15</v>
      </c>
      <c r="B91" s="45" t="s">
        <v>446</v>
      </c>
      <c r="C91" s="32"/>
      <c r="D91" s="31"/>
      <c r="E91" s="32"/>
      <c r="F91" s="55" t="s">
        <v>34</v>
      </c>
      <c r="G91" s="61"/>
      <c r="H91" s="57"/>
      <c r="I91" s="58"/>
      <c r="J91" s="179">
        <v>40235</v>
      </c>
      <c r="K91" s="59"/>
      <c r="L91" s="45"/>
      <c r="M91" s="45"/>
      <c r="N91" s="65" t="s">
        <v>30</v>
      </c>
      <c r="O91" s="63"/>
      <c r="P91" s="136">
        <f>J91</f>
        <v>40235</v>
      </c>
    </row>
    <row r="92" spans="1:16" ht="32.25" customHeight="1">
      <c r="A92" s="11" t="s">
        <v>16</v>
      </c>
      <c r="B92" s="31" t="s">
        <v>193</v>
      </c>
      <c r="C92" s="32"/>
      <c r="D92" s="31"/>
      <c r="E92" s="32"/>
      <c r="F92" s="55" t="s">
        <v>33</v>
      </c>
      <c r="G92" s="61"/>
      <c r="H92" s="57"/>
      <c r="I92" s="58"/>
      <c r="J92" s="179">
        <v>459115.2</v>
      </c>
      <c r="K92" s="59"/>
      <c r="L92" s="45"/>
      <c r="M92" s="45"/>
      <c r="N92" s="65" t="s">
        <v>30</v>
      </c>
      <c r="O92" s="63"/>
      <c r="P92" s="136">
        <f>J92</f>
        <v>459115.2</v>
      </c>
    </row>
    <row r="93" spans="1:16" ht="27" customHeight="1">
      <c r="A93" s="11" t="s">
        <v>17</v>
      </c>
      <c r="B93" s="31" t="s">
        <v>167</v>
      </c>
      <c r="C93" s="32"/>
      <c r="D93" s="31"/>
      <c r="E93" s="32"/>
      <c r="F93" s="55" t="s">
        <v>201</v>
      </c>
      <c r="G93" s="61"/>
      <c r="H93" s="57"/>
      <c r="I93" s="58"/>
      <c r="J93" s="179">
        <v>100000</v>
      </c>
      <c r="K93" s="59"/>
      <c r="L93" s="45"/>
      <c r="M93" s="45"/>
      <c r="N93" s="65" t="s">
        <v>30</v>
      </c>
      <c r="O93" s="63"/>
      <c r="P93" s="136">
        <f>J93+J119+J123</f>
        <v>202033.63</v>
      </c>
    </row>
    <row r="94" spans="1:16" ht="112.5" customHeight="1">
      <c r="A94" s="11" t="s">
        <v>18</v>
      </c>
      <c r="B94" s="31" t="s">
        <v>181</v>
      </c>
      <c r="C94" s="32"/>
      <c r="D94" s="31"/>
      <c r="E94" s="32"/>
      <c r="F94" s="162" t="s">
        <v>205</v>
      </c>
      <c r="G94" s="61"/>
      <c r="H94" s="57"/>
      <c r="I94" s="58"/>
      <c r="J94" s="179">
        <v>2500</v>
      </c>
      <c r="K94" s="59"/>
      <c r="L94" s="45"/>
      <c r="M94" s="45"/>
      <c r="N94" s="65" t="s">
        <v>30</v>
      </c>
      <c r="O94" s="63"/>
      <c r="P94" s="136">
        <f>J94+J95+J122+J128</f>
        <v>220756.46000000002</v>
      </c>
    </row>
    <row r="95" spans="1:15" ht="93" customHeight="1">
      <c r="A95" s="11" t="s">
        <v>26</v>
      </c>
      <c r="B95" s="31" t="s">
        <v>181</v>
      </c>
      <c r="C95" s="32"/>
      <c r="D95" s="31"/>
      <c r="E95" s="32"/>
      <c r="F95" s="162" t="s">
        <v>261</v>
      </c>
      <c r="G95" s="230" t="s">
        <v>398</v>
      </c>
      <c r="H95" s="57"/>
      <c r="I95" s="58"/>
      <c r="J95" s="179">
        <v>93950.46</v>
      </c>
      <c r="K95" s="59"/>
      <c r="L95" s="45"/>
      <c r="M95" s="45"/>
      <c r="N95" s="65" t="s">
        <v>30</v>
      </c>
      <c r="O95" s="63"/>
    </row>
    <row r="96" spans="1:16" ht="173.25" customHeight="1">
      <c r="A96" s="11" t="s">
        <v>19</v>
      </c>
      <c r="B96" s="31" t="s">
        <v>184</v>
      </c>
      <c r="C96" s="32"/>
      <c r="D96" s="31"/>
      <c r="E96" s="32"/>
      <c r="F96" s="55" t="s">
        <v>206</v>
      </c>
      <c r="G96" s="61"/>
      <c r="H96" s="57"/>
      <c r="I96" s="58"/>
      <c r="J96" s="179">
        <v>20000</v>
      </c>
      <c r="K96" s="59"/>
      <c r="L96" s="45"/>
      <c r="M96" s="45"/>
      <c r="N96" s="65" t="s">
        <v>30</v>
      </c>
      <c r="O96" s="63"/>
      <c r="P96" s="136">
        <f>J96+J97</f>
        <v>30000</v>
      </c>
    </row>
    <row r="97" spans="1:15" ht="24.75" customHeight="1">
      <c r="A97" s="11" t="s">
        <v>73</v>
      </c>
      <c r="B97" s="31" t="s">
        <v>184</v>
      </c>
      <c r="C97" s="32"/>
      <c r="D97" s="32"/>
      <c r="E97" s="32"/>
      <c r="F97" s="55" t="s">
        <v>36</v>
      </c>
      <c r="G97" s="231" t="s">
        <v>417</v>
      </c>
      <c r="H97" s="32"/>
      <c r="I97" s="232"/>
      <c r="J97" s="187">
        <v>10000</v>
      </c>
      <c r="K97" s="227"/>
      <c r="L97" s="45"/>
      <c r="M97" s="45"/>
      <c r="N97" s="185"/>
      <c r="O97" s="63"/>
    </row>
    <row r="98" spans="1:15" ht="21" customHeight="1">
      <c r="A98" s="11" t="s">
        <v>74</v>
      </c>
      <c r="B98" s="66" t="s">
        <v>184</v>
      </c>
      <c r="C98" s="32"/>
      <c r="D98" s="31"/>
      <c r="E98" s="32"/>
      <c r="F98" s="55"/>
      <c r="G98" s="61"/>
      <c r="H98" s="57"/>
      <c r="I98" s="58"/>
      <c r="J98" s="21">
        <f>J96+J97</f>
        <v>30000</v>
      </c>
      <c r="K98" s="59"/>
      <c r="L98" s="45"/>
      <c r="M98" s="45"/>
      <c r="N98" s="65"/>
      <c r="O98" s="63"/>
    </row>
    <row r="99" spans="1:16" ht="63.75" customHeight="1">
      <c r="A99" s="11" t="s">
        <v>20</v>
      </c>
      <c r="B99" s="31" t="s">
        <v>194</v>
      </c>
      <c r="C99" s="32"/>
      <c r="D99" s="31"/>
      <c r="E99" s="32"/>
      <c r="F99" s="55" t="s">
        <v>207</v>
      </c>
      <c r="G99" s="61"/>
      <c r="H99" s="57"/>
      <c r="I99" s="58"/>
      <c r="J99" s="179">
        <v>20000</v>
      </c>
      <c r="K99" s="59"/>
      <c r="L99" s="45"/>
      <c r="M99" s="45"/>
      <c r="N99" s="65" t="s">
        <v>30</v>
      </c>
      <c r="O99" s="63"/>
      <c r="P99" s="136">
        <f>J99</f>
        <v>20000</v>
      </c>
    </row>
    <row r="100" spans="1:16" ht="156.75" customHeight="1">
      <c r="A100" s="11" t="s">
        <v>21</v>
      </c>
      <c r="B100" s="31" t="s">
        <v>185</v>
      </c>
      <c r="C100" s="32"/>
      <c r="D100" s="31"/>
      <c r="E100" s="32"/>
      <c r="F100" s="180" t="s">
        <v>208</v>
      </c>
      <c r="G100" s="61"/>
      <c r="H100" s="57"/>
      <c r="I100" s="58"/>
      <c r="J100" s="179">
        <v>40000</v>
      </c>
      <c r="K100" s="59">
        <v>20000</v>
      </c>
      <c r="L100" s="45"/>
      <c r="M100" s="45"/>
      <c r="N100" s="65" t="s">
        <v>30</v>
      </c>
      <c r="O100" s="63"/>
      <c r="P100" s="136">
        <f>J100</f>
        <v>40000</v>
      </c>
    </row>
    <row r="101" spans="1:16" ht="96" customHeight="1">
      <c r="A101" s="11" t="s">
        <v>22</v>
      </c>
      <c r="B101" s="31" t="s">
        <v>186</v>
      </c>
      <c r="C101" s="32"/>
      <c r="D101" s="31"/>
      <c r="E101" s="32"/>
      <c r="F101" s="233" t="s">
        <v>209</v>
      </c>
      <c r="G101" s="61"/>
      <c r="H101" s="57"/>
      <c r="I101" s="58"/>
      <c r="J101" s="179">
        <v>10000</v>
      </c>
      <c r="K101" s="59"/>
      <c r="L101" s="45"/>
      <c r="M101" s="45"/>
      <c r="N101" s="65" t="s">
        <v>30</v>
      </c>
      <c r="O101" s="63"/>
      <c r="P101" s="136">
        <f>J101+J106+J107+J108+J109</f>
        <v>75000</v>
      </c>
    </row>
    <row r="102" spans="1:16" ht="146.25" customHeight="1">
      <c r="A102" s="11" t="s">
        <v>23</v>
      </c>
      <c r="B102" s="31" t="s">
        <v>195</v>
      </c>
      <c r="C102" s="32"/>
      <c r="D102" s="31"/>
      <c r="E102" s="32"/>
      <c r="F102" s="233" t="s">
        <v>383</v>
      </c>
      <c r="G102" s="234" t="s">
        <v>382</v>
      </c>
      <c r="H102" s="57"/>
      <c r="I102" s="58"/>
      <c r="J102" s="179">
        <f>15000-8000</f>
        <v>7000</v>
      </c>
      <c r="K102" s="59"/>
      <c r="L102" s="45"/>
      <c r="M102" s="45"/>
      <c r="N102" s="65" t="s">
        <v>30</v>
      </c>
      <c r="O102" s="63"/>
      <c r="P102" s="136">
        <f>J105</f>
        <v>14000</v>
      </c>
    </row>
    <row r="103" spans="1:16" ht="126.75" customHeight="1">
      <c r="A103" s="11" t="s">
        <v>24</v>
      </c>
      <c r="B103" s="31" t="s">
        <v>188</v>
      </c>
      <c r="C103" s="32"/>
      <c r="D103" s="31"/>
      <c r="E103" s="32"/>
      <c r="F103" s="233" t="s">
        <v>320</v>
      </c>
      <c r="G103" s="234" t="s">
        <v>371</v>
      </c>
      <c r="H103" s="57"/>
      <c r="I103" s="58"/>
      <c r="J103" s="179">
        <v>8000</v>
      </c>
      <c r="K103" s="59"/>
      <c r="L103" s="45"/>
      <c r="M103" s="45"/>
      <c r="N103" s="65" t="s">
        <v>30</v>
      </c>
      <c r="O103" s="63"/>
      <c r="P103" s="136">
        <f>J103</f>
        <v>8000</v>
      </c>
    </row>
    <row r="104" spans="1:15" ht="40.5" customHeight="1">
      <c r="A104" s="11" t="s">
        <v>314</v>
      </c>
      <c r="B104" s="31" t="s">
        <v>195</v>
      </c>
      <c r="C104" s="32"/>
      <c r="D104" s="31"/>
      <c r="E104" s="32"/>
      <c r="F104" s="233" t="s">
        <v>384</v>
      </c>
      <c r="G104" s="234" t="s">
        <v>391</v>
      </c>
      <c r="H104" s="57"/>
      <c r="I104" s="58"/>
      <c r="J104" s="179">
        <v>7000</v>
      </c>
      <c r="K104" s="59"/>
      <c r="L104" s="45"/>
      <c r="M104" s="45"/>
      <c r="N104" s="65" t="s">
        <v>30</v>
      </c>
      <c r="O104" s="63"/>
    </row>
    <row r="105" spans="1:15" ht="40.5" customHeight="1">
      <c r="A105" s="11" t="s">
        <v>316</v>
      </c>
      <c r="B105" s="66" t="s">
        <v>195</v>
      </c>
      <c r="C105" s="32"/>
      <c r="D105" s="31"/>
      <c r="E105" s="32"/>
      <c r="F105" s="233"/>
      <c r="G105" s="61"/>
      <c r="H105" s="57"/>
      <c r="I105" s="58"/>
      <c r="J105" s="21">
        <f>J104+J102</f>
        <v>14000</v>
      </c>
      <c r="K105" s="59"/>
      <c r="L105" s="45"/>
      <c r="M105" s="45"/>
      <c r="N105" s="65"/>
      <c r="O105" s="63"/>
    </row>
    <row r="106" spans="1:15" ht="111" customHeight="1">
      <c r="A106" s="11" t="s">
        <v>339</v>
      </c>
      <c r="B106" s="31" t="s">
        <v>186</v>
      </c>
      <c r="C106" s="32"/>
      <c r="D106" s="31"/>
      <c r="E106" s="32"/>
      <c r="F106" s="233" t="s">
        <v>210</v>
      </c>
      <c r="G106" s="61"/>
      <c r="H106" s="57"/>
      <c r="I106" s="58"/>
      <c r="J106" s="179">
        <v>5000</v>
      </c>
      <c r="K106" s="59"/>
      <c r="L106" s="45"/>
      <c r="M106" s="45"/>
      <c r="N106" s="65" t="s">
        <v>30</v>
      </c>
      <c r="O106" s="63"/>
    </row>
    <row r="107" spans="1:15" ht="46.5" customHeight="1">
      <c r="A107" s="11" t="s">
        <v>340</v>
      </c>
      <c r="B107" s="31" t="s">
        <v>186</v>
      </c>
      <c r="C107" s="32"/>
      <c r="D107" s="31"/>
      <c r="E107" s="32"/>
      <c r="F107" s="233" t="s">
        <v>212</v>
      </c>
      <c r="G107" s="61"/>
      <c r="H107" s="57"/>
      <c r="I107" s="58"/>
      <c r="J107" s="179">
        <v>15000</v>
      </c>
      <c r="K107" s="59"/>
      <c r="L107" s="45"/>
      <c r="M107" s="45"/>
      <c r="N107" s="65" t="s">
        <v>30</v>
      </c>
      <c r="O107" s="63"/>
    </row>
    <row r="108" spans="1:15" ht="177" customHeight="1">
      <c r="A108" s="11" t="s">
        <v>341</v>
      </c>
      <c r="B108" s="31" t="s">
        <v>186</v>
      </c>
      <c r="C108" s="32"/>
      <c r="D108" s="31"/>
      <c r="E108" s="32"/>
      <c r="F108" s="233" t="s">
        <v>213</v>
      </c>
      <c r="G108" s="61"/>
      <c r="H108" s="57"/>
      <c r="I108" s="58"/>
      <c r="J108" s="179">
        <v>15000</v>
      </c>
      <c r="K108" s="59"/>
      <c r="L108" s="45"/>
      <c r="M108" s="45"/>
      <c r="N108" s="65" t="s">
        <v>30</v>
      </c>
      <c r="O108" s="63"/>
    </row>
    <row r="109" spans="1:15" ht="52.5" customHeight="1">
      <c r="A109" s="11" t="s">
        <v>342</v>
      </c>
      <c r="B109" s="31" t="s">
        <v>186</v>
      </c>
      <c r="C109" s="32"/>
      <c r="D109" s="31"/>
      <c r="E109" s="32"/>
      <c r="F109" s="55" t="s">
        <v>214</v>
      </c>
      <c r="G109" s="61"/>
      <c r="H109" s="57"/>
      <c r="I109" s="58"/>
      <c r="J109" s="179">
        <v>30000</v>
      </c>
      <c r="K109" s="59"/>
      <c r="L109" s="45"/>
      <c r="M109" s="45"/>
      <c r="N109" s="65" t="s">
        <v>30</v>
      </c>
      <c r="O109" s="63"/>
    </row>
    <row r="110" spans="1:15" ht="30.75" customHeight="1">
      <c r="A110" s="11" t="s">
        <v>343</v>
      </c>
      <c r="B110" s="66" t="s">
        <v>186</v>
      </c>
      <c r="C110" s="32"/>
      <c r="D110" s="31"/>
      <c r="E110" s="32"/>
      <c r="F110" s="55"/>
      <c r="G110" s="61"/>
      <c r="H110" s="57"/>
      <c r="I110" s="58"/>
      <c r="J110" s="21">
        <f>J109+J108+J107+J106</f>
        <v>65000</v>
      </c>
      <c r="K110" s="59"/>
      <c r="L110" s="45"/>
      <c r="M110" s="45"/>
      <c r="N110" s="65"/>
      <c r="O110" s="63"/>
    </row>
    <row r="111" spans="1:16" ht="79.5" customHeight="1">
      <c r="A111" s="11" t="s">
        <v>25</v>
      </c>
      <c r="B111" s="31" t="s">
        <v>196</v>
      </c>
      <c r="C111" s="32"/>
      <c r="D111" s="31"/>
      <c r="E111" s="32"/>
      <c r="F111" s="233" t="s">
        <v>211</v>
      </c>
      <c r="G111" s="61"/>
      <c r="H111" s="57"/>
      <c r="I111" s="58"/>
      <c r="J111" s="179">
        <v>15000</v>
      </c>
      <c r="K111" s="59"/>
      <c r="L111" s="45"/>
      <c r="M111" s="45"/>
      <c r="N111" s="65" t="s">
        <v>30</v>
      </c>
      <c r="O111" s="63"/>
      <c r="P111" s="136">
        <f>J111</f>
        <v>15000</v>
      </c>
    </row>
    <row r="112" spans="1:16" ht="27" customHeight="1">
      <c r="A112" s="11" t="s">
        <v>26</v>
      </c>
      <c r="B112" s="31" t="s">
        <v>141</v>
      </c>
      <c r="C112" s="34"/>
      <c r="D112" s="67"/>
      <c r="E112" s="34"/>
      <c r="F112" s="55" t="s">
        <v>171</v>
      </c>
      <c r="G112" s="46"/>
      <c r="H112" s="33"/>
      <c r="I112" s="68"/>
      <c r="J112" s="179">
        <v>12120</v>
      </c>
      <c r="K112" s="59"/>
      <c r="L112" s="45"/>
      <c r="M112" s="45"/>
      <c r="N112" s="65" t="s">
        <v>30</v>
      </c>
      <c r="O112" s="44"/>
      <c r="P112" s="136">
        <f>J112+J113+J114</f>
        <v>48720</v>
      </c>
    </row>
    <row r="113" spans="1:15" ht="38.25" customHeight="1">
      <c r="A113" s="11" t="s">
        <v>69</v>
      </c>
      <c r="B113" s="31" t="s">
        <v>141</v>
      </c>
      <c r="C113" s="34"/>
      <c r="D113" s="67"/>
      <c r="E113" s="52" t="s">
        <v>292</v>
      </c>
      <c r="F113" s="55" t="s">
        <v>258</v>
      </c>
      <c r="G113" s="231" t="s">
        <v>291</v>
      </c>
      <c r="H113" s="33"/>
      <c r="I113" s="68"/>
      <c r="J113" s="179">
        <v>21600</v>
      </c>
      <c r="K113" s="235"/>
      <c r="L113" s="45"/>
      <c r="M113" s="45"/>
      <c r="N113" s="65" t="s">
        <v>30</v>
      </c>
      <c r="O113" s="44"/>
    </row>
    <row r="114" spans="1:15" ht="27" customHeight="1">
      <c r="A114" s="11" t="s">
        <v>346</v>
      </c>
      <c r="B114" s="31" t="s">
        <v>141</v>
      </c>
      <c r="C114" s="34"/>
      <c r="D114" s="67"/>
      <c r="E114" s="52"/>
      <c r="F114" s="55" t="s">
        <v>282</v>
      </c>
      <c r="G114" s="46"/>
      <c r="H114" s="33"/>
      <c r="I114" s="68"/>
      <c r="J114" s="179">
        <v>15000</v>
      </c>
      <c r="K114" s="59"/>
      <c r="L114" s="45"/>
      <c r="M114" s="45"/>
      <c r="N114" s="65" t="s">
        <v>30</v>
      </c>
      <c r="O114" s="44"/>
    </row>
    <row r="115" spans="1:15" ht="27" customHeight="1">
      <c r="A115" s="11" t="s">
        <v>347</v>
      </c>
      <c r="B115" s="31" t="s">
        <v>141</v>
      </c>
      <c r="C115" s="34"/>
      <c r="D115" s="67"/>
      <c r="E115" s="52"/>
      <c r="F115" s="55"/>
      <c r="G115" s="46"/>
      <c r="H115" s="33"/>
      <c r="I115" s="68"/>
      <c r="J115" s="21">
        <f>J112+J113+J114</f>
        <v>48720</v>
      </c>
      <c r="K115" s="59"/>
      <c r="L115" s="45"/>
      <c r="M115" s="45"/>
      <c r="N115" s="65" t="s">
        <v>30</v>
      </c>
      <c r="O115" s="44"/>
    </row>
    <row r="116" spans="1:16" ht="27" customHeight="1">
      <c r="A116" s="11" t="s">
        <v>71</v>
      </c>
      <c r="B116" s="45" t="s">
        <v>172</v>
      </c>
      <c r="C116" s="32"/>
      <c r="D116" s="32"/>
      <c r="E116" s="128"/>
      <c r="F116" s="55" t="s">
        <v>173</v>
      </c>
      <c r="G116" s="46"/>
      <c r="H116" s="33"/>
      <c r="I116" s="68"/>
      <c r="J116" s="139">
        <v>17335</v>
      </c>
      <c r="K116" s="59"/>
      <c r="L116" s="45"/>
      <c r="M116" s="45"/>
      <c r="N116" s="65" t="s">
        <v>30</v>
      </c>
      <c r="O116" s="63"/>
      <c r="P116" s="136">
        <f>J116+J117+J120+J129+J130+J148</f>
        <v>105016</v>
      </c>
    </row>
    <row r="117" spans="1:15" ht="27" customHeight="1">
      <c r="A117" s="11" t="s">
        <v>348</v>
      </c>
      <c r="B117" s="7" t="s">
        <v>172</v>
      </c>
      <c r="C117" s="2" t="s">
        <v>262</v>
      </c>
      <c r="D117" s="3" t="s">
        <v>61</v>
      </c>
      <c r="E117" s="3"/>
      <c r="F117" s="1" t="s">
        <v>0</v>
      </c>
      <c r="G117" s="15" t="s">
        <v>299</v>
      </c>
      <c r="H117" s="3"/>
      <c r="I117" s="5"/>
      <c r="J117" s="6">
        <v>15000</v>
      </c>
      <c r="K117" s="207"/>
      <c r="L117" s="7"/>
      <c r="M117" s="7"/>
      <c r="N117" s="65" t="s">
        <v>30</v>
      </c>
      <c r="O117" s="63"/>
    </row>
    <row r="118" spans="1:15" ht="27" customHeight="1">
      <c r="A118" s="11" t="s">
        <v>349</v>
      </c>
      <c r="B118" s="45"/>
      <c r="C118" s="32"/>
      <c r="D118" s="32"/>
      <c r="E118" s="128"/>
      <c r="F118" s="55"/>
      <c r="G118" s="46"/>
      <c r="H118" s="33"/>
      <c r="I118" s="68"/>
      <c r="J118" s="22">
        <f>J117+J116</f>
        <v>32335</v>
      </c>
      <c r="K118" s="59"/>
      <c r="L118" s="45"/>
      <c r="M118" s="45"/>
      <c r="N118" s="65" t="s">
        <v>30</v>
      </c>
      <c r="O118" s="63"/>
    </row>
    <row r="119" spans="1:15" ht="67.5" customHeight="1">
      <c r="A119" s="11" t="s">
        <v>350</v>
      </c>
      <c r="B119" s="45" t="s">
        <v>167</v>
      </c>
      <c r="C119" s="34"/>
      <c r="D119" s="67"/>
      <c r="E119" s="34"/>
      <c r="F119" s="162" t="s">
        <v>168</v>
      </c>
      <c r="G119" s="46"/>
      <c r="H119" s="33"/>
      <c r="I119" s="68"/>
      <c r="J119" s="139">
        <v>45000</v>
      </c>
      <c r="K119" s="236"/>
      <c r="L119" s="45"/>
      <c r="M119" s="45"/>
      <c r="N119" s="65" t="s">
        <v>30</v>
      </c>
      <c r="O119" s="44"/>
    </row>
    <row r="120" spans="1:15" ht="45" customHeight="1">
      <c r="A120" s="11" t="s">
        <v>351</v>
      </c>
      <c r="B120" s="45" t="s">
        <v>172</v>
      </c>
      <c r="C120" s="34"/>
      <c r="D120" s="67"/>
      <c r="E120" s="34">
        <v>17032014</v>
      </c>
      <c r="F120" s="237" t="s">
        <v>275</v>
      </c>
      <c r="G120" s="234" t="s">
        <v>370</v>
      </c>
      <c r="H120" s="238"/>
      <c r="I120" s="239"/>
      <c r="J120" s="240">
        <v>40000</v>
      </c>
      <c r="K120" s="236"/>
      <c r="L120" s="45"/>
      <c r="M120" s="45"/>
      <c r="N120" s="65" t="s">
        <v>30</v>
      </c>
      <c r="O120" s="44"/>
    </row>
    <row r="121" spans="1:16" ht="45" customHeight="1">
      <c r="A121" s="11" t="s">
        <v>73</v>
      </c>
      <c r="B121" s="275" t="s">
        <v>177</v>
      </c>
      <c r="C121" s="52"/>
      <c r="D121" s="241"/>
      <c r="E121" s="52"/>
      <c r="F121" s="215" t="s">
        <v>285</v>
      </c>
      <c r="G121" s="234" t="s">
        <v>437</v>
      </c>
      <c r="H121" s="132"/>
      <c r="I121" s="242"/>
      <c r="J121" s="216">
        <v>10717.42</v>
      </c>
      <c r="K121" s="243"/>
      <c r="L121" s="130"/>
      <c r="M121" s="130"/>
      <c r="N121" s="43" t="s">
        <v>30</v>
      </c>
      <c r="O121" s="44"/>
      <c r="P121" s="136">
        <f>J121+J124+J141</f>
        <v>125636.42</v>
      </c>
    </row>
    <row r="122" spans="1:15" ht="58.5" customHeight="1">
      <c r="A122" s="113" t="s">
        <v>352</v>
      </c>
      <c r="B122" s="2" t="s">
        <v>181</v>
      </c>
      <c r="C122" s="37"/>
      <c r="D122" s="14"/>
      <c r="E122" s="37"/>
      <c r="F122" s="41" t="s">
        <v>182</v>
      </c>
      <c r="G122" s="15" t="s">
        <v>397</v>
      </c>
      <c r="H122" s="94"/>
      <c r="I122" s="95"/>
      <c r="J122" s="6">
        <v>30000</v>
      </c>
      <c r="K122" s="101"/>
      <c r="L122" s="7"/>
      <c r="M122" s="7"/>
      <c r="N122" s="38" t="s">
        <v>30</v>
      </c>
      <c r="O122" s="44"/>
    </row>
    <row r="123" spans="1:15" ht="45" customHeight="1">
      <c r="A123" s="11" t="s">
        <v>353</v>
      </c>
      <c r="B123" s="69" t="s">
        <v>167</v>
      </c>
      <c r="C123" s="200"/>
      <c r="D123" s="244"/>
      <c r="E123" s="245"/>
      <c r="F123" s="246" t="s">
        <v>301</v>
      </c>
      <c r="G123" s="247" t="s">
        <v>312</v>
      </c>
      <c r="H123" s="248"/>
      <c r="I123" s="249"/>
      <c r="J123" s="250">
        <v>57033.63</v>
      </c>
      <c r="K123" s="251"/>
      <c r="L123" s="252"/>
      <c r="M123" s="131"/>
      <c r="N123" s="253" t="s">
        <v>30</v>
      </c>
      <c r="O123" s="44"/>
    </row>
    <row r="124" spans="1:15" ht="66.75" customHeight="1">
      <c r="A124" s="11" t="s">
        <v>354</v>
      </c>
      <c r="B124" s="114" t="s">
        <v>177</v>
      </c>
      <c r="C124" s="40"/>
      <c r="D124" s="115"/>
      <c r="E124" s="40"/>
      <c r="F124" s="116" t="s">
        <v>307</v>
      </c>
      <c r="G124" s="117" t="s">
        <v>421</v>
      </c>
      <c r="H124" s="254"/>
      <c r="I124" s="118"/>
      <c r="J124" s="119">
        <v>54919</v>
      </c>
      <c r="K124" s="120"/>
      <c r="L124" s="39"/>
      <c r="M124" s="39"/>
      <c r="N124" s="43" t="s">
        <v>30</v>
      </c>
      <c r="O124" s="44"/>
    </row>
    <row r="125" spans="1:16" ht="45" customHeight="1">
      <c r="A125" s="11" t="s">
        <v>74</v>
      </c>
      <c r="B125" s="7" t="s">
        <v>308</v>
      </c>
      <c r="C125" s="40"/>
      <c r="D125" s="115"/>
      <c r="E125" s="40"/>
      <c r="F125" s="208" t="s">
        <v>41</v>
      </c>
      <c r="G125" s="117" t="s">
        <v>369</v>
      </c>
      <c r="H125" s="254"/>
      <c r="I125" s="118"/>
      <c r="J125" s="119">
        <v>90000</v>
      </c>
      <c r="K125" s="120"/>
      <c r="L125" s="39"/>
      <c r="M125" s="39"/>
      <c r="N125" s="43" t="s">
        <v>30</v>
      </c>
      <c r="O125" s="44"/>
      <c r="P125" s="136">
        <f>J125</f>
        <v>90000</v>
      </c>
    </row>
    <row r="126" spans="1:58" ht="45" customHeight="1">
      <c r="A126" s="11" t="s">
        <v>76</v>
      </c>
      <c r="B126" s="114" t="s">
        <v>306</v>
      </c>
      <c r="C126" s="40"/>
      <c r="D126" s="115"/>
      <c r="E126" s="40"/>
      <c r="F126" s="116" t="s">
        <v>305</v>
      </c>
      <c r="G126" s="117" t="s">
        <v>416</v>
      </c>
      <c r="H126" s="118"/>
      <c r="I126" s="118"/>
      <c r="J126" s="119">
        <v>23760</v>
      </c>
      <c r="K126" s="120"/>
      <c r="L126" s="39"/>
      <c r="M126" s="39"/>
      <c r="N126" s="43" t="s">
        <v>30</v>
      </c>
      <c r="O126" s="44"/>
      <c r="P126" s="135">
        <f>J126+J127+J131</f>
        <v>146279</v>
      </c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</row>
    <row r="127" spans="1:58" ht="45" customHeight="1">
      <c r="A127" s="11"/>
      <c r="B127" s="114" t="s">
        <v>306</v>
      </c>
      <c r="C127" s="40"/>
      <c r="D127" s="115"/>
      <c r="E127" s="40"/>
      <c r="F127" s="116" t="s">
        <v>414</v>
      </c>
      <c r="G127" s="117" t="s">
        <v>415</v>
      </c>
      <c r="H127" s="118"/>
      <c r="I127" s="118"/>
      <c r="J127" s="119">
        <v>24048</v>
      </c>
      <c r="K127" s="120"/>
      <c r="L127" s="39"/>
      <c r="M127" s="39"/>
      <c r="N127" s="84"/>
      <c r="O127" s="44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</row>
    <row r="128" spans="1:161" ht="36.75" customHeight="1">
      <c r="A128" s="11" t="s">
        <v>355</v>
      </c>
      <c r="B128" s="114" t="s">
        <v>181</v>
      </c>
      <c r="C128" s="115"/>
      <c r="D128" s="115"/>
      <c r="E128" s="198"/>
      <c r="F128" s="116" t="s">
        <v>309</v>
      </c>
      <c r="G128" s="117" t="s">
        <v>367</v>
      </c>
      <c r="H128" s="146"/>
      <c r="I128" s="255"/>
      <c r="J128" s="119">
        <v>94306</v>
      </c>
      <c r="K128" s="70"/>
      <c r="L128" s="39"/>
      <c r="M128" s="39"/>
      <c r="N128" s="71" t="s">
        <v>30</v>
      </c>
      <c r="O128" s="25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</row>
    <row r="129" spans="1:161" s="258" customFormat="1" ht="51.75" customHeight="1">
      <c r="A129" s="11" t="s">
        <v>356</v>
      </c>
      <c r="B129" s="114" t="s">
        <v>159</v>
      </c>
      <c r="C129" s="115"/>
      <c r="D129" s="115"/>
      <c r="E129" s="198"/>
      <c r="F129" s="257" t="s">
        <v>315</v>
      </c>
      <c r="G129" s="117" t="s">
        <v>318</v>
      </c>
      <c r="H129" s="146"/>
      <c r="I129" s="255"/>
      <c r="J129" s="119">
        <v>22723</v>
      </c>
      <c r="K129" s="70"/>
      <c r="L129" s="39"/>
      <c r="M129" s="39"/>
      <c r="N129" s="71" t="s">
        <v>30</v>
      </c>
      <c r="O129" s="25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</row>
    <row r="130" spans="1:161" s="72" customFormat="1" ht="51.75" customHeight="1">
      <c r="A130" s="11" t="s">
        <v>357</v>
      </c>
      <c r="B130" s="2" t="s">
        <v>159</v>
      </c>
      <c r="C130" s="14"/>
      <c r="D130" s="14"/>
      <c r="E130" s="3"/>
      <c r="F130" s="1" t="s">
        <v>319</v>
      </c>
      <c r="G130" s="15" t="s">
        <v>317</v>
      </c>
      <c r="H130" s="4"/>
      <c r="I130" s="5"/>
      <c r="J130" s="6">
        <v>7293</v>
      </c>
      <c r="K130" s="207"/>
      <c r="L130" s="7"/>
      <c r="M130" s="7"/>
      <c r="N130" s="71" t="s">
        <v>30</v>
      </c>
      <c r="O130" s="25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</row>
    <row r="131" spans="1:161" s="72" customFormat="1" ht="51.75" customHeight="1">
      <c r="A131" s="11" t="s">
        <v>358</v>
      </c>
      <c r="B131" s="2" t="s">
        <v>142</v>
      </c>
      <c r="C131" s="14"/>
      <c r="D131" s="14"/>
      <c r="E131" s="3"/>
      <c r="F131" s="1" t="s">
        <v>321</v>
      </c>
      <c r="G131" s="15" t="s">
        <v>322</v>
      </c>
      <c r="H131" s="4"/>
      <c r="I131" s="5"/>
      <c r="J131" s="6">
        <v>98471</v>
      </c>
      <c r="K131" s="207"/>
      <c r="L131" s="7"/>
      <c r="M131" s="7"/>
      <c r="N131" s="71" t="s">
        <v>30</v>
      </c>
      <c r="O131" s="25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spans="1:161" s="72" customFormat="1" ht="51.75" customHeight="1">
      <c r="A132" s="11" t="s">
        <v>77</v>
      </c>
      <c r="B132" s="2" t="s">
        <v>151</v>
      </c>
      <c r="C132" s="14"/>
      <c r="D132" s="14"/>
      <c r="E132" s="3"/>
      <c r="F132" s="1" t="s">
        <v>335</v>
      </c>
      <c r="G132" s="259" t="s">
        <v>366</v>
      </c>
      <c r="H132" s="4"/>
      <c r="I132" s="5"/>
      <c r="J132" s="6">
        <v>50000</v>
      </c>
      <c r="K132" s="207"/>
      <c r="L132" s="7"/>
      <c r="M132" s="7"/>
      <c r="N132" s="71" t="s">
        <v>30</v>
      </c>
      <c r="O132" s="256"/>
      <c r="P132" s="135">
        <f>J132+J133+J138</f>
        <v>195000</v>
      </c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</row>
    <row r="133" spans="1:15" s="16" customFormat="1" ht="51.75" customHeight="1">
      <c r="A133" s="11" t="s">
        <v>359</v>
      </c>
      <c r="B133" s="2" t="s">
        <v>151</v>
      </c>
      <c r="C133" s="14"/>
      <c r="D133" s="14"/>
      <c r="E133" s="3"/>
      <c r="F133" s="1" t="s">
        <v>336</v>
      </c>
      <c r="G133" s="259" t="s">
        <v>365</v>
      </c>
      <c r="H133" s="4"/>
      <c r="I133" s="5"/>
      <c r="J133" s="6">
        <v>85000</v>
      </c>
      <c r="K133" s="207"/>
      <c r="L133" s="7"/>
      <c r="M133" s="7"/>
      <c r="N133" s="71" t="s">
        <v>30</v>
      </c>
      <c r="O133" s="256"/>
    </row>
    <row r="134" spans="1:16" s="16" customFormat="1" ht="51.75" customHeight="1">
      <c r="A134" s="11" t="s">
        <v>78</v>
      </c>
      <c r="B134" s="2" t="s">
        <v>364</v>
      </c>
      <c r="C134" s="14"/>
      <c r="D134" s="14"/>
      <c r="E134" s="3"/>
      <c r="F134" s="1" t="s">
        <v>396</v>
      </c>
      <c r="G134" s="15" t="s">
        <v>412</v>
      </c>
      <c r="H134" s="4"/>
      <c r="I134" s="5"/>
      <c r="J134" s="6">
        <v>41700</v>
      </c>
      <c r="K134" s="207"/>
      <c r="L134" s="7"/>
      <c r="M134" s="7"/>
      <c r="N134" s="71" t="s">
        <v>30</v>
      </c>
      <c r="O134" s="256"/>
      <c r="P134" s="135">
        <f>J134+J147</f>
        <v>93208</v>
      </c>
    </row>
    <row r="135" spans="1:16" s="16" customFormat="1" ht="51.75" customHeight="1">
      <c r="A135" s="11" t="s">
        <v>82</v>
      </c>
      <c r="B135" s="2" t="s">
        <v>363</v>
      </c>
      <c r="C135" s="14"/>
      <c r="D135" s="14"/>
      <c r="E135" s="3"/>
      <c r="F135" s="1" t="s">
        <v>362</v>
      </c>
      <c r="G135" s="15" t="s">
        <v>453</v>
      </c>
      <c r="H135" s="4"/>
      <c r="I135" s="5"/>
      <c r="J135" s="6">
        <f>87600-J136</f>
        <v>76265</v>
      </c>
      <c r="K135" s="207"/>
      <c r="L135" s="7"/>
      <c r="M135" s="7"/>
      <c r="N135" s="71" t="s">
        <v>30</v>
      </c>
      <c r="O135" s="256"/>
      <c r="P135" s="135">
        <f>J135</f>
        <v>76265</v>
      </c>
    </row>
    <row r="136" spans="1:16" s="16" customFormat="1" ht="51.75" customHeight="1">
      <c r="A136" s="11" t="s">
        <v>83</v>
      </c>
      <c r="B136" s="2" t="s">
        <v>451</v>
      </c>
      <c r="C136" s="14"/>
      <c r="D136" s="14"/>
      <c r="E136" s="3"/>
      <c r="F136" s="1" t="s">
        <v>452</v>
      </c>
      <c r="G136" s="15" t="s">
        <v>454</v>
      </c>
      <c r="H136" s="4"/>
      <c r="I136" s="5"/>
      <c r="J136" s="6">
        <v>11335</v>
      </c>
      <c r="K136" s="207"/>
      <c r="L136" s="7"/>
      <c r="M136" s="7"/>
      <c r="N136" s="71"/>
      <c r="O136" s="256"/>
      <c r="P136" s="135">
        <f>J136</f>
        <v>11335</v>
      </c>
    </row>
    <row r="137" spans="1:16" s="16" customFormat="1" ht="51.75" customHeight="1">
      <c r="A137" s="11" t="s">
        <v>314</v>
      </c>
      <c r="B137" s="2" t="s">
        <v>338</v>
      </c>
      <c r="C137" s="14"/>
      <c r="D137" s="14"/>
      <c r="E137" s="3"/>
      <c r="F137" s="1" t="s">
        <v>337</v>
      </c>
      <c r="G137" s="259" t="s">
        <v>368</v>
      </c>
      <c r="H137" s="4"/>
      <c r="I137" s="5"/>
      <c r="J137" s="6">
        <v>21852</v>
      </c>
      <c r="K137" s="207"/>
      <c r="L137" s="7"/>
      <c r="M137" s="7"/>
      <c r="N137" s="71" t="s">
        <v>30</v>
      </c>
      <c r="O137" s="256"/>
      <c r="P137" s="135">
        <f>J137</f>
        <v>21852</v>
      </c>
    </row>
    <row r="138" spans="1:15" s="16" customFormat="1" ht="51.75" customHeight="1">
      <c r="A138" s="11" t="s">
        <v>360</v>
      </c>
      <c r="B138" s="2" t="s">
        <v>151</v>
      </c>
      <c r="C138" s="14"/>
      <c r="D138" s="14"/>
      <c r="E138" s="3"/>
      <c r="F138" s="1" t="s">
        <v>330</v>
      </c>
      <c r="G138" s="15" t="s">
        <v>334</v>
      </c>
      <c r="H138" s="4"/>
      <c r="I138" s="5"/>
      <c r="J138" s="6">
        <v>60000</v>
      </c>
      <c r="K138" s="207"/>
      <c r="L138" s="7"/>
      <c r="M138" s="7"/>
      <c r="N138" s="71" t="s">
        <v>30</v>
      </c>
      <c r="O138" s="256"/>
    </row>
    <row r="139" spans="1:16" s="16" customFormat="1" ht="51.75" customHeight="1">
      <c r="A139" s="11" t="s">
        <v>316</v>
      </c>
      <c r="B139" s="2" t="s">
        <v>332</v>
      </c>
      <c r="C139" s="14"/>
      <c r="D139" s="14"/>
      <c r="E139" s="3"/>
      <c r="F139" s="1" t="s">
        <v>331</v>
      </c>
      <c r="G139" s="15" t="s">
        <v>333</v>
      </c>
      <c r="H139" s="4"/>
      <c r="I139" s="5"/>
      <c r="J139" s="6">
        <v>1959</v>
      </c>
      <c r="K139" s="207"/>
      <c r="L139" s="7"/>
      <c r="M139" s="7"/>
      <c r="N139" s="71" t="s">
        <v>30</v>
      </c>
      <c r="O139" s="256"/>
      <c r="P139" s="135">
        <f>J139</f>
        <v>1959</v>
      </c>
    </row>
    <row r="140" spans="1:16" s="16" customFormat="1" ht="51.75" customHeight="1">
      <c r="A140" s="11" t="s">
        <v>339</v>
      </c>
      <c r="B140" s="2" t="s">
        <v>389</v>
      </c>
      <c r="C140" s="14"/>
      <c r="D140" s="14"/>
      <c r="E140" s="3"/>
      <c r="F140" s="1" t="s">
        <v>380</v>
      </c>
      <c r="G140" s="15" t="s">
        <v>390</v>
      </c>
      <c r="H140" s="4"/>
      <c r="I140" s="5"/>
      <c r="J140" s="6">
        <v>100000</v>
      </c>
      <c r="K140" s="70"/>
      <c r="L140" s="39"/>
      <c r="M140" s="39"/>
      <c r="N140" s="71" t="s">
        <v>30</v>
      </c>
      <c r="O140" s="96"/>
      <c r="P140" s="135">
        <f>J140</f>
        <v>100000</v>
      </c>
    </row>
    <row r="141" spans="1:15" s="16" customFormat="1" ht="51.75" customHeight="1">
      <c r="A141" s="11" t="s">
        <v>385</v>
      </c>
      <c r="B141" s="2" t="s">
        <v>177</v>
      </c>
      <c r="C141" s="14"/>
      <c r="D141" s="14"/>
      <c r="E141" s="3"/>
      <c r="F141" s="1" t="s">
        <v>381</v>
      </c>
      <c r="G141" s="15" t="s">
        <v>406</v>
      </c>
      <c r="H141" s="4"/>
      <c r="I141" s="5"/>
      <c r="J141" s="6">
        <v>60000</v>
      </c>
      <c r="K141" s="70"/>
      <c r="L141" s="39"/>
      <c r="M141" s="39"/>
      <c r="N141" s="71" t="s">
        <v>30</v>
      </c>
      <c r="O141" s="96"/>
    </row>
    <row r="142" spans="1:15" s="16" customFormat="1" ht="51.75" customHeight="1">
      <c r="A142" s="11" t="s">
        <v>386</v>
      </c>
      <c r="B142" s="31" t="s">
        <v>286</v>
      </c>
      <c r="C142" s="14"/>
      <c r="D142" s="14"/>
      <c r="E142" s="3"/>
      <c r="F142" s="1" t="s">
        <v>373</v>
      </c>
      <c r="G142" s="62"/>
      <c r="H142" s="4"/>
      <c r="I142" s="5"/>
      <c r="J142" s="6">
        <v>68400</v>
      </c>
      <c r="K142" s="70"/>
      <c r="L142" s="39"/>
      <c r="M142" s="39"/>
      <c r="N142" s="71" t="s">
        <v>30</v>
      </c>
      <c r="O142" s="96"/>
    </row>
    <row r="143" spans="1:16" s="16" customFormat="1" ht="51.75" customHeight="1">
      <c r="A143" s="11" t="s">
        <v>340</v>
      </c>
      <c r="B143" s="2" t="s">
        <v>377</v>
      </c>
      <c r="C143" s="14"/>
      <c r="D143" s="14"/>
      <c r="E143" s="3"/>
      <c r="F143" s="1" t="s">
        <v>378</v>
      </c>
      <c r="G143" s="62"/>
      <c r="H143" s="4"/>
      <c r="I143" s="5"/>
      <c r="J143" s="6">
        <v>96552</v>
      </c>
      <c r="K143" s="70"/>
      <c r="L143" s="39"/>
      <c r="M143" s="39"/>
      <c r="N143" s="71" t="s">
        <v>30</v>
      </c>
      <c r="O143" s="96"/>
      <c r="P143" s="135">
        <f>J143</f>
        <v>96552</v>
      </c>
    </row>
    <row r="144" spans="1:16" ht="45" customHeight="1">
      <c r="A144" s="107" t="s">
        <v>341</v>
      </c>
      <c r="B144" s="102" t="s">
        <v>298</v>
      </c>
      <c r="C144" s="3"/>
      <c r="D144" s="2"/>
      <c r="E144" s="48"/>
      <c r="F144" s="49" t="s">
        <v>399</v>
      </c>
      <c r="G144" s="106" t="s">
        <v>401</v>
      </c>
      <c r="H144" s="4"/>
      <c r="I144" s="5"/>
      <c r="J144" s="6">
        <v>38215</v>
      </c>
      <c r="K144" s="47"/>
      <c r="L144" s="130"/>
      <c r="M144" s="130"/>
      <c r="N144" s="71" t="s">
        <v>30</v>
      </c>
      <c r="O144" s="51"/>
      <c r="P144" s="136">
        <f>J144</f>
        <v>38215</v>
      </c>
    </row>
    <row r="145" spans="1:16" ht="29.25" customHeight="1">
      <c r="A145" s="107" t="s">
        <v>342</v>
      </c>
      <c r="B145" s="102" t="s">
        <v>402</v>
      </c>
      <c r="C145" s="3"/>
      <c r="D145" s="2" t="s">
        <v>408</v>
      </c>
      <c r="E145" s="3"/>
      <c r="F145" s="49" t="s">
        <v>405</v>
      </c>
      <c r="G145" s="106" t="s">
        <v>435</v>
      </c>
      <c r="H145" s="99"/>
      <c r="I145" s="100"/>
      <c r="J145" s="23">
        <v>2400</v>
      </c>
      <c r="K145" s="47"/>
      <c r="L145" s="7"/>
      <c r="M145" s="7"/>
      <c r="N145" s="71" t="s">
        <v>30</v>
      </c>
      <c r="O145" s="4"/>
      <c r="P145" s="136">
        <f>J145+J146</f>
        <v>7292</v>
      </c>
    </row>
    <row r="146" spans="1:15" ht="33.75" customHeight="1">
      <c r="A146" s="107" t="s">
        <v>343</v>
      </c>
      <c r="B146" s="102" t="s">
        <v>402</v>
      </c>
      <c r="C146" s="3"/>
      <c r="D146" s="2"/>
      <c r="E146" s="48"/>
      <c r="F146" s="49" t="s">
        <v>403</v>
      </c>
      <c r="G146" s="106" t="s">
        <v>404</v>
      </c>
      <c r="H146" s="99"/>
      <c r="I146" s="100"/>
      <c r="J146" s="23">
        <v>4892</v>
      </c>
      <c r="K146" s="47"/>
      <c r="L146" s="7"/>
      <c r="M146" s="7"/>
      <c r="N146" s="71" t="s">
        <v>30</v>
      </c>
      <c r="O146" s="4"/>
    </row>
    <row r="147" spans="1:15" s="16" customFormat="1" ht="51.75" customHeight="1">
      <c r="A147" s="113" t="s">
        <v>344</v>
      </c>
      <c r="B147" s="2" t="s">
        <v>364</v>
      </c>
      <c r="C147" s="14"/>
      <c r="D147" s="14"/>
      <c r="E147" s="3"/>
      <c r="F147" s="1" t="s">
        <v>395</v>
      </c>
      <c r="G147" s="260" t="s">
        <v>400</v>
      </c>
      <c r="H147" s="4"/>
      <c r="I147" s="5"/>
      <c r="J147" s="6">
        <v>51508</v>
      </c>
      <c r="K147" s="207"/>
      <c r="L147" s="7"/>
      <c r="M147" s="7"/>
      <c r="N147" s="71" t="s">
        <v>30</v>
      </c>
      <c r="O147" s="256"/>
    </row>
    <row r="148" spans="1:15" s="16" customFormat="1" ht="51.75" customHeight="1">
      <c r="A148" s="261" t="s">
        <v>345</v>
      </c>
      <c r="B148" s="2" t="s">
        <v>409</v>
      </c>
      <c r="C148" s="14"/>
      <c r="D148" s="14"/>
      <c r="E148" s="3"/>
      <c r="F148" s="1" t="s">
        <v>407</v>
      </c>
      <c r="G148" s="260" t="s">
        <v>410</v>
      </c>
      <c r="H148" s="4"/>
      <c r="I148" s="5"/>
      <c r="J148" s="6">
        <v>2665</v>
      </c>
      <c r="K148" s="207"/>
      <c r="L148" s="7"/>
      <c r="M148" s="7"/>
      <c r="N148" s="71" t="s">
        <v>30</v>
      </c>
      <c r="O148" s="256"/>
    </row>
    <row r="149" spans="1:161" ht="27" customHeight="1">
      <c r="A149" s="12"/>
      <c r="B149" s="2"/>
      <c r="C149" s="57"/>
      <c r="D149" s="73"/>
      <c r="E149" s="57"/>
      <c r="F149" s="56"/>
      <c r="G149" s="61"/>
      <c r="H149" s="57"/>
      <c r="I149" s="58"/>
      <c r="J149" s="92">
        <f>SUM(J78:J148)-J81-J85-J89-J98-J105-J110-J115-J118</f>
        <v>2740439.71</v>
      </c>
      <c r="K149" s="74"/>
      <c r="L149" s="42"/>
      <c r="M149" s="75"/>
      <c r="N149" s="38"/>
      <c r="O149" s="93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</row>
    <row r="150" spans="1:161" ht="27" customHeight="1">
      <c r="A150" s="13"/>
      <c r="B150" s="2"/>
      <c r="C150" s="77"/>
      <c r="D150" s="69"/>
      <c r="E150" s="77"/>
      <c r="F150" s="78"/>
      <c r="G150" s="79"/>
      <c r="H150" s="77"/>
      <c r="I150" s="80"/>
      <c r="J150" s="24"/>
      <c r="K150" s="81"/>
      <c r="L150" s="82"/>
      <c r="M150" s="83"/>
      <c r="N150" s="84"/>
      <c r="O150" s="85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</row>
    <row r="151" spans="1:161" ht="17.25" customHeight="1">
      <c r="A151" s="13"/>
      <c r="B151" s="76"/>
      <c r="C151" s="77"/>
      <c r="D151" s="69"/>
      <c r="E151" s="77"/>
      <c r="F151" s="576" t="s">
        <v>88</v>
      </c>
      <c r="G151" s="576"/>
      <c r="H151" s="576"/>
      <c r="I151" s="576"/>
      <c r="J151" s="112">
        <f>J45+J73+J76+J149</f>
        <v>57422153.470000006</v>
      </c>
      <c r="K151" s="86" t="s">
        <v>93</v>
      </c>
      <c r="L151" s="83"/>
      <c r="M151" s="83"/>
      <c r="N151" s="84"/>
      <c r="O151" s="85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</row>
    <row r="152" spans="1:161" ht="18.75" customHeight="1">
      <c r="A152" s="13"/>
      <c r="B152" s="76"/>
      <c r="C152" s="77"/>
      <c r="D152" s="69"/>
      <c r="E152" s="77"/>
      <c r="F152" s="593" t="s">
        <v>90</v>
      </c>
      <c r="G152" s="593"/>
      <c r="H152" s="593"/>
      <c r="I152" s="593"/>
      <c r="J152" s="25">
        <f>J45</f>
        <v>50993012.330000006</v>
      </c>
      <c r="K152" s="87">
        <f>J152*100/J151</f>
        <v>88.80372686935387</v>
      </c>
      <c r="L152" s="83"/>
      <c r="M152" s="83"/>
      <c r="N152" s="84"/>
      <c r="O152" s="85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</row>
    <row r="153" spans="1:161" ht="18.75" customHeight="1">
      <c r="A153" s="13"/>
      <c r="B153" s="76"/>
      <c r="C153" s="77"/>
      <c r="D153" s="69"/>
      <c r="E153" s="77"/>
      <c r="F153" s="593" t="s">
        <v>91</v>
      </c>
      <c r="G153" s="593"/>
      <c r="H153" s="593"/>
      <c r="I153" s="593"/>
      <c r="J153" s="25">
        <f>J73</f>
        <v>3314470.21</v>
      </c>
      <c r="K153" s="87">
        <f>J153*100/J151</f>
        <v>5.772110604893341</v>
      </c>
      <c r="L153" s="83"/>
      <c r="M153" s="83"/>
      <c r="N153" s="105"/>
      <c r="O153" s="85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</row>
    <row r="154" spans="2:161" ht="21" customHeight="1">
      <c r="B154" s="30"/>
      <c r="F154" s="594" t="s">
        <v>89</v>
      </c>
      <c r="G154" s="594"/>
      <c r="H154" s="594"/>
      <c r="I154" s="594"/>
      <c r="J154" s="25">
        <f>J76</f>
        <v>374231.22</v>
      </c>
      <c r="K154" s="87">
        <f>J154*100/J151</f>
        <v>0.6517192361925537</v>
      </c>
      <c r="N154" s="17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</row>
    <row r="155" spans="2:161" ht="21" customHeight="1">
      <c r="B155" s="30"/>
      <c r="F155" s="111" t="s">
        <v>92</v>
      </c>
      <c r="G155" s="111"/>
      <c r="H155" s="111"/>
      <c r="I155" s="111"/>
      <c r="J155" s="25">
        <f>J149</f>
        <v>2740439.71</v>
      </c>
      <c r="K155" s="87">
        <f>J155*100/J151</f>
        <v>4.772443289560244</v>
      </c>
      <c r="N155" s="17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</row>
    <row r="156" spans="2:161" ht="21" customHeight="1">
      <c r="B156" s="30"/>
      <c r="F156" s="594" t="s">
        <v>259</v>
      </c>
      <c r="G156" s="594"/>
      <c r="H156" s="594"/>
      <c r="I156" s="594"/>
      <c r="J156" s="25">
        <f>J15+J16+J27+J33+J37+J40+J41+J47+J50+J57+J60+J68+J62+J63+J67+J52+J48+J49+J25+J30+J69+J38+J43+J65+J59+J70+J72</f>
        <v>6305323.1899999995</v>
      </c>
      <c r="K156" s="87">
        <f>J156*100/J151</f>
        <v>10.980645637565985</v>
      </c>
      <c r="N156" s="17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</row>
    <row r="157" spans="2:161" ht="27" customHeight="1">
      <c r="B157" s="30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</row>
    <row r="158" spans="2:161" ht="27" customHeight="1">
      <c r="B158" s="88" t="s">
        <v>457</v>
      </c>
      <c r="C158" s="64"/>
      <c r="D158" s="89"/>
      <c r="E158" s="64"/>
      <c r="F158" s="64"/>
      <c r="G158" s="64"/>
      <c r="H158" s="64"/>
      <c r="I158" s="64"/>
      <c r="J158" s="26"/>
      <c r="K158" s="26"/>
      <c r="L158" s="64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</row>
    <row r="159" spans="2:161" ht="27" customHeight="1">
      <c r="B159" s="90" t="s">
        <v>118</v>
      </c>
      <c r="K159" s="17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</row>
    <row r="160" spans="2:161" ht="27" customHeight="1">
      <c r="B160" s="90" t="s">
        <v>114</v>
      </c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</row>
    <row r="161" spans="2:161" ht="27" customHeight="1">
      <c r="B161" s="91" t="s">
        <v>108</v>
      </c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</row>
    <row r="162" spans="5:161" ht="27" customHeight="1">
      <c r="E162" s="16"/>
      <c r="F162" s="78"/>
      <c r="I162" s="17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</row>
    <row r="163" spans="5:161" ht="27" customHeight="1">
      <c r="E163" s="16"/>
      <c r="F163" s="78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</row>
    <row r="164" spans="5:161" ht="27" customHeight="1">
      <c r="E164" s="16"/>
      <c r="F164" s="78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</row>
    <row r="165" spans="5:161" ht="12.75">
      <c r="E165" s="16"/>
      <c r="F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</row>
    <row r="166" spans="5:6" ht="12.75">
      <c r="E166" s="16"/>
      <c r="F166" s="16"/>
    </row>
  </sheetData>
  <sheetProtection/>
  <mergeCells count="47">
    <mergeCell ref="K16:K23"/>
    <mergeCell ref="B16:B23"/>
    <mergeCell ref="A16:A23"/>
    <mergeCell ref="A46:O46"/>
    <mergeCell ref="L16:L23"/>
    <mergeCell ref="M16:M23"/>
    <mergeCell ref="N16:N23"/>
    <mergeCell ref="O16:O23"/>
    <mergeCell ref="O33:O35"/>
    <mergeCell ref="L33:L35"/>
    <mergeCell ref="C3:I3"/>
    <mergeCell ref="J10:J12"/>
    <mergeCell ref="A14:O14"/>
    <mergeCell ref="A74:O74"/>
    <mergeCell ref="C4:I4"/>
    <mergeCell ref="C5:I5"/>
    <mergeCell ref="C6:I6"/>
    <mergeCell ref="C7:I7"/>
    <mergeCell ref="B33:B35"/>
    <mergeCell ref="A33:A35"/>
    <mergeCell ref="A9:A12"/>
    <mergeCell ref="K10:K12"/>
    <mergeCell ref="I10:I12"/>
    <mergeCell ref="E9:M9"/>
    <mergeCell ref="M11:M12"/>
    <mergeCell ref="L11:L12"/>
    <mergeCell ref="G10:G12"/>
    <mergeCell ref="B1:O1"/>
    <mergeCell ref="N9:N12"/>
    <mergeCell ref="O9:O12"/>
    <mergeCell ref="E10:E12"/>
    <mergeCell ref="F10:F12"/>
    <mergeCell ref="H10:H12"/>
    <mergeCell ref="L10:M10"/>
    <mergeCell ref="B9:B12"/>
    <mergeCell ref="C9:C12"/>
    <mergeCell ref="D9:D12"/>
    <mergeCell ref="F154:I154"/>
    <mergeCell ref="F153:I153"/>
    <mergeCell ref="F156:I156"/>
    <mergeCell ref="E33:E35"/>
    <mergeCell ref="K33:K35"/>
    <mergeCell ref="F151:I151"/>
    <mergeCell ref="F152:I152"/>
    <mergeCell ref="A77:O77"/>
    <mergeCell ref="M33:M35"/>
    <mergeCell ref="N33:N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Владелец</cp:lastModifiedBy>
  <cp:lastPrinted>2015-01-28T12:02:53Z</cp:lastPrinted>
  <dcterms:created xsi:type="dcterms:W3CDTF">2012-02-10T07:07:53Z</dcterms:created>
  <dcterms:modified xsi:type="dcterms:W3CDTF">2015-01-29T03:00:04Z</dcterms:modified>
  <cp:category/>
  <cp:version/>
  <cp:contentType/>
  <cp:contentStatus/>
</cp:coreProperties>
</file>