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<sst xmlns="http://schemas.openxmlformats.org/spreadsheetml/2006/main" count="315" uniqueCount="174">
  <si>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</si>
  <si>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</si>
  <si>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</si>
  <si>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</si>
  <si>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</si>
  <si>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</si>
  <si>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</si>
  <si>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</si>
  <si>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</si>
  <si>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</si>
  <si>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</si>
  <si>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</si>
  <si>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</si>
  <si>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</si>
  <si>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</si>
  <si>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</si>
  <si>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</si>
  <si>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</si>
  <si>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</si>
  <si>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</si>
  <si>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</si>
  <si>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</si>
  <si>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</si>
  <si>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</si>
  <si>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</si>
  <si>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</si>
  <si>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</si>
  <si>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</si>
  <si>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</si>
  <si>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</si>
  <si>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</si>
  <si>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</si>
  <si>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</si>
  <si>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</si>
  <si>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</si>
  <si>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</si>
  <si>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</si>
  <si>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</si>
  <si>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</si>
  <si>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</si>
  <si>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</si>
  <si>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</si>
  <si>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</si>
  <si>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</si>
  <si>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</si>
  <si>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</si>
  <si>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</si>
  <si>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</si>
  <si>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</si>
  <si>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</si>
  <si>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</si>
  <si>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</si>
  <si>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</si>
  <si>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</si>
  <si>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</si>
  <si>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</si>
  <si>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</si>
  <si>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</si>
  <si>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</si>
  <si>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</si>
  <si>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</si>
  <si>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</si>
  <si>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</si>
  <si>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</si>
  <si>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</si>
  <si>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</si>
  <si>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</si>
  <si>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</si>
  <si>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</si>
  <si>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</si>
  <si>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</si>
  <si>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</si>
  <si>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</si>
  <si>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</si>
  <si>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</si>
  <si>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</si>
  <si>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</si>
  <si>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</si>
  <si>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</si>
  <si>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</si>
  <si>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</si>
  <si>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</si>
  <si>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</si>
  <si>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</si>
  <si>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</si>
  <si>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</si>
  <si>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</si>
  <si>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</si>
  <si>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</si>
  <si>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</si>
  <si>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</si>
  <si>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</si>
  <si>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</si>
  <si>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</si>
  <si>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</si>
  <si>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</si>
  <si>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</si>
  <si>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</si>
  <si>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</si>
  <si>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</si>
  <si>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</si>
  <si>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</si>
  <si>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</si>
  <si>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</si>
  <si>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</si>
  <si>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</si>
  <si>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</si>
  <si>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</si>
  <si>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</si>
  <si>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</si>
  <si>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</si>
  <si>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</si>
  <si>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</si>
  <si>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</si>
  <si>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650 0503 4120089010 244 225</t>
  </si>
  <si>
    <t>650 1003 4120071699 313 262</t>
  </si>
  <si>
    <t xml:space="preserve">650 1403 4120089020 540 251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</si>
  <si>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</si>
  <si>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</si>
  <si>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</si>
  <si>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</si>
  <si>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650 0102 4120002030 129 213</t>
  </si>
  <si>
    <t>650 0104 4120002040 129 213</t>
  </si>
  <si>
    <t>Глава сельского поселения  ____________</t>
  </si>
  <si>
    <t>650 0113 4120000790 244 223</t>
  </si>
  <si>
    <t>650 0113 4120000790 244 226</t>
  </si>
  <si>
    <t>650 0409 4120020641 244 225</t>
  </si>
  <si>
    <t>650 0410 4120000790 244 221</t>
  </si>
  <si>
    <t>650 0410 4120000790 244 226</t>
  </si>
  <si>
    <t>Налоги, пошины и сборы</t>
  </si>
  <si>
    <t>650 0314 4120089131 244 310</t>
  </si>
  <si>
    <t>650 0314 41200S2300 244 226</t>
  </si>
  <si>
    <t xml:space="preserve"> Неисполненные  назначения</t>
  </si>
  <si>
    <t>Увеличение стоимости продуктов питания</t>
  </si>
  <si>
    <t>Иные выплаты текущего характера физическим лицам</t>
  </si>
  <si>
    <t>650 0111 4120000690 870 296</t>
  </si>
  <si>
    <t>Другие экономические санкции</t>
  </si>
  <si>
    <t>650 0113 4120000690 853 295</t>
  </si>
  <si>
    <t>650 0113 4120000790 851 291</t>
  </si>
  <si>
    <t>Прочие несоциальные выплаты персоналу в натуральной форме</t>
  </si>
  <si>
    <t>650 0113 4120002400 122 214</t>
  </si>
  <si>
    <t>Социальные пособия и компенсации персоналу в денежной форме</t>
  </si>
  <si>
    <t>650 0113 4120002400 122 266</t>
  </si>
  <si>
    <t>651 0113 4120089135 244 226</t>
  </si>
  <si>
    <t>Страхование</t>
  </si>
  <si>
    <t>650 0314 4120082300 244 227</t>
  </si>
  <si>
    <t>650 0314 41200S2300 244 227</t>
  </si>
  <si>
    <t>Увеличение стоимости прочих оборотных запасов</t>
  </si>
  <si>
    <t>650 0503 4120020829 244 346</t>
  </si>
  <si>
    <t>Пенсии, пособия, выплачиваемые работодателями, нанимателями бывшим работникам</t>
  </si>
  <si>
    <t>650 1001 4120071601 312 264</t>
  </si>
  <si>
    <t>650 1102 4120089179 244 310</t>
  </si>
  <si>
    <t>650 0113 4120000690 244 226</t>
  </si>
  <si>
    <t>650 0113 4120000790 244 225</t>
  </si>
  <si>
    <t>650 0113 4120000790 244 310</t>
  </si>
  <si>
    <t>Увеличение стоимости горюче-смазочных материалов</t>
  </si>
  <si>
    <t>650 0113 4120000790 244 343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</si>
  <si>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</si>
  <si>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</si>
  <si>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650 0113 4120000790 244 349</t>
  </si>
  <si>
    <t>650 0113 4120000790 852 291</t>
  </si>
  <si>
    <t>650 0104 4120002400 122 266</t>
  </si>
  <si>
    <t>651 0113 4120020649 244 226</t>
  </si>
  <si>
    <t>650 0309 4120020689 244 226</t>
  </si>
  <si>
    <t>650 0503 4120020811 244 225</t>
  </si>
  <si>
    <t>650 0605 4120084290 123 296</t>
  </si>
  <si>
    <t>на  1 октября 2019 г.</t>
  </si>
  <si>
    <t>01.10.2019</t>
  </si>
  <si>
    <t>650 0113 4120000790 244 346</t>
  </si>
  <si>
    <t>650 0113 4120002400 244 221</t>
  </si>
  <si>
    <t>650 0113 4120002400 244 222</t>
  </si>
  <si>
    <t>Транспортные услуги</t>
  </si>
  <si>
    <t>650 0104 4120002400 244 266</t>
  </si>
  <si>
    <t>"01 "  октября 2019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</si>
</sst>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vertical="center" shrinkToFit="1"/>
    </xf>
    <xf numFmtId="49" fontId="9" fillId="0" borderId="11" xfId="0" applyNumberFormat="1" applyFont="1" applyFill="1" applyBorder="1" applyAlignment="1">
      <alignment horizontal="left" shrinkToFit="1"/>
    </xf>
    <xf numFmtId="49" fontId="4" fillId="0" borderId="3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shrinkToFit="1"/>
    </xf>
    <xf numFmtId="188" fontId="4" fillId="0" borderId="29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2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left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188" fontId="4" fillId="0" borderId="29" xfId="0" applyNumberFormat="1" applyFont="1" applyFill="1" applyBorder="1" applyAlignment="1">
      <alignment horizontal="right" vertical="center" shrinkToFit="1"/>
    </xf>
    <xf numFmtId="49" fontId="9" fillId="0" borderId="11" xfId="0" applyNumberFormat="1" applyFont="1" applyFill="1" applyBorder="1" applyAlignment="1">
      <alignment horizontal="left" wrapText="1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1" xfId="0" applyNumberFormat="1" applyFont="1" applyFill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188" fontId="4" fillId="0" borderId="22" xfId="0" applyNumberFormat="1" applyFont="1" applyFill="1" applyBorder="1" applyAlignment="1">
      <alignment horizontal="right" shrinkToFit="1"/>
    </xf>
    <xf numFmtId="188" fontId="4" fillId="0" borderId="51" xfId="0" applyNumberFormat="1" applyFont="1" applyFill="1" applyBorder="1" applyAlignment="1">
      <alignment horizontal="righ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L20" sqref="L2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0" t="s">
        <v>118</v>
      </c>
      <c r="B1" s="131"/>
      <c r="C1" s="131"/>
      <c r="D1" s="131"/>
      <c r="E1" s="131"/>
      <c r="F1" s="131"/>
      <c r="G1" s="131"/>
      <c r="H1" s="131"/>
      <c r="I1" s="12"/>
    </row>
    <row r="2" spans="1:10" ht="16.5" customHeight="1">
      <c r="A2" s="131"/>
      <c r="B2" s="131"/>
      <c r="C2" s="131"/>
      <c r="D2" s="131"/>
      <c r="E2" s="131"/>
      <c r="F2" s="131"/>
      <c r="G2" s="131"/>
      <c r="H2" s="131"/>
      <c r="J2" t="s">
        <v>106</v>
      </c>
    </row>
    <row r="3" spans="1:9" ht="16.5" customHeight="1" thickBot="1">
      <c r="A3" s="131"/>
      <c r="B3" s="131"/>
      <c r="C3" s="131"/>
      <c r="D3" s="131"/>
      <c r="E3" s="131"/>
      <c r="F3" s="131"/>
      <c r="G3" s="131"/>
      <c r="H3" s="131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35</v>
      </c>
      <c r="I4" s="22" t="s">
        <v>42</v>
      </c>
    </row>
    <row r="5" spans="1:9" ht="13.5" customHeight="1">
      <c r="A5" s="16"/>
      <c r="B5" s="16"/>
      <c r="C5" s="16"/>
      <c r="D5" s="79" t="s">
        <v>166</v>
      </c>
      <c r="E5" s="16"/>
      <c r="F5" s="16"/>
      <c r="G5" s="16"/>
      <c r="H5" s="15" t="s">
        <v>32</v>
      </c>
      <c r="I5" s="23" t="s">
        <v>167</v>
      </c>
    </row>
    <row r="6" spans="1:9" ht="39.75" customHeight="1">
      <c r="A6" s="128" t="s">
        <v>117</v>
      </c>
      <c r="B6" s="129"/>
      <c r="C6" s="129"/>
      <c r="D6" s="129"/>
      <c r="E6" s="14"/>
      <c r="F6" s="14"/>
      <c r="G6" s="14"/>
      <c r="H6" s="15" t="s">
        <v>30</v>
      </c>
      <c r="I6" s="23" t="s">
        <v>93</v>
      </c>
    </row>
    <row r="7" spans="1:9" ht="11.25" customHeight="1">
      <c r="A7" s="15" t="s">
        <v>84</v>
      </c>
      <c r="B7" s="132" t="s">
        <v>94</v>
      </c>
      <c r="C7" s="132"/>
      <c r="D7" s="132"/>
      <c r="E7" s="132"/>
      <c r="F7" s="132"/>
      <c r="G7" s="132"/>
      <c r="H7" s="80" t="s">
        <v>73</v>
      </c>
      <c r="I7" s="23" t="s">
        <v>91</v>
      </c>
    </row>
    <row r="8" spans="1:9" ht="13.5" customHeight="1">
      <c r="A8" s="15" t="s">
        <v>85</v>
      </c>
      <c r="B8" s="133" t="s">
        <v>95</v>
      </c>
      <c r="C8" s="133"/>
      <c r="D8" s="133"/>
      <c r="E8" s="133"/>
      <c r="F8" s="133"/>
      <c r="G8" s="133"/>
      <c r="H8" s="80" t="s">
        <v>90</v>
      </c>
      <c r="I8" s="23" t="s">
        <v>92</v>
      </c>
    </row>
    <row r="9" spans="1:9" ht="13.5" customHeight="1">
      <c r="A9" s="15" t="s">
        <v>68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31</v>
      </c>
      <c r="I10" s="24" t="s">
        <v>0</v>
      </c>
    </row>
    <row r="11" spans="2:9" ht="13.5" customHeight="1">
      <c r="B11" s="46"/>
      <c r="C11" s="46" t="s">
        <v>51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74</v>
      </c>
      <c r="D14" s="8" t="s">
        <v>69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75</v>
      </c>
      <c r="D15" s="8" t="s">
        <v>70</v>
      </c>
      <c r="E15" s="39" t="s">
        <v>77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76</v>
      </c>
      <c r="D16" s="8" t="s">
        <v>5</v>
      </c>
      <c r="E16" s="39" t="s">
        <v>78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39</v>
      </c>
      <c r="C21" s="103" t="s">
        <v>64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4"/>
  <sheetViews>
    <sheetView showGridLines="0" zoomScalePageLayoutView="0" workbookViewId="0" topLeftCell="A3">
      <selection activeCell="D37" sqref="D37"/>
    </sheetView>
  </sheetViews>
  <sheetFormatPr defaultColWidth="9.00390625" defaultRowHeight="12.75"/>
  <cols>
    <col min="1" max="1" width="3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10" max="10" width="12.25390625" style="0" bestFit="1" customWidth="1"/>
  </cols>
  <sheetData>
    <row r="2" spans="2:8" ht="15">
      <c r="B2" s="46"/>
      <c r="C2" s="15"/>
      <c r="D2" s="46" t="s">
        <v>52</v>
      </c>
      <c r="E2" s="14"/>
      <c r="F2" s="14"/>
      <c r="G2" s="14" t="s">
        <v>53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6" t="s">
        <v>132</v>
      </c>
      <c r="H4" s="137"/>
    </row>
    <row r="5" spans="1:8" ht="12.75">
      <c r="A5" s="10"/>
      <c r="B5" s="10" t="s">
        <v>25</v>
      </c>
      <c r="C5" s="30" t="s">
        <v>79</v>
      </c>
      <c r="D5" s="8" t="s">
        <v>69</v>
      </c>
      <c r="E5" s="35"/>
      <c r="F5" s="39"/>
      <c r="G5" s="138"/>
      <c r="H5" s="139"/>
    </row>
    <row r="6" spans="1:8" ht="12.75">
      <c r="A6" s="9"/>
      <c r="B6" s="10" t="s">
        <v>26</v>
      </c>
      <c r="C6" s="30" t="s">
        <v>75</v>
      </c>
      <c r="D6" s="8" t="s">
        <v>70</v>
      </c>
      <c r="E6" s="38" t="s">
        <v>10</v>
      </c>
      <c r="F6" s="37"/>
      <c r="G6" s="138"/>
      <c r="H6" s="139"/>
    </row>
    <row r="7" spans="1:8" ht="12.75">
      <c r="A7" s="10" t="s">
        <v>7</v>
      </c>
      <c r="B7" s="10" t="s">
        <v>27</v>
      </c>
      <c r="C7" s="10" t="s">
        <v>76</v>
      </c>
      <c r="D7" s="8" t="s">
        <v>5</v>
      </c>
      <c r="E7" s="39" t="s">
        <v>77</v>
      </c>
      <c r="F7" s="8" t="s">
        <v>15</v>
      </c>
      <c r="G7" s="138"/>
      <c r="H7" s="139"/>
    </row>
    <row r="8" spans="1:8" ht="12.75">
      <c r="A8" s="9"/>
      <c r="B8" s="10"/>
      <c r="C8" s="10"/>
      <c r="D8" s="8"/>
      <c r="E8" s="39" t="s">
        <v>78</v>
      </c>
      <c r="F8" s="8"/>
      <c r="G8" s="138"/>
      <c r="H8" s="139"/>
    </row>
    <row r="9" spans="1:8" ht="12.75">
      <c r="A9" s="9"/>
      <c r="B9" s="10"/>
      <c r="C9" s="10"/>
      <c r="D9" s="8"/>
      <c r="E9" s="39"/>
      <c r="F9" s="8"/>
      <c r="G9" s="138"/>
      <c r="H9" s="139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21" t="s">
        <v>20</v>
      </c>
      <c r="H12" s="7" t="s">
        <v>28</v>
      </c>
    </row>
    <row r="13" spans="1:10" ht="15" customHeight="1">
      <c r="A13" s="51" t="s">
        <v>24</v>
      </c>
      <c r="B13" s="55" t="s">
        <v>40</v>
      </c>
      <c r="C13" s="74"/>
      <c r="D13" s="76">
        <f>SUM(D15:D60)</f>
        <v>22987127.339999996</v>
      </c>
      <c r="E13" s="76">
        <f>SUM(E15:E60)</f>
        <v>12065285.849999998</v>
      </c>
      <c r="F13" s="77">
        <f>SUM(E13:E13)</f>
        <v>12065285.849999998</v>
      </c>
      <c r="G13" s="140">
        <f aca="true" t="shared" si="0" ref="G13:G32">D13-F13</f>
        <v>10921841.489999998</v>
      </c>
      <c r="H13" s="141"/>
      <c r="J13" s="112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42">
        <f t="shared" si="0"/>
        <v>0</v>
      </c>
      <c r="H14" s="143"/>
      <c r="J14" s="112"/>
    </row>
    <row r="15" spans="1:10" s="120" customFormat="1" ht="15" customHeight="1">
      <c r="A15" s="116" t="s">
        <v>98</v>
      </c>
      <c r="B15" s="117"/>
      <c r="C15" s="118" t="s">
        <v>107</v>
      </c>
      <c r="D15" s="113">
        <v>1916275.46</v>
      </c>
      <c r="E15" s="113">
        <v>1146577.58</v>
      </c>
      <c r="F15" s="119">
        <f aca="true" t="shared" si="1" ref="F15:F56">E15</f>
        <v>1146577.58</v>
      </c>
      <c r="G15" s="134">
        <f t="shared" si="0"/>
        <v>769697.8799999999</v>
      </c>
      <c r="H15" s="135"/>
      <c r="J15" s="121"/>
    </row>
    <row r="16" spans="1:10" s="120" customFormat="1" ht="15" customHeight="1">
      <c r="A16" s="116" t="s">
        <v>99</v>
      </c>
      <c r="B16" s="117"/>
      <c r="C16" s="118" t="s">
        <v>121</v>
      </c>
      <c r="D16" s="113">
        <v>456275.15</v>
      </c>
      <c r="E16" s="113">
        <v>329473.48</v>
      </c>
      <c r="F16" s="119">
        <f t="shared" si="1"/>
        <v>329473.48</v>
      </c>
      <c r="G16" s="134">
        <f t="shared" si="0"/>
        <v>126801.67000000004</v>
      </c>
      <c r="H16" s="135"/>
      <c r="J16" s="121"/>
    </row>
    <row r="17" spans="1:10" s="120" customFormat="1" ht="15" customHeight="1">
      <c r="A17" s="116" t="s">
        <v>98</v>
      </c>
      <c r="B17" s="117"/>
      <c r="C17" s="118" t="s">
        <v>108</v>
      </c>
      <c r="D17" s="113">
        <v>5923708.02</v>
      </c>
      <c r="E17" s="113">
        <v>3628833.38</v>
      </c>
      <c r="F17" s="119">
        <f t="shared" si="1"/>
        <v>3628833.38</v>
      </c>
      <c r="G17" s="134">
        <f t="shared" si="0"/>
        <v>2294874.6399999997</v>
      </c>
      <c r="H17" s="135"/>
      <c r="J17" s="121"/>
    </row>
    <row r="18" spans="1:10" s="120" customFormat="1" ht="12.75">
      <c r="A18" s="116" t="s">
        <v>99</v>
      </c>
      <c r="B18" s="117"/>
      <c r="C18" s="118" t="s">
        <v>122</v>
      </c>
      <c r="D18" s="113">
        <v>2114515.59</v>
      </c>
      <c r="E18" s="113">
        <v>1086863.8</v>
      </c>
      <c r="F18" s="119">
        <f t="shared" si="1"/>
        <v>1086863.8</v>
      </c>
      <c r="G18" s="134">
        <f t="shared" si="0"/>
        <v>1027651.7899999998</v>
      </c>
      <c r="H18" s="135"/>
      <c r="J18" s="121"/>
    </row>
    <row r="19" spans="1:10" s="120" customFormat="1" ht="12.75">
      <c r="A19" s="116" t="s">
        <v>134</v>
      </c>
      <c r="B19" s="117"/>
      <c r="C19" s="118" t="s">
        <v>135</v>
      </c>
      <c r="D19" s="113">
        <v>30000</v>
      </c>
      <c r="E19" s="113"/>
      <c r="F19" s="119">
        <f t="shared" si="1"/>
        <v>0</v>
      </c>
      <c r="G19" s="134">
        <f t="shared" si="0"/>
        <v>30000</v>
      </c>
      <c r="H19" s="135"/>
      <c r="J19" s="121"/>
    </row>
    <row r="20" spans="1:10" s="120" customFormat="1" ht="12.75">
      <c r="A20" s="116" t="s">
        <v>103</v>
      </c>
      <c r="B20" s="117"/>
      <c r="C20" s="118" t="s">
        <v>152</v>
      </c>
      <c r="D20" s="113">
        <v>1800</v>
      </c>
      <c r="E20" s="113"/>
      <c r="F20" s="119">
        <f t="shared" si="1"/>
        <v>0</v>
      </c>
      <c r="G20" s="134">
        <f t="shared" si="0"/>
        <v>1800</v>
      </c>
      <c r="H20" s="135"/>
      <c r="J20" s="121"/>
    </row>
    <row r="21" spans="1:10" s="120" customFormat="1" ht="12.75">
      <c r="A21" s="116" t="s">
        <v>136</v>
      </c>
      <c r="B21" s="117"/>
      <c r="C21" s="118" t="s">
        <v>137</v>
      </c>
      <c r="D21" s="113">
        <v>200000</v>
      </c>
      <c r="E21" s="113">
        <v>200000</v>
      </c>
      <c r="F21" s="119">
        <f t="shared" si="1"/>
        <v>200000</v>
      </c>
      <c r="G21" s="134">
        <f t="shared" si="0"/>
        <v>0</v>
      </c>
      <c r="H21" s="135"/>
      <c r="J21" s="121"/>
    </row>
    <row r="22" spans="1:10" s="120" customFormat="1" ht="12.75">
      <c r="A22" s="116" t="s">
        <v>101</v>
      </c>
      <c r="B22" s="117"/>
      <c r="C22" s="118" t="s">
        <v>124</v>
      </c>
      <c r="D22" s="113">
        <v>5142.21</v>
      </c>
      <c r="E22" s="113"/>
      <c r="F22" s="119">
        <f t="shared" si="1"/>
        <v>0</v>
      </c>
      <c r="G22" s="134">
        <f t="shared" si="0"/>
        <v>5142.21</v>
      </c>
      <c r="H22" s="135"/>
      <c r="J22" s="121"/>
    </row>
    <row r="23" spans="1:10" s="120" customFormat="1" ht="12.75">
      <c r="A23" s="116" t="s">
        <v>102</v>
      </c>
      <c r="B23" s="117"/>
      <c r="C23" s="118" t="s">
        <v>153</v>
      </c>
      <c r="D23" s="113">
        <v>182420.36</v>
      </c>
      <c r="E23" s="113">
        <v>15020.36</v>
      </c>
      <c r="F23" s="119">
        <f t="shared" si="1"/>
        <v>15020.36</v>
      </c>
      <c r="G23" s="134">
        <f t="shared" si="0"/>
        <v>167400</v>
      </c>
      <c r="H23" s="135"/>
      <c r="J23" s="121"/>
    </row>
    <row r="24" spans="1:10" s="120" customFormat="1" ht="12.75">
      <c r="A24" s="116" t="s">
        <v>103</v>
      </c>
      <c r="B24" s="117"/>
      <c r="C24" s="118" t="s">
        <v>125</v>
      </c>
      <c r="D24" s="113">
        <v>241308</v>
      </c>
      <c r="E24" s="113">
        <v>212500</v>
      </c>
      <c r="F24" s="119">
        <f t="shared" si="1"/>
        <v>212500</v>
      </c>
      <c r="G24" s="134">
        <f t="shared" si="0"/>
        <v>28808</v>
      </c>
      <c r="H24" s="135"/>
      <c r="J24" s="121"/>
    </row>
    <row r="25" spans="1:10" s="120" customFormat="1" ht="12.75">
      <c r="A25" s="122" t="s">
        <v>119</v>
      </c>
      <c r="B25" s="117"/>
      <c r="C25" s="118" t="s">
        <v>154</v>
      </c>
      <c r="D25" s="113">
        <v>16739</v>
      </c>
      <c r="E25" s="113"/>
      <c r="F25" s="119">
        <f t="shared" si="1"/>
        <v>0</v>
      </c>
      <c r="G25" s="134">
        <f t="shared" si="0"/>
        <v>16739</v>
      </c>
      <c r="H25" s="135"/>
      <c r="J25" s="121"/>
    </row>
    <row r="26" spans="1:10" s="120" customFormat="1" ht="22.5">
      <c r="A26" s="122" t="s">
        <v>155</v>
      </c>
      <c r="B26" s="117"/>
      <c r="C26" s="118" t="s">
        <v>156</v>
      </c>
      <c r="D26" s="113">
        <v>241405.39</v>
      </c>
      <c r="E26" s="113">
        <v>157259.18</v>
      </c>
      <c r="F26" s="119">
        <f t="shared" si="1"/>
        <v>157259.18</v>
      </c>
      <c r="G26" s="134">
        <f t="shared" si="0"/>
        <v>84146.21000000002</v>
      </c>
      <c r="H26" s="135"/>
      <c r="J26" s="121"/>
    </row>
    <row r="27" spans="1:10" s="120" customFormat="1" ht="22.5">
      <c r="A27" s="122" t="s">
        <v>157</v>
      </c>
      <c r="B27" s="117"/>
      <c r="C27" s="118" t="s">
        <v>168</v>
      </c>
      <c r="D27" s="113">
        <v>86298.06</v>
      </c>
      <c r="E27" s="113">
        <v>39999.3</v>
      </c>
      <c r="F27" s="119">
        <f t="shared" si="1"/>
        <v>39999.3</v>
      </c>
      <c r="G27" s="134">
        <f t="shared" si="0"/>
        <v>46298.759999999995</v>
      </c>
      <c r="H27" s="135"/>
      <c r="J27" s="121"/>
    </row>
    <row r="28" spans="1:10" s="120" customFormat="1" ht="22.5">
      <c r="A28" s="122" t="s">
        <v>158</v>
      </c>
      <c r="B28" s="117"/>
      <c r="C28" s="118" t="s">
        <v>159</v>
      </c>
      <c r="D28" s="113">
        <v>48374.3</v>
      </c>
      <c r="E28" s="113">
        <v>24724</v>
      </c>
      <c r="F28" s="119">
        <f t="shared" si="1"/>
        <v>24724</v>
      </c>
      <c r="G28" s="134">
        <f t="shared" si="0"/>
        <v>23650.300000000003</v>
      </c>
      <c r="H28" s="135"/>
      <c r="J28" s="121"/>
    </row>
    <row r="29" spans="1:10" s="120" customFormat="1" ht="12.75">
      <c r="A29" s="122" t="s">
        <v>129</v>
      </c>
      <c r="B29" s="117"/>
      <c r="C29" s="118" t="s">
        <v>138</v>
      </c>
      <c r="D29" s="113">
        <v>8346</v>
      </c>
      <c r="E29" s="113">
        <v>8346</v>
      </c>
      <c r="F29" s="119">
        <f t="shared" si="1"/>
        <v>8346</v>
      </c>
      <c r="G29" s="134">
        <f t="shared" si="0"/>
        <v>0</v>
      </c>
      <c r="H29" s="135"/>
      <c r="J29" s="121"/>
    </row>
    <row r="30" spans="1:10" s="120" customFormat="1" ht="12.75">
      <c r="A30" s="122" t="s">
        <v>129</v>
      </c>
      <c r="B30" s="117"/>
      <c r="C30" s="118" t="s">
        <v>160</v>
      </c>
      <c r="D30" s="113">
        <v>50</v>
      </c>
      <c r="E30" s="113">
        <v>50</v>
      </c>
      <c r="F30" s="119">
        <f t="shared" si="1"/>
        <v>50</v>
      </c>
      <c r="G30" s="134">
        <f t="shared" si="0"/>
        <v>0</v>
      </c>
      <c r="H30" s="135"/>
      <c r="J30" s="121"/>
    </row>
    <row r="31" spans="1:10" s="120" customFormat="1" ht="22.5">
      <c r="A31" s="122" t="s">
        <v>139</v>
      </c>
      <c r="B31" s="117"/>
      <c r="C31" s="118" t="s">
        <v>140</v>
      </c>
      <c r="D31" s="113">
        <v>327860.03</v>
      </c>
      <c r="E31" s="113">
        <v>81905.46</v>
      </c>
      <c r="F31" s="119">
        <f t="shared" si="1"/>
        <v>81905.46</v>
      </c>
      <c r="G31" s="134">
        <f t="shared" si="0"/>
        <v>245954.57</v>
      </c>
      <c r="H31" s="135"/>
      <c r="J31" s="121"/>
    </row>
    <row r="32" spans="1:10" s="120" customFormat="1" ht="22.5">
      <c r="A32" s="122" t="s">
        <v>141</v>
      </c>
      <c r="B32" s="117"/>
      <c r="C32" s="118" t="s">
        <v>142</v>
      </c>
      <c r="D32" s="113">
        <v>300000</v>
      </c>
      <c r="E32" s="113">
        <v>170000</v>
      </c>
      <c r="F32" s="119">
        <f t="shared" si="1"/>
        <v>170000</v>
      </c>
      <c r="G32" s="134">
        <f t="shared" si="0"/>
        <v>130000</v>
      </c>
      <c r="H32" s="135"/>
      <c r="J32" s="121"/>
    </row>
    <row r="33" spans="1:10" s="120" customFormat="1" ht="12.75">
      <c r="A33" s="116" t="s">
        <v>100</v>
      </c>
      <c r="B33" s="117"/>
      <c r="C33" s="118" t="s">
        <v>169</v>
      </c>
      <c r="D33" s="113">
        <v>2880</v>
      </c>
      <c r="E33" s="113">
        <v>0</v>
      </c>
      <c r="F33" s="119">
        <f t="shared" si="1"/>
        <v>0</v>
      </c>
      <c r="G33" s="134">
        <f>D33-F33</f>
        <v>2880</v>
      </c>
      <c r="H33" s="135"/>
      <c r="J33" s="121"/>
    </row>
    <row r="34" spans="1:10" s="120" customFormat="1" ht="12.75">
      <c r="A34" s="124" t="s">
        <v>171</v>
      </c>
      <c r="B34" s="117"/>
      <c r="C34" s="118" t="s">
        <v>170</v>
      </c>
      <c r="D34" s="113">
        <v>49500</v>
      </c>
      <c r="E34" s="113">
        <v>49500</v>
      </c>
      <c r="F34" s="119">
        <f t="shared" si="1"/>
        <v>49500</v>
      </c>
      <c r="G34" s="134">
        <f>D34-F34</f>
        <v>0</v>
      </c>
      <c r="H34" s="135"/>
      <c r="J34" s="121"/>
    </row>
    <row r="35" spans="1:10" s="120" customFormat="1" ht="12.75">
      <c r="A35" s="122" t="s">
        <v>133</v>
      </c>
      <c r="B35" s="117"/>
      <c r="C35" s="118" t="s">
        <v>161</v>
      </c>
      <c r="D35" s="113">
        <v>12000</v>
      </c>
      <c r="E35" s="113">
        <v>12000</v>
      </c>
      <c r="F35" s="119">
        <f>E35</f>
        <v>12000</v>
      </c>
      <c r="G35" s="134">
        <f>D35-F35</f>
        <v>0</v>
      </c>
      <c r="H35" s="135"/>
      <c r="J35" s="121"/>
    </row>
    <row r="36" spans="1:10" s="120" customFormat="1" ht="12.75">
      <c r="A36" s="122" t="s">
        <v>103</v>
      </c>
      <c r="B36" s="117"/>
      <c r="C36" s="118" t="s">
        <v>172</v>
      </c>
      <c r="D36" s="113">
        <v>109130</v>
      </c>
      <c r="E36" s="113">
        <v>24894</v>
      </c>
      <c r="F36" s="119">
        <f>E36</f>
        <v>24894</v>
      </c>
      <c r="G36" s="134">
        <f>D36-F36</f>
        <v>84236</v>
      </c>
      <c r="H36" s="135"/>
      <c r="J36" s="121"/>
    </row>
    <row r="37" spans="1:10" s="120" customFormat="1" ht="12.75">
      <c r="A37" s="122" t="s">
        <v>103</v>
      </c>
      <c r="B37" s="117"/>
      <c r="C37" s="118" t="s">
        <v>162</v>
      </c>
      <c r="D37" s="113">
        <v>30000</v>
      </c>
      <c r="E37" s="113"/>
      <c r="F37" s="119">
        <f>E37</f>
        <v>0</v>
      </c>
      <c r="G37" s="134">
        <f>D37-F37</f>
        <v>30000</v>
      </c>
      <c r="H37" s="135"/>
      <c r="J37" s="121"/>
    </row>
    <row r="38" spans="1:10" s="120" customFormat="1" ht="12.75">
      <c r="A38" s="122" t="s">
        <v>103</v>
      </c>
      <c r="B38" s="117"/>
      <c r="C38" s="118" t="s">
        <v>143</v>
      </c>
      <c r="D38" s="113">
        <v>400000</v>
      </c>
      <c r="E38" s="113"/>
      <c r="F38" s="119">
        <f t="shared" si="1"/>
        <v>0</v>
      </c>
      <c r="G38" s="134">
        <f aca="true" t="shared" si="2" ref="G38:G60">D38-F38</f>
        <v>400000</v>
      </c>
      <c r="H38" s="135"/>
      <c r="J38" s="121"/>
    </row>
    <row r="39" spans="1:8" s="120" customFormat="1" ht="12.75">
      <c r="A39" s="122" t="s">
        <v>98</v>
      </c>
      <c r="B39" s="117"/>
      <c r="C39" s="118" t="s">
        <v>109</v>
      </c>
      <c r="D39" s="113">
        <v>152024.4</v>
      </c>
      <c r="E39" s="113">
        <v>97580.64</v>
      </c>
      <c r="F39" s="119">
        <f t="shared" si="1"/>
        <v>97580.64</v>
      </c>
      <c r="G39" s="134">
        <f t="shared" si="2"/>
        <v>54443.759999999995</v>
      </c>
      <c r="H39" s="135"/>
    </row>
    <row r="40" spans="1:8" s="120" customFormat="1" ht="12.75">
      <c r="A40" s="122" t="s">
        <v>99</v>
      </c>
      <c r="B40" s="117"/>
      <c r="C40" s="118" t="s">
        <v>110</v>
      </c>
      <c r="D40" s="113">
        <v>65775.6</v>
      </c>
      <c r="E40" s="113">
        <v>29469.36</v>
      </c>
      <c r="F40" s="119">
        <f t="shared" si="1"/>
        <v>29469.36</v>
      </c>
      <c r="G40" s="134">
        <f t="shared" si="2"/>
        <v>36306.240000000005</v>
      </c>
      <c r="H40" s="135"/>
    </row>
    <row r="41" spans="1:10" s="120" customFormat="1" ht="12.75">
      <c r="A41" s="122" t="s">
        <v>98</v>
      </c>
      <c r="B41" s="117"/>
      <c r="C41" s="118" t="s">
        <v>111</v>
      </c>
      <c r="D41" s="113">
        <v>12206.3</v>
      </c>
      <c r="E41" s="113">
        <v>7296.47</v>
      </c>
      <c r="F41" s="119">
        <f t="shared" si="1"/>
        <v>7296.47</v>
      </c>
      <c r="G41" s="134">
        <f t="shared" si="2"/>
        <v>4909.829999999999</v>
      </c>
      <c r="H41" s="135"/>
      <c r="J41" s="121"/>
    </row>
    <row r="42" spans="1:10" s="120" customFormat="1" ht="12.75">
      <c r="A42" s="122" t="s">
        <v>99</v>
      </c>
      <c r="B42" s="117"/>
      <c r="C42" s="118" t="s">
        <v>112</v>
      </c>
      <c r="D42" s="113">
        <v>5281.23</v>
      </c>
      <c r="E42" s="113">
        <v>2203.53</v>
      </c>
      <c r="F42" s="119">
        <f t="shared" si="1"/>
        <v>2203.53</v>
      </c>
      <c r="G42" s="134">
        <f t="shared" si="2"/>
        <v>3077.6999999999994</v>
      </c>
      <c r="H42" s="135"/>
      <c r="J42" s="121"/>
    </row>
    <row r="43" spans="1:10" s="120" customFormat="1" ht="12.75">
      <c r="A43" s="122" t="s">
        <v>103</v>
      </c>
      <c r="B43" s="123"/>
      <c r="C43" s="118" t="s">
        <v>163</v>
      </c>
      <c r="D43" s="113">
        <v>15557.12</v>
      </c>
      <c r="E43" s="113"/>
      <c r="F43" s="119">
        <f t="shared" si="1"/>
        <v>0</v>
      </c>
      <c r="G43" s="134">
        <f t="shared" si="2"/>
        <v>15557.12</v>
      </c>
      <c r="H43" s="135"/>
      <c r="J43" s="121"/>
    </row>
    <row r="44" spans="1:8" s="120" customFormat="1" ht="12.75">
      <c r="A44" s="122" t="s">
        <v>103</v>
      </c>
      <c r="C44" s="118" t="s">
        <v>113</v>
      </c>
      <c r="D44" s="113">
        <v>13350</v>
      </c>
      <c r="E44" s="113"/>
      <c r="F44" s="119">
        <f t="shared" si="1"/>
        <v>0</v>
      </c>
      <c r="G44" s="134">
        <f t="shared" si="2"/>
        <v>13350</v>
      </c>
      <c r="H44" s="135"/>
    </row>
    <row r="45" spans="1:8" s="120" customFormat="1" ht="12.75">
      <c r="A45" s="116" t="s">
        <v>144</v>
      </c>
      <c r="B45" s="117"/>
      <c r="C45" s="118" t="s">
        <v>145</v>
      </c>
      <c r="D45" s="113">
        <v>1350</v>
      </c>
      <c r="E45" s="113"/>
      <c r="F45" s="119">
        <f t="shared" si="1"/>
        <v>0</v>
      </c>
      <c r="G45" s="134">
        <f t="shared" si="2"/>
        <v>1350</v>
      </c>
      <c r="H45" s="135"/>
    </row>
    <row r="46" spans="1:8" s="120" customFormat="1" ht="12.75">
      <c r="A46" s="122" t="s">
        <v>119</v>
      </c>
      <c r="B46" s="117"/>
      <c r="C46" s="118" t="s">
        <v>130</v>
      </c>
      <c r="D46" s="113">
        <v>42000</v>
      </c>
      <c r="E46" s="113">
        <v>42000</v>
      </c>
      <c r="F46" s="119">
        <f t="shared" si="1"/>
        <v>42000</v>
      </c>
      <c r="G46" s="134">
        <f t="shared" si="2"/>
        <v>0</v>
      </c>
      <c r="H46" s="135"/>
    </row>
    <row r="47" spans="1:8" s="120" customFormat="1" ht="12.75">
      <c r="A47" s="116" t="s">
        <v>103</v>
      </c>
      <c r="C47" s="118" t="s">
        <v>131</v>
      </c>
      <c r="D47" s="113">
        <v>13350</v>
      </c>
      <c r="E47" s="113"/>
      <c r="F47" s="119">
        <f t="shared" si="1"/>
        <v>0</v>
      </c>
      <c r="G47" s="134">
        <f t="shared" si="2"/>
        <v>13350</v>
      </c>
      <c r="H47" s="135"/>
    </row>
    <row r="48" spans="1:8" s="120" customFormat="1" ht="12.75">
      <c r="A48" s="116" t="s">
        <v>144</v>
      </c>
      <c r="B48" s="117"/>
      <c r="C48" s="118" t="s">
        <v>146</v>
      </c>
      <c r="D48" s="113">
        <v>1350</v>
      </c>
      <c r="E48" s="113"/>
      <c r="F48" s="119">
        <f t="shared" si="1"/>
        <v>0</v>
      </c>
      <c r="G48" s="134">
        <f t="shared" si="2"/>
        <v>1350</v>
      </c>
      <c r="H48" s="135"/>
    </row>
    <row r="49" spans="1:10" s="120" customFormat="1" ht="12.75">
      <c r="A49" s="116" t="s">
        <v>102</v>
      </c>
      <c r="B49" s="117"/>
      <c r="C49" s="118" t="s">
        <v>126</v>
      </c>
      <c r="D49" s="113">
        <v>2353388.92</v>
      </c>
      <c r="E49" s="113">
        <v>1431143.54</v>
      </c>
      <c r="F49" s="119">
        <f t="shared" si="1"/>
        <v>1431143.54</v>
      </c>
      <c r="G49" s="134">
        <f t="shared" si="2"/>
        <v>922245.3799999999</v>
      </c>
      <c r="H49" s="135"/>
      <c r="J49" s="121"/>
    </row>
    <row r="50" spans="1:10" s="120" customFormat="1" ht="12.75">
      <c r="A50" s="116" t="s">
        <v>100</v>
      </c>
      <c r="B50" s="117"/>
      <c r="C50" s="118" t="s">
        <v>127</v>
      </c>
      <c r="D50" s="113">
        <v>116243.08</v>
      </c>
      <c r="E50" s="113">
        <v>49278</v>
      </c>
      <c r="F50" s="119">
        <f t="shared" si="1"/>
        <v>49278</v>
      </c>
      <c r="G50" s="134">
        <f t="shared" si="2"/>
        <v>66965.08</v>
      </c>
      <c r="H50" s="135"/>
      <c r="J50" s="121"/>
    </row>
    <row r="51" spans="1:10" s="120" customFormat="1" ht="12.75">
      <c r="A51" s="116" t="s">
        <v>103</v>
      </c>
      <c r="B51" s="117"/>
      <c r="C51" s="118" t="s">
        <v>128</v>
      </c>
      <c r="D51" s="113">
        <v>207039.6</v>
      </c>
      <c r="E51" s="113">
        <v>86266.5</v>
      </c>
      <c r="F51" s="119">
        <f t="shared" si="1"/>
        <v>86266.5</v>
      </c>
      <c r="G51" s="134">
        <f t="shared" si="2"/>
        <v>120773.1</v>
      </c>
      <c r="H51" s="135"/>
      <c r="J51" s="121"/>
    </row>
    <row r="52" spans="1:10" s="120" customFormat="1" ht="12.75">
      <c r="A52" s="116" t="s">
        <v>101</v>
      </c>
      <c r="B52" s="117"/>
      <c r="C52" s="118" t="s">
        <v>120</v>
      </c>
      <c r="D52" s="113">
        <v>147172.44</v>
      </c>
      <c r="E52" s="113">
        <v>115045.86</v>
      </c>
      <c r="F52" s="119">
        <f t="shared" si="1"/>
        <v>115045.86</v>
      </c>
      <c r="G52" s="134">
        <f t="shared" si="2"/>
        <v>32126.58</v>
      </c>
      <c r="H52" s="135"/>
      <c r="J52" s="121"/>
    </row>
    <row r="53" spans="1:10" s="120" customFormat="1" ht="12.75">
      <c r="A53" s="116" t="s">
        <v>102</v>
      </c>
      <c r="B53" s="117"/>
      <c r="C53" s="118" t="s">
        <v>164</v>
      </c>
      <c r="D53" s="113">
        <v>83052.06</v>
      </c>
      <c r="E53" s="113">
        <v>83052.06</v>
      </c>
      <c r="F53" s="119">
        <f t="shared" si="1"/>
        <v>83052.06</v>
      </c>
      <c r="G53" s="134">
        <f t="shared" si="2"/>
        <v>0</v>
      </c>
      <c r="H53" s="135"/>
      <c r="J53" s="121"/>
    </row>
    <row r="54" spans="1:10" s="120" customFormat="1" ht="12.75">
      <c r="A54" s="116" t="s">
        <v>147</v>
      </c>
      <c r="B54" s="117"/>
      <c r="C54" s="118" t="s">
        <v>148</v>
      </c>
      <c r="D54" s="113">
        <v>1001423.36</v>
      </c>
      <c r="E54" s="113"/>
      <c r="F54" s="119">
        <f t="shared" si="1"/>
        <v>0</v>
      </c>
      <c r="G54" s="134">
        <f t="shared" si="2"/>
        <v>1001423.36</v>
      </c>
      <c r="H54" s="135"/>
      <c r="J54" s="121"/>
    </row>
    <row r="55" spans="1:10" s="120" customFormat="1" ht="12.75">
      <c r="A55" s="116" t="s">
        <v>102</v>
      </c>
      <c r="B55" s="117"/>
      <c r="C55" s="118" t="s">
        <v>114</v>
      </c>
      <c r="D55" s="113">
        <v>32628.84</v>
      </c>
      <c r="E55" s="113">
        <v>13595.35</v>
      </c>
      <c r="F55" s="119">
        <f t="shared" si="1"/>
        <v>13595.35</v>
      </c>
      <c r="G55" s="134">
        <f t="shared" si="2"/>
        <v>19033.489999999998</v>
      </c>
      <c r="H55" s="135"/>
      <c r="J55" s="121"/>
    </row>
    <row r="56" spans="1:10" s="120" customFormat="1" ht="12.75">
      <c r="A56" s="124" t="s">
        <v>134</v>
      </c>
      <c r="B56" s="117"/>
      <c r="C56" s="118" t="s">
        <v>165</v>
      </c>
      <c r="D56" s="113">
        <v>240.65</v>
      </c>
      <c r="E56" s="113"/>
      <c r="F56" s="119">
        <f t="shared" si="1"/>
        <v>0</v>
      </c>
      <c r="G56" s="134">
        <f t="shared" si="2"/>
        <v>240.65</v>
      </c>
      <c r="H56" s="135"/>
      <c r="J56" s="121"/>
    </row>
    <row r="57" spans="1:8" s="120" customFormat="1" ht="12.75">
      <c r="A57" s="116" t="s">
        <v>149</v>
      </c>
      <c r="B57" s="117"/>
      <c r="C57" s="125" t="s">
        <v>150</v>
      </c>
      <c r="D57" s="115">
        <v>60000</v>
      </c>
      <c r="E57" s="115">
        <v>30000</v>
      </c>
      <c r="F57" s="126">
        <f>E57</f>
        <v>30000</v>
      </c>
      <c r="G57" s="146">
        <f t="shared" si="2"/>
        <v>30000</v>
      </c>
      <c r="H57" s="147"/>
    </row>
    <row r="58" spans="1:8" s="120" customFormat="1" ht="12.75">
      <c r="A58" s="116" t="s">
        <v>104</v>
      </c>
      <c r="B58" s="117"/>
      <c r="C58" s="125" t="s">
        <v>115</v>
      </c>
      <c r="D58" s="115">
        <v>50000</v>
      </c>
      <c r="E58" s="115"/>
      <c r="F58" s="126">
        <f>E58</f>
        <v>0</v>
      </c>
      <c r="G58" s="146">
        <f t="shared" si="2"/>
        <v>50000</v>
      </c>
      <c r="H58" s="147"/>
    </row>
    <row r="59" spans="1:8" s="120" customFormat="1" ht="409.5">
      <c r="A59" s="116" t="s">
        <v>119</v>
      </c>
      <c r="B59" s="117"/>
      <c r="C59" s="125" t="s">
        <v>151</v>
      </c>
      <c r="D59" s="115">
        <v>100000</v>
      </c>
      <c r="E59" s="115">
        <v>100000</v>
      </c>
      <c r="F59" s="126">
        <f>E59</f>
        <v>100000</v>
      </c>
      <c r="G59" s="146">
        <f t="shared" si="2"/>
        <v>0</v>
      </c>
      <c r="H59" s="147"/>
    </row>
    <row r="60" spans="1:8" s="120" customFormat="1" ht="22.5">
      <c r="A60" s="127" t="s">
        <v>105</v>
      </c>
      <c r="B60" s="117"/>
      <c r="C60" s="125" t="s">
        <v>116</v>
      </c>
      <c r="D60" s="115">
        <v>5809666.17</v>
      </c>
      <c r="E60" s="115">
        <v>2790408</v>
      </c>
      <c r="F60" s="126">
        <f>E60</f>
        <v>2790408</v>
      </c>
      <c r="G60" s="146">
        <f t="shared" si="2"/>
        <v>3019258.17</v>
      </c>
      <c r="H60" s="147"/>
    </row>
    <row r="61" spans="1:8" ht="23.25" thickBot="1">
      <c r="A61" s="111" t="s">
        <v>71</v>
      </c>
      <c r="B61" s="81">
        <v>450</v>
      </c>
      <c r="C61" s="105" t="s">
        <v>72</v>
      </c>
      <c r="D61" s="104" t="s">
        <v>72</v>
      </c>
      <c r="E61" s="82">
        <f>D13-E13</f>
        <v>10921841.489999998</v>
      </c>
      <c r="F61" s="83">
        <f>SUM(E61:E61)</f>
        <v>10921841.489999998</v>
      </c>
      <c r="G61" s="144" t="s">
        <v>72</v>
      </c>
      <c r="H61" s="145"/>
    </row>
    <row r="64" spans="4:5" ht="12.75">
      <c r="D64" s="114"/>
      <c r="E64" s="114"/>
    </row>
  </sheetData>
  <sheetProtection/>
  <mergeCells count="50">
    <mergeCell ref="G20:H20"/>
    <mergeCell ref="G33:H33"/>
    <mergeCell ref="G34:H34"/>
    <mergeCell ref="G36:H36"/>
    <mergeCell ref="G57:H57"/>
    <mergeCell ref="G58:H58"/>
    <mergeCell ref="G59:H59"/>
    <mergeCell ref="G60:H60"/>
    <mergeCell ref="G21:H21"/>
    <mergeCell ref="G56:H56"/>
    <mergeCell ref="G41:H41"/>
    <mergeCell ref="G42:H42"/>
    <mergeCell ref="G43:H43"/>
    <mergeCell ref="G44:H44"/>
    <mergeCell ref="G61:H61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45:H45"/>
    <mergeCell ref="G46:H46"/>
    <mergeCell ref="G22:H22"/>
    <mergeCell ref="G23:H23"/>
    <mergeCell ref="G24:H24"/>
    <mergeCell ref="G25:H25"/>
    <mergeCell ref="G26:H26"/>
    <mergeCell ref="G27:H27"/>
    <mergeCell ref="G28:H28"/>
    <mergeCell ref="G29:H29"/>
    <mergeCell ref="G18:H18"/>
    <mergeCell ref="G19:H19"/>
    <mergeCell ref="G4:H9"/>
    <mergeCell ref="G13:H13"/>
    <mergeCell ref="G14:H14"/>
    <mergeCell ref="G15:H15"/>
    <mergeCell ref="G16:H16"/>
    <mergeCell ref="G17:H17"/>
    <mergeCell ref="G39:H39"/>
    <mergeCell ref="G40:H40"/>
    <mergeCell ref="G30:H30"/>
    <mergeCell ref="G31:H31"/>
    <mergeCell ref="G32:H32"/>
    <mergeCell ref="G35:H35"/>
    <mergeCell ref="G37:H37"/>
    <mergeCell ref="G38:H3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60" zoomScalePageLayoutView="0" workbookViewId="0" topLeftCell="A29">
      <selection activeCell="AC49" sqref="AC49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43</v>
      </c>
      <c r="I1" s="26"/>
    </row>
    <row r="2" spans="2:9" ht="15">
      <c r="B2" s="46" t="s">
        <v>80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69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70</v>
      </c>
      <c r="E6" s="39" t="s">
        <v>77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75</v>
      </c>
      <c r="D7" s="8" t="s">
        <v>5</v>
      </c>
      <c r="E7" s="39" t="s">
        <v>78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76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29</v>
      </c>
      <c r="B12" s="55" t="s">
        <v>41</v>
      </c>
      <c r="C12" s="57" t="s">
        <v>64</v>
      </c>
      <c r="D12" s="86">
        <f>D14+D20+D24</f>
        <v>0</v>
      </c>
      <c r="E12" s="86">
        <f>E14+E20+E27</f>
        <v>10921841.489999998</v>
      </c>
      <c r="F12" s="87">
        <f>F14+F20+F24+F27</f>
        <v>0</v>
      </c>
      <c r="G12" s="87">
        <f>G14+G20+G24+G27</f>
        <v>0</v>
      </c>
      <c r="H12" s="87">
        <f>SUM(E12:G12)</f>
        <v>10921841.489999998</v>
      </c>
      <c r="I12" s="88">
        <f>IF(D12=0,0,D12-H12)</f>
        <v>0</v>
      </c>
    </row>
    <row r="13" spans="1:9" ht="18.75" customHeight="1">
      <c r="A13" s="58" t="s">
        <v>46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49</v>
      </c>
      <c r="B14" s="62" t="s">
        <v>47</v>
      </c>
      <c r="C14" s="2" t="s">
        <v>64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45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48</v>
      </c>
      <c r="B20" s="56" t="s">
        <v>50</v>
      </c>
      <c r="C20" s="2" t="s">
        <v>64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45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63</v>
      </c>
      <c r="B24" s="56" t="s">
        <v>44</v>
      </c>
      <c r="C24" s="2"/>
      <c r="D24" s="86">
        <f>SUM(D25,D26)</f>
        <v>0</v>
      </c>
      <c r="E24" s="86" t="s">
        <v>64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66</v>
      </c>
      <c r="B25" s="56" t="s">
        <v>54</v>
      </c>
      <c r="C25" s="2"/>
      <c r="D25" s="86"/>
      <c r="E25" s="86" t="s">
        <v>64</v>
      </c>
      <c r="F25" s="87"/>
      <c r="G25" s="86"/>
      <c r="H25" s="87">
        <f t="shared" si="1"/>
        <v>0</v>
      </c>
      <c r="I25" s="92" t="s">
        <v>64</v>
      </c>
    </row>
    <row r="26" spans="1:9" ht="21.75" customHeight="1">
      <c r="A26" s="11" t="s">
        <v>67</v>
      </c>
      <c r="B26" s="56" t="s">
        <v>55</v>
      </c>
      <c r="C26" s="2"/>
      <c r="D26" s="86"/>
      <c r="E26" s="86" t="s">
        <v>64</v>
      </c>
      <c r="F26" s="87"/>
      <c r="G26" s="86"/>
      <c r="H26" s="87">
        <f t="shared" si="1"/>
        <v>0</v>
      </c>
      <c r="I26" s="92" t="s">
        <v>64</v>
      </c>
    </row>
    <row r="27" spans="1:9" ht="20.25" customHeight="1">
      <c r="A27" s="11" t="s">
        <v>81</v>
      </c>
      <c r="B27" s="59" t="s">
        <v>56</v>
      </c>
      <c r="C27" s="2" t="s">
        <v>64</v>
      </c>
      <c r="D27" s="89" t="s">
        <v>64</v>
      </c>
      <c r="E27" s="89">
        <f>SUM(E28,E42)</f>
        <v>10921841.489999998</v>
      </c>
      <c r="F27" s="90">
        <f>SUM(F28,F42)</f>
        <v>0</v>
      </c>
      <c r="G27" s="89">
        <f>SUM(G28,G42)</f>
        <v>0</v>
      </c>
      <c r="H27" s="90">
        <f t="shared" si="1"/>
        <v>10921841.489999998</v>
      </c>
      <c r="I27" s="91" t="s">
        <v>64</v>
      </c>
    </row>
    <row r="28" spans="1:9" ht="33.75">
      <c r="A28" s="11" t="s">
        <v>82</v>
      </c>
      <c r="B28" s="56" t="s">
        <v>57</v>
      </c>
      <c r="C28" s="65" t="s">
        <v>64</v>
      </c>
      <c r="D28" s="94" t="s">
        <v>64</v>
      </c>
      <c r="E28" s="95">
        <f>Лист2!E61</f>
        <v>10921841.489999998</v>
      </c>
      <c r="F28" s="94">
        <f>SUM(F30:F31)</f>
        <v>0</v>
      </c>
      <c r="G28" s="94" t="s">
        <v>72</v>
      </c>
      <c r="H28" s="94">
        <f t="shared" si="1"/>
        <v>10921841.489999998</v>
      </c>
      <c r="I28" s="93" t="s">
        <v>72</v>
      </c>
    </row>
    <row r="29" spans="1:9" ht="14.25" customHeight="1">
      <c r="A29" s="58" t="s">
        <v>45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88</v>
      </c>
      <c r="B30" s="62" t="s">
        <v>58</v>
      </c>
      <c r="C30" s="41" t="s">
        <v>64</v>
      </c>
      <c r="D30" s="86" t="s">
        <v>64</v>
      </c>
      <c r="E30" s="86">
        <f>E28</f>
        <v>10921841.489999998</v>
      </c>
      <c r="F30" s="87" t="s">
        <v>64</v>
      </c>
      <c r="G30" s="86" t="s">
        <v>64</v>
      </c>
      <c r="H30" s="87">
        <f t="shared" si="1"/>
        <v>10921841.489999998</v>
      </c>
      <c r="I30" s="92" t="s">
        <v>64</v>
      </c>
    </row>
    <row r="31" spans="1:9" ht="30.75" customHeight="1" thickBot="1">
      <c r="A31" s="73" t="s">
        <v>89</v>
      </c>
      <c r="B31" s="59" t="s">
        <v>59</v>
      </c>
      <c r="C31" s="44" t="s">
        <v>64</v>
      </c>
      <c r="D31" s="89" t="s">
        <v>64</v>
      </c>
      <c r="E31" s="96"/>
      <c r="F31" s="97"/>
      <c r="G31" s="89" t="s">
        <v>64</v>
      </c>
      <c r="H31" s="97">
        <f t="shared" si="1"/>
        <v>0</v>
      </c>
      <c r="I31" s="98" t="s">
        <v>64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65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69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70</v>
      </c>
      <c r="E36" s="39" t="s">
        <v>77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75</v>
      </c>
      <c r="D37" s="8" t="s">
        <v>5</v>
      </c>
      <c r="E37" s="39" t="s">
        <v>78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76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83</v>
      </c>
      <c r="B42" s="59" t="s">
        <v>60</v>
      </c>
      <c r="C42" s="65" t="s">
        <v>64</v>
      </c>
      <c r="D42" s="86" t="s">
        <v>64</v>
      </c>
      <c r="E42" s="95" t="s">
        <v>64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64</v>
      </c>
    </row>
    <row r="43" spans="1:9" ht="15" customHeight="1">
      <c r="A43" s="58" t="s">
        <v>46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86</v>
      </c>
      <c r="B44" s="62" t="s">
        <v>61</v>
      </c>
      <c r="C44" s="60" t="s">
        <v>64</v>
      </c>
      <c r="D44" s="87" t="s">
        <v>64</v>
      </c>
      <c r="E44" s="89" t="s">
        <v>64</v>
      </c>
      <c r="F44" s="90"/>
      <c r="G44" s="87"/>
      <c r="H44" s="90">
        <f>SUM(H46:H47)</f>
        <v>0</v>
      </c>
      <c r="I44" s="91" t="s">
        <v>64</v>
      </c>
    </row>
    <row r="45" spans="1:9" ht="23.25" thickBot="1">
      <c r="A45" s="11" t="s">
        <v>87</v>
      </c>
      <c r="B45" s="63" t="s">
        <v>62</v>
      </c>
      <c r="C45" s="50" t="s">
        <v>64</v>
      </c>
      <c r="D45" s="100" t="s">
        <v>64</v>
      </c>
      <c r="E45" s="101" t="s">
        <v>64</v>
      </c>
      <c r="F45" s="100"/>
      <c r="G45" s="100"/>
      <c r="H45" s="100">
        <f>SUM(H47:H48)</f>
        <v>0</v>
      </c>
      <c r="I45" s="102" t="s">
        <v>64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123</v>
      </c>
      <c r="B47" s="48"/>
      <c r="C47" s="109" t="s">
        <v>97</v>
      </c>
      <c r="D47" s="53"/>
      <c r="E47" s="53" t="s">
        <v>33</v>
      </c>
      <c r="F47" s="28"/>
      <c r="G47" s="28"/>
      <c r="H47" s="28"/>
      <c r="I47" s="28"/>
    </row>
    <row r="48" spans="1:9" ht="9.75" customHeight="1">
      <c r="A48" s="15" t="s">
        <v>36</v>
      </c>
      <c r="B48" s="15"/>
      <c r="C48" s="14"/>
      <c r="D48" s="12"/>
      <c r="E48" s="12" t="s">
        <v>34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37</v>
      </c>
      <c r="H49" s="12"/>
      <c r="I49" s="12"/>
    </row>
    <row r="50" spans="1:9" ht="14.25" customHeight="1">
      <c r="A50" s="15" t="s">
        <v>96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38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173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2019-10-09T12:16:28Z</cp:lastPrinted>
  <dcterms:created xsi:type="dcterms:W3CDTF">1999-06-18T11:49:53Z</dcterms:created>
  <dcterms:modified xsi:type="dcterms:W3CDTF">2020-05-27T10:07:07Z</dcterms:modified>
  <cp:category/>
  <cp:version/>
  <cp:contentType/>
  <cp:contentStatus/>
</cp:coreProperties>
</file>