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<sst xmlns="http://schemas.openxmlformats.org/spreadsheetml/2006/main" count="271" uniqueCount="136">
  <si>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</si>
  <si>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</si>
  <si>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</si>
  <si>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</si>
  <si>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</si>
  <si>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</si>
  <si>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</si>
  <si>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</si>
  <si>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</si>
  <si>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</si>
  <si>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</si>
  <si>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</si>
  <si>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</si>
  <si>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</si>
  <si>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</si>
  <si>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</si>
  <si>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</si>
  <si>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</si>
  <si>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</si>
  <si>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</si>
  <si>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</si>
  <si>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</si>
  <si>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</si>
  <si>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</si>
  <si>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</si>
  <si>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</si>
  <si>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</si>
  <si>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</si>
  <si>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</si>
  <si>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</si>
  <si>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</si>
  <si>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</si>
  <si>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</si>
  <si>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</si>
  <si>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</si>
  <si>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</si>
  <si>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</si>
  <si>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</si>
  <si>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</si>
  <si>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</si>
  <si>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</si>
  <si>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</si>
  <si>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</si>
  <si>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</si>
  <si>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</si>
  <si>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</si>
  <si>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</si>
  <si>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</si>
  <si>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</si>
  <si>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</si>
  <si>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</si>
  <si>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</si>
  <si>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</si>
  <si>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</si>
  <si>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</si>
  <si>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</si>
  <si>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</si>
  <si>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</si>
  <si>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</si>
  <si>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</si>
  <si>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</si>
  <si>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</si>
  <si>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</si>
  <si>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</si>
  <si>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</si>
  <si>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</si>
  <si>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</si>
  <si>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</si>
  <si>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</si>
  <si>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</si>
  <si>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</si>
  <si>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</si>
  <si>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</si>
  <si>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</si>
  <si>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</si>
  <si>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</si>
  <si>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</si>
  <si>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</si>
  <si>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</si>
  <si>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</si>
  <si>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</si>
  <si>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</si>
  <si>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</si>
  <si>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</si>
  <si>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</si>
  <si>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</si>
  <si>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</si>
  <si>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</si>
  <si>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</si>
  <si>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</si>
  <si>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</si>
  <si>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</si>
  <si>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</si>
  <si>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</si>
  <si>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</si>
  <si>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</si>
  <si>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</si>
  <si>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</si>
  <si>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</si>
  <si>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</si>
  <si>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</si>
  <si>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</si>
  <si>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</si>
  <si>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</si>
  <si>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</si>
  <si>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</si>
  <si>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</si>
  <si>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Прочие расходы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</si>
  <si>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</si>
  <si>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</si>
  <si>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</si>
  <si>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</si>
  <si>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</si>
  <si>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 xml:space="preserve"> </t>
  </si>
  <si>
    <t xml:space="preserve">650 0801 4120000590 111 211 </t>
  </si>
  <si>
    <t>650 0801 4120000590 244 340</t>
  </si>
  <si>
    <t>Увеличение стоимости основных средств</t>
  </si>
  <si>
    <t>650 0801 4120000590 852 290</t>
  </si>
  <si>
    <t>650 0801 4120000590 111 212</t>
  </si>
  <si>
    <t>650 0801 4120000590 244 221</t>
  </si>
  <si>
    <t>650 0801 4120000590 244 223</t>
  </si>
  <si>
    <t>650 0801 4120000590 244 225</t>
  </si>
  <si>
    <t>650 0801 4120000590 244 290</t>
  </si>
  <si>
    <t>650 0801 4120000590 244 226</t>
  </si>
  <si>
    <t>650 0801 4120000590 244 310</t>
  </si>
  <si>
    <t>650 0801 4120000590 119 213</t>
  </si>
  <si>
    <t>650 0801 4120085160 244 310</t>
  </si>
  <si>
    <t>на  1 апреля  2017 г.</t>
  </si>
  <si>
    <t>01.04.2017</t>
  </si>
  <si>
    <t>650 0801 4120089102 244 225</t>
  </si>
  <si>
    <t>"03 " апреля 2017  г.</t>
  </si>
  <si>
    <r>
      <t xml:space="preserve">Главный распорядитель, </t>
    </r>
    <r>
      <rPr>
        <sz val="8"/>
        <rFont val="Arial Cyr"/>
        <family val="2"/>
      </rPr>
      <t xml:space="preserve">распорядитель, </t>
    </r>
    <r>
      <rPr>
        <b/>
        <u val="single"/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</si>
  <si>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ГЛАВНОГО РАСПОРЯДИТЕЛЯ, РАСПОРЯДИТЕЛЯ, </t>
    </r>
    <r>
      <rPr>
        <b/>
        <u val="single"/>
        <sz val="10"/>
        <rFont val="Arial Cyr"/>
        <family val="0"/>
      </rPr>
      <t>ПОЛУЧАТЕЛЯ БЮДЖЕТНЫХ СРЕДСТВ</t>
    </r>
    <r>
      <rPr>
        <b/>
        <sz val="10"/>
        <rFont val="Arial Cyr"/>
        <family val="0"/>
      </rPr>
      <t>, 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</si>
  <si>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МКУК "Ляминский ЦДиТ"</t>
  </si>
  <si>
    <t>Директор ____________</t>
  </si>
  <si>
    <t>Осколкова Л. 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</si>
</sst>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3" xfId="0" applyFont="1" applyBorder="1" applyAlignment="1">
      <alignment horizontal="center" wrapText="1"/>
    </xf>
    <xf numFmtId="188" fontId="4" fillId="0" borderId="44" xfId="0" applyNumberFormat="1" applyFont="1" applyBorder="1" applyAlignment="1">
      <alignment horizontal="right" shrinkToFit="1"/>
    </xf>
    <xf numFmtId="188" fontId="4" fillId="0" borderId="45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44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2" xfId="0" applyNumberFormat="1" applyFont="1" applyBorder="1" applyAlignment="1">
      <alignment horizontal="right" shrinkToFit="1"/>
    </xf>
    <xf numFmtId="0" fontId="4" fillId="0" borderId="53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/>
    </xf>
    <xf numFmtId="188" fontId="9" fillId="0" borderId="38" xfId="0" applyNumberFormat="1" applyFont="1" applyBorder="1" applyAlignment="1">
      <alignment horizontal="right" shrinkToFi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49" fontId="9" fillId="0" borderId="38" xfId="0" applyNumberFormat="1" applyFont="1" applyBorder="1" applyAlignment="1">
      <alignment horizontal="center" shrinkToFit="1"/>
    </xf>
    <xf numFmtId="49" fontId="9" fillId="0" borderId="38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shrinkToFit="1"/>
    </xf>
    <xf numFmtId="188" fontId="9" fillId="0" borderId="10" xfId="0" applyNumberFormat="1" applyFont="1" applyBorder="1" applyAlignment="1">
      <alignment horizontal="right" shrinkToFit="1"/>
    </xf>
    <xf numFmtId="188" fontId="9" fillId="0" borderId="30" xfId="0" applyNumberFormat="1" applyFont="1" applyBorder="1" applyAlignment="1">
      <alignment horizontal="right" shrinkToFit="1"/>
    </xf>
    <xf numFmtId="188" fontId="9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N17" sqref="N17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32" t="s">
        <v>132</v>
      </c>
      <c r="B1" s="133"/>
      <c r="C1" s="133"/>
      <c r="D1" s="133"/>
      <c r="E1" s="133"/>
      <c r="F1" s="133"/>
      <c r="G1" s="133"/>
      <c r="H1" s="133"/>
      <c r="I1" s="12"/>
    </row>
    <row r="2" spans="1:10" ht="16.5" customHeight="1">
      <c r="A2" s="133"/>
      <c r="B2" s="133"/>
      <c r="C2" s="133"/>
      <c r="D2" s="133"/>
      <c r="E2" s="133"/>
      <c r="F2" s="133"/>
      <c r="G2" s="133"/>
      <c r="H2" s="133"/>
      <c r="J2" t="s">
        <v>113</v>
      </c>
    </row>
    <row r="3" spans="1:9" ht="16.5" customHeight="1" thickBot="1">
      <c r="A3" s="133"/>
      <c r="B3" s="133"/>
      <c r="C3" s="133"/>
      <c r="D3" s="133"/>
      <c r="E3" s="133"/>
      <c r="F3" s="133"/>
      <c r="G3" s="133"/>
      <c r="H3" s="133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5" t="s">
        <v>127</v>
      </c>
      <c r="E5" s="16"/>
      <c r="F5" s="16"/>
      <c r="G5" s="16"/>
      <c r="H5" s="15" t="s">
        <v>39</v>
      </c>
      <c r="I5" s="23" t="s">
        <v>128</v>
      </c>
    </row>
    <row r="6" spans="1:9" ht="39.75" customHeight="1">
      <c r="A6" s="130" t="s">
        <v>131</v>
      </c>
      <c r="B6" s="131"/>
      <c r="C6" s="131"/>
      <c r="D6" s="131"/>
      <c r="E6" s="14"/>
      <c r="F6" s="14"/>
      <c r="G6" s="14"/>
      <c r="H6" s="15" t="s">
        <v>37</v>
      </c>
      <c r="I6" s="23" t="s">
        <v>102</v>
      </c>
    </row>
    <row r="7" spans="1:9" ht="11.25" customHeight="1">
      <c r="A7" s="15" t="s">
        <v>93</v>
      </c>
      <c r="B7" s="134" t="s">
        <v>133</v>
      </c>
      <c r="C7" s="134"/>
      <c r="D7" s="134"/>
      <c r="E7" s="134"/>
      <c r="F7" s="134"/>
      <c r="G7" s="134"/>
      <c r="H7" s="86" t="s">
        <v>82</v>
      </c>
      <c r="I7" s="23" t="s">
        <v>100</v>
      </c>
    </row>
    <row r="8" spans="1:9" ht="13.5" customHeight="1">
      <c r="A8" s="15" t="s">
        <v>94</v>
      </c>
      <c r="B8" s="135" t="s">
        <v>103</v>
      </c>
      <c r="C8" s="135"/>
      <c r="D8" s="135"/>
      <c r="E8" s="135"/>
      <c r="F8" s="135"/>
      <c r="G8" s="135"/>
      <c r="H8" s="86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14" t="s">
        <v>30</v>
      </c>
      <c r="B21" s="61" t="s">
        <v>48</v>
      </c>
      <c r="C21" s="109" t="s">
        <v>73</v>
      </c>
      <c r="D21" s="80">
        <v>0</v>
      </c>
      <c r="E21" s="80">
        <v>0</v>
      </c>
      <c r="F21" s="81">
        <f>SUMIF($C22:$C22,"&lt;&gt;*000",F22:F22)</f>
        <v>0</v>
      </c>
      <c r="G21" s="81">
        <f>SUMIF($C22:$C22,"&lt;&gt;*000",G22:G22)</f>
        <v>0</v>
      </c>
      <c r="H21" s="81">
        <v>0</v>
      </c>
      <c r="I21" s="117">
        <v>0</v>
      </c>
    </row>
    <row r="22" spans="1:9" ht="14.25" customHeight="1">
      <c r="A22" s="115" t="s">
        <v>8</v>
      </c>
      <c r="B22" s="113"/>
      <c r="C22" s="79"/>
      <c r="D22" s="80"/>
      <c r="E22" s="80"/>
      <c r="F22" s="81"/>
      <c r="G22" s="81"/>
      <c r="H22" s="81">
        <f>SUM(E22:G22)</f>
        <v>0</v>
      </c>
      <c r="I22" s="83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showGridLines="0" zoomScalePageLayoutView="0" workbookViewId="0" topLeftCell="A9">
      <selection activeCell="I42" sqref="I42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  <col min="13" max="13" width="10.75390625" style="0" bestFit="1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9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19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7" t="s">
        <v>35</v>
      </c>
    </row>
    <row r="13" spans="1:11" ht="15" customHeight="1">
      <c r="A13" s="55" t="s">
        <v>31</v>
      </c>
      <c r="B13" s="59" t="s">
        <v>49</v>
      </c>
      <c r="C13" s="78"/>
      <c r="D13" s="80">
        <f>SUM(D15:D27)</f>
        <v>10053961.450000001</v>
      </c>
      <c r="E13" s="80">
        <f>SUM(E15:E27)</f>
        <v>10053961.450000001</v>
      </c>
      <c r="F13" s="80">
        <f>SUM(F15:F27)</f>
        <v>1764838.78</v>
      </c>
      <c r="G13" s="81">
        <f>SUMIF($C14:$C14,"&lt;&gt;*000",G14:G14)</f>
        <v>0</v>
      </c>
      <c r="H13" s="81">
        <f>SUMIF($C14:$C14,"&lt;&gt;*000",H14:H14)</f>
        <v>0</v>
      </c>
      <c r="I13" s="81">
        <f>SUM(F13:H13)</f>
        <v>1764838.78</v>
      </c>
      <c r="J13" s="84">
        <f>D13-I13</f>
        <v>8289122.670000001</v>
      </c>
      <c r="K13" s="82">
        <f>E13-I13</f>
        <v>8289122.670000001</v>
      </c>
    </row>
    <row r="14" spans="1:11" ht="15" customHeight="1">
      <c r="A14" s="79" t="s">
        <v>8</v>
      </c>
      <c r="B14" s="60"/>
      <c r="C14" s="79"/>
      <c r="D14" s="80"/>
      <c r="E14" s="80"/>
      <c r="F14" s="80"/>
      <c r="G14" s="81"/>
      <c r="H14" s="81"/>
      <c r="I14" s="81">
        <f>SUM(F14:H14)</f>
        <v>0</v>
      </c>
      <c r="J14" s="84">
        <f>D14-I14</f>
        <v>0</v>
      </c>
      <c r="K14" s="83">
        <f>E14-I14</f>
        <v>0</v>
      </c>
    </row>
    <row r="15" spans="1:11" ht="12.75">
      <c r="A15" s="121" t="s">
        <v>105</v>
      </c>
      <c r="B15" s="60"/>
      <c r="C15" s="123" t="s">
        <v>114</v>
      </c>
      <c r="D15" s="120">
        <v>5868977.76</v>
      </c>
      <c r="E15" s="80">
        <f aca="true" t="shared" si="0" ref="E15:E27">D15</f>
        <v>5868977.76</v>
      </c>
      <c r="F15" s="120">
        <v>1015677.42</v>
      </c>
      <c r="G15" s="120"/>
      <c r="H15" s="120"/>
      <c r="I15" s="120">
        <f aca="true" t="shared" si="1" ref="I15:I27">SUM(F15:H15)</f>
        <v>1015677.42</v>
      </c>
      <c r="J15" s="120">
        <f>D15-I15</f>
        <v>4853300.34</v>
      </c>
      <c r="K15" s="83">
        <f>E15-I15</f>
        <v>4853300.34</v>
      </c>
    </row>
    <row r="16" spans="1:11" ht="12.75">
      <c r="A16" s="121" t="s">
        <v>105</v>
      </c>
      <c r="B16" s="60"/>
      <c r="C16" s="124" t="s">
        <v>118</v>
      </c>
      <c r="D16" s="120">
        <v>285000</v>
      </c>
      <c r="E16" s="80">
        <f t="shared" si="0"/>
        <v>285000</v>
      </c>
      <c r="F16" s="120">
        <v>0</v>
      </c>
      <c r="G16" s="120"/>
      <c r="H16" s="120"/>
      <c r="I16" s="120">
        <f t="shared" si="1"/>
        <v>0</v>
      </c>
      <c r="J16" s="120">
        <f aca="true" t="shared" si="2" ref="J16:J27">D16-I16</f>
        <v>285000</v>
      </c>
      <c r="K16" s="83">
        <f aca="true" t="shared" si="3" ref="K16:K27">E16-I16</f>
        <v>285000</v>
      </c>
    </row>
    <row r="17" spans="1:11" ht="12.75">
      <c r="A17" s="121" t="s">
        <v>106</v>
      </c>
      <c r="B17" s="60"/>
      <c r="C17" s="123" t="s">
        <v>125</v>
      </c>
      <c r="D17" s="120">
        <v>1769400</v>
      </c>
      <c r="E17" s="80">
        <f t="shared" si="0"/>
        <v>1769400</v>
      </c>
      <c r="F17" s="120">
        <v>308906.28</v>
      </c>
      <c r="G17" s="120"/>
      <c r="H17" s="120"/>
      <c r="I17" s="120">
        <f t="shared" si="1"/>
        <v>308906.28</v>
      </c>
      <c r="J17" s="120">
        <f t="shared" si="2"/>
        <v>1460493.72</v>
      </c>
      <c r="K17" s="83">
        <f t="shared" si="3"/>
        <v>1460493.72</v>
      </c>
    </row>
    <row r="18" spans="1:11" ht="12.75">
      <c r="A18" s="121" t="s">
        <v>108</v>
      </c>
      <c r="B18" s="60"/>
      <c r="C18" s="124" t="s">
        <v>119</v>
      </c>
      <c r="D18" s="120">
        <v>5452</v>
      </c>
      <c r="E18" s="80">
        <f t="shared" si="0"/>
        <v>5452</v>
      </c>
      <c r="F18" s="120">
        <v>1320.19</v>
      </c>
      <c r="G18" s="120"/>
      <c r="H18" s="120"/>
      <c r="I18" s="120">
        <f t="shared" si="1"/>
        <v>1320.19</v>
      </c>
      <c r="J18" s="120">
        <f t="shared" si="2"/>
        <v>4131.8099999999995</v>
      </c>
      <c r="K18" s="83">
        <f t="shared" si="3"/>
        <v>4131.8099999999995</v>
      </c>
    </row>
    <row r="19" spans="1:11" ht="12.75">
      <c r="A19" s="121" t="s">
        <v>109</v>
      </c>
      <c r="B19" s="60"/>
      <c r="C19" s="123" t="s">
        <v>120</v>
      </c>
      <c r="D19" s="120">
        <v>695449.55</v>
      </c>
      <c r="E19" s="80">
        <f t="shared" si="0"/>
        <v>695449.55</v>
      </c>
      <c r="F19" s="120">
        <v>286444.53</v>
      </c>
      <c r="G19" s="120"/>
      <c r="H19" s="120"/>
      <c r="I19" s="120">
        <f t="shared" si="1"/>
        <v>286444.53</v>
      </c>
      <c r="J19" s="120">
        <f t="shared" si="2"/>
        <v>409005.02</v>
      </c>
      <c r="K19" s="83">
        <f t="shared" si="3"/>
        <v>409005.02</v>
      </c>
    </row>
    <row r="20" spans="1:11" ht="12.75">
      <c r="A20" s="121" t="s">
        <v>110</v>
      </c>
      <c r="B20" s="60"/>
      <c r="C20" s="123" t="s">
        <v>121</v>
      </c>
      <c r="D20" s="120">
        <v>361916.01</v>
      </c>
      <c r="E20" s="80">
        <f t="shared" si="0"/>
        <v>361916.01</v>
      </c>
      <c r="F20" s="120">
        <v>28905.89</v>
      </c>
      <c r="G20" s="120"/>
      <c r="H20" s="120"/>
      <c r="I20" s="120">
        <f t="shared" si="1"/>
        <v>28905.89</v>
      </c>
      <c r="J20" s="120">
        <f t="shared" si="2"/>
        <v>333010.12</v>
      </c>
      <c r="K20" s="83">
        <f t="shared" si="3"/>
        <v>333010.12</v>
      </c>
    </row>
    <row r="21" spans="1:11" ht="12.75">
      <c r="A21" s="121" t="s">
        <v>111</v>
      </c>
      <c r="B21" s="60"/>
      <c r="C21" s="123" t="s">
        <v>123</v>
      </c>
      <c r="D21" s="120">
        <v>78700</v>
      </c>
      <c r="E21" s="80">
        <f t="shared" si="0"/>
        <v>78700</v>
      </c>
      <c r="F21" s="120">
        <v>36580.47</v>
      </c>
      <c r="G21" s="120"/>
      <c r="H21" s="120"/>
      <c r="I21" s="120">
        <f t="shared" si="1"/>
        <v>36580.47</v>
      </c>
      <c r="J21" s="120">
        <f t="shared" si="2"/>
        <v>42119.53</v>
      </c>
      <c r="K21" s="83">
        <f t="shared" si="3"/>
        <v>42119.53</v>
      </c>
    </row>
    <row r="22" spans="1:11" ht="12.75">
      <c r="A22" s="122" t="s">
        <v>107</v>
      </c>
      <c r="B22" s="60"/>
      <c r="C22" s="123" t="s">
        <v>122</v>
      </c>
      <c r="D22" s="120">
        <v>160009.13</v>
      </c>
      <c r="E22" s="80">
        <f t="shared" si="0"/>
        <v>160009.13</v>
      </c>
      <c r="F22" s="120">
        <v>0</v>
      </c>
      <c r="G22" s="120"/>
      <c r="H22" s="120"/>
      <c r="I22" s="120">
        <f t="shared" si="1"/>
        <v>0</v>
      </c>
      <c r="J22" s="120">
        <f t="shared" si="2"/>
        <v>160009.13</v>
      </c>
      <c r="K22" s="83">
        <f t="shared" si="3"/>
        <v>160009.13</v>
      </c>
    </row>
    <row r="23" spans="1:11" ht="12.75">
      <c r="A23" s="122" t="s">
        <v>116</v>
      </c>
      <c r="B23" s="60"/>
      <c r="C23" s="123" t="s">
        <v>124</v>
      </c>
      <c r="D23" s="120">
        <v>191505</v>
      </c>
      <c r="E23" s="80">
        <f t="shared" si="0"/>
        <v>191505</v>
      </c>
      <c r="F23" s="120">
        <v>0</v>
      </c>
      <c r="G23" s="120"/>
      <c r="H23" s="120"/>
      <c r="I23" s="120">
        <f t="shared" si="1"/>
        <v>0</v>
      </c>
      <c r="J23" s="120">
        <f t="shared" si="2"/>
        <v>191505</v>
      </c>
      <c r="K23" s="83">
        <f t="shared" si="3"/>
        <v>191505</v>
      </c>
    </row>
    <row r="24" spans="1:11" ht="15" customHeight="1">
      <c r="A24" s="122" t="s">
        <v>112</v>
      </c>
      <c r="B24" s="60"/>
      <c r="C24" s="123" t="s">
        <v>115</v>
      </c>
      <c r="D24" s="120">
        <v>310961</v>
      </c>
      <c r="E24" s="80">
        <f t="shared" si="0"/>
        <v>310961</v>
      </c>
      <c r="F24" s="120">
        <v>87004</v>
      </c>
      <c r="G24" s="120"/>
      <c r="H24" s="120"/>
      <c r="I24" s="120">
        <f t="shared" si="1"/>
        <v>87004</v>
      </c>
      <c r="J24" s="120">
        <f t="shared" si="2"/>
        <v>223957</v>
      </c>
      <c r="K24" s="83">
        <f t="shared" si="3"/>
        <v>223957</v>
      </c>
    </row>
    <row r="25" spans="1:11" ht="12.75">
      <c r="A25" s="122" t="s">
        <v>107</v>
      </c>
      <c r="B25" s="60"/>
      <c r="C25" s="123" t="s">
        <v>117</v>
      </c>
      <c r="D25" s="120">
        <v>25000</v>
      </c>
      <c r="E25" s="80">
        <f t="shared" si="0"/>
        <v>25000</v>
      </c>
      <c r="F25" s="120">
        <v>0</v>
      </c>
      <c r="G25" s="120"/>
      <c r="H25" s="120"/>
      <c r="I25" s="120">
        <f t="shared" si="1"/>
        <v>0</v>
      </c>
      <c r="J25" s="120">
        <f t="shared" si="2"/>
        <v>25000</v>
      </c>
      <c r="K25" s="83">
        <f t="shared" si="3"/>
        <v>25000</v>
      </c>
    </row>
    <row r="26" spans="1:11" ht="12.75">
      <c r="A26" s="125" t="s">
        <v>116</v>
      </c>
      <c r="B26" s="60"/>
      <c r="C26" s="126" t="s">
        <v>126</v>
      </c>
      <c r="D26" s="127">
        <v>200000</v>
      </c>
      <c r="E26" s="80">
        <f t="shared" si="0"/>
        <v>200000</v>
      </c>
      <c r="F26" s="127">
        <v>0</v>
      </c>
      <c r="G26" s="128"/>
      <c r="H26" s="128"/>
      <c r="I26" s="128">
        <f t="shared" si="1"/>
        <v>0</v>
      </c>
      <c r="J26" s="129">
        <f t="shared" si="2"/>
        <v>200000</v>
      </c>
      <c r="K26" s="83">
        <f t="shared" si="3"/>
        <v>200000</v>
      </c>
    </row>
    <row r="27" spans="1:11" ht="12.75">
      <c r="A27" s="125" t="s">
        <v>110</v>
      </c>
      <c r="B27" s="60"/>
      <c r="C27" s="126" t="s">
        <v>129</v>
      </c>
      <c r="D27" s="127">
        <v>101591</v>
      </c>
      <c r="E27" s="80">
        <f t="shared" si="0"/>
        <v>101591</v>
      </c>
      <c r="F27" s="127">
        <v>0</v>
      </c>
      <c r="G27" s="128"/>
      <c r="H27" s="128"/>
      <c r="I27" s="128">
        <f t="shared" si="1"/>
        <v>0</v>
      </c>
      <c r="J27" s="129">
        <f t="shared" si="2"/>
        <v>101591</v>
      </c>
      <c r="K27" s="83">
        <f t="shared" si="3"/>
        <v>101591</v>
      </c>
    </row>
    <row r="28" spans="1:11" ht="23.25" thickBot="1">
      <c r="A28" s="118" t="s">
        <v>80</v>
      </c>
      <c r="B28" s="87">
        <v>450</v>
      </c>
      <c r="C28" s="111" t="s">
        <v>81</v>
      </c>
      <c r="D28" s="110" t="s">
        <v>81</v>
      </c>
      <c r="E28" s="110" t="s">
        <v>81</v>
      </c>
      <c r="F28" s="88">
        <f>D13-F13</f>
        <v>8289122.670000001</v>
      </c>
      <c r="G28" s="89">
        <f>админисрация!F21-Лист2!G13</f>
        <v>0</v>
      </c>
      <c r="H28" s="89">
        <f>админисрация!G21-Лист2!H13</f>
        <v>0</v>
      </c>
      <c r="I28" s="89">
        <f>SUM(F28:H28)</f>
        <v>8289122.670000001</v>
      </c>
      <c r="J28" s="112" t="s">
        <v>81</v>
      </c>
      <c r="K28" s="104" t="s">
        <v>81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3">
      <selection activeCell="M32" sqref="M32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92">
        <f>D14+D20+D24</f>
        <v>0</v>
      </c>
      <c r="E12" s="92">
        <f>E14+E20+E27</f>
        <v>8289122.670000001</v>
      </c>
      <c r="F12" s="93">
        <f>F14+F20+F24+F27</f>
        <v>0</v>
      </c>
      <c r="G12" s="93">
        <f>G14+G20+G24+G27</f>
        <v>0</v>
      </c>
      <c r="H12" s="93">
        <f>SUM(E12:G12)</f>
        <v>8289122.670000001</v>
      </c>
      <c r="I12" s="94">
        <f>IF(D12=0,0,D12-H12)</f>
        <v>0</v>
      </c>
    </row>
    <row r="13" spans="1:9" ht="18.75" customHeight="1">
      <c r="A13" s="62" t="s">
        <v>55</v>
      </c>
      <c r="B13" s="63"/>
      <c r="C13" s="71"/>
      <c r="D13" s="95"/>
      <c r="E13" s="95"/>
      <c r="F13" s="96"/>
      <c r="G13" s="96"/>
      <c r="H13" s="96"/>
      <c r="I13" s="97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92"/>
      <c r="E14" s="92"/>
      <c r="F14" s="93"/>
      <c r="G14" s="93"/>
      <c r="H14" s="93">
        <f aca="true" t="shared" si="1" ref="H14:H31">SUM(E14:G14)</f>
        <v>0</v>
      </c>
      <c r="I14" s="98">
        <f t="shared" si="0"/>
        <v>0</v>
      </c>
    </row>
    <row r="15" spans="1:9" ht="9.75" customHeight="1">
      <c r="A15" s="62" t="s">
        <v>54</v>
      </c>
      <c r="B15" s="63"/>
      <c r="C15" s="64"/>
      <c r="D15" s="95"/>
      <c r="E15" s="95"/>
      <c r="F15" s="96"/>
      <c r="G15" s="96"/>
      <c r="H15" s="96"/>
      <c r="I15" s="97">
        <f t="shared" si="0"/>
        <v>0</v>
      </c>
    </row>
    <row r="16" spans="1:9" ht="10.5" customHeight="1">
      <c r="A16" s="11"/>
      <c r="B16" s="65"/>
      <c r="C16" s="2"/>
      <c r="D16" s="92"/>
      <c r="E16" s="92"/>
      <c r="F16" s="93"/>
      <c r="G16" s="93"/>
      <c r="H16" s="93">
        <f t="shared" si="1"/>
        <v>0</v>
      </c>
      <c r="I16" s="98">
        <f t="shared" si="0"/>
        <v>0</v>
      </c>
    </row>
    <row r="17" spans="1:9" ht="14.25" customHeight="1">
      <c r="A17" s="11"/>
      <c r="B17" s="65"/>
      <c r="C17" s="2"/>
      <c r="D17" s="92"/>
      <c r="E17" s="92"/>
      <c r="F17" s="93"/>
      <c r="G17" s="93"/>
      <c r="H17" s="93">
        <f t="shared" si="1"/>
        <v>0</v>
      </c>
      <c r="I17" s="98">
        <f t="shared" si="0"/>
        <v>0</v>
      </c>
    </row>
    <row r="18" spans="1:9" ht="18" customHeight="1">
      <c r="A18" s="11"/>
      <c r="B18" s="65"/>
      <c r="C18" s="2"/>
      <c r="D18" s="92"/>
      <c r="E18" s="92"/>
      <c r="F18" s="93"/>
      <c r="G18" s="93"/>
      <c r="H18" s="93">
        <f t="shared" si="1"/>
        <v>0</v>
      </c>
      <c r="I18" s="98">
        <f t="shared" si="0"/>
        <v>0</v>
      </c>
    </row>
    <row r="19" spans="1:9" ht="15" customHeight="1">
      <c r="A19" s="11"/>
      <c r="B19" s="56"/>
      <c r="C19" s="2"/>
      <c r="D19" s="92"/>
      <c r="E19" s="92"/>
      <c r="F19" s="93"/>
      <c r="G19" s="93"/>
      <c r="H19" s="93">
        <f t="shared" si="1"/>
        <v>0</v>
      </c>
      <c r="I19" s="98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92"/>
      <c r="E20" s="92"/>
      <c r="F20" s="93"/>
      <c r="G20" s="93"/>
      <c r="H20" s="93">
        <f t="shared" si="1"/>
        <v>0</v>
      </c>
      <c r="I20" s="98">
        <f t="shared" si="0"/>
        <v>0</v>
      </c>
    </row>
    <row r="21" spans="1:9" ht="12" customHeight="1">
      <c r="A21" s="62" t="s">
        <v>54</v>
      </c>
      <c r="B21" s="63"/>
      <c r="C21" s="64"/>
      <c r="D21" s="95"/>
      <c r="E21" s="95"/>
      <c r="F21" s="96"/>
      <c r="G21" s="96"/>
      <c r="H21" s="96"/>
      <c r="I21" s="97">
        <f t="shared" si="0"/>
        <v>0</v>
      </c>
    </row>
    <row r="22" spans="1:9" ht="12.75" customHeight="1">
      <c r="A22" s="11"/>
      <c r="B22" s="66"/>
      <c r="C22" s="2"/>
      <c r="D22" s="92"/>
      <c r="E22" s="92"/>
      <c r="F22" s="93"/>
      <c r="G22" s="93"/>
      <c r="H22" s="93">
        <f t="shared" si="1"/>
        <v>0</v>
      </c>
      <c r="I22" s="98">
        <f t="shared" si="0"/>
        <v>0</v>
      </c>
    </row>
    <row r="23" spans="1:9" ht="15" customHeight="1">
      <c r="A23" s="11"/>
      <c r="B23" s="66"/>
      <c r="C23" s="2"/>
      <c r="D23" s="92"/>
      <c r="E23" s="92"/>
      <c r="F23" s="93"/>
      <c r="G23" s="93"/>
      <c r="H23" s="93">
        <f t="shared" si="1"/>
        <v>0</v>
      </c>
      <c r="I23" s="98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92">
        <f>SUM(D25,D26)</f>
        <v>0</v>
      </c>
      <c r="E24" s="92" t="s">
        <v>73</v>
      </c>
      <c r="F24" s="93">
        <f>SUM(F25,F26)</f>
        <v>0</v>
      </c>
      <c r="G24" s="92">
        <f>SUM(G25,G26)</f>
        <v>0</v>
      </c>
      <c r="H24" s="93">
        <f t="shared" si="1"/>
        <v>0</v>
      </c>
      <c r="I24" s="99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92"/>
      <c r="E25" s="92" t="s">
        <v>73</v>
      </c>
      <c r="F25" s="93"/>
      <c r="G25" s="92"/>
      <c r="H25" s="93">
        <f t="shared" si="1"/>
        <v>0</v>
      </c>
      <c r="I25" s="98" t="s">
        <v>73</v>
      </c>
    </row>
    <row r="26" spans="1:9" ht="21.75" customHeight="1">
      <c r="A26" s="11" t="s">
        <v>76</v>
      </c>
      <c r="B26" s="60" t="s">
        <v>64</v>
      </c>
      <c r="C26" s="2"/>
      <c r="D26" s="92"/>
      <c r="E26" s="92" t="s">
        <v>73</v>
      </c>
      <c r="F26" s="93"/>
      <c r="G26" s="92"/>
      <c r="H26" s="93">
        <f t="shared" si="1"/>
        <v>0</v>
      </c>
      <c r="I26" s="98" t="s">
        <v>73</v>
      </c>
    </row>
    <row r="27" spans="1:9" ht="20.25" customHeight="1">
      <c r="A27" s="11" t="s">
        <v>90</v>
      </c>
      <c r="B27" s="63" t="s">
        <v>65</v>
      </c>
      <c r="C27" s="2" t="s">
        <v>73</v>
      </c>
      <c r="D27" s="95" t="s">
        <v>73</v>
      </c>
      <c r="E27" s="95">
        <f>SUM(E28,E42)</f>
        <v>8289122.670000001</v>
      </c>
      <c r="F27" s="96">
        <f>SUM(F28,F42)</f>
        <v>0</v>
      </c>
      <c r="G27" s="95">
        <f>SUM(G28,G42)</f>
        <v>0</v>
      </c>
      <c r="H27" s="96">
        <f t="shared" si="1"/>
        <v>8289122.670000001</v>
      </c>
      <c r="I27" s="97" t="s">
        <v>73</v>
      </c>
    </row>
    <row r="28" spans="1:9" ht="33.75">
      <c r="A28" s="11" t="s">
        <v>91</v>
      </c>
      <c r="B28" s="60" t="s">
        <v>66</v>
      </c>
      <c r="C28" s="69" t="s">
        <v>73</v>
      </c>
      <c r="D28" s="100" t="s">
        <v>73</v>
      </c>
      <c r="E28" s="101">
        <f>Лист2!F28</f>
        <v>8289122.670000001</v>
      </c>
      <c r="F28" s="100">
        <f>SUM(F30:F31)</f>
        <v>0</v>
      </c>
      <c r="G28" s="100" t="s">
        <v>81</v>
      </c>
      <c r="H28" s="100">
        <f t="shared" si="1"/>
        <v>8289122.670000001</v>
      </c>
      <c r="I28" s="99" t="s">
        <v>81</v>
      </c>
    </row>
    <row r="29" spans="1:9" ht="14.25" customHeight="1">
      <c r="A29" s="62" t="s">
        <v>54</v>
      </c>
      <c r="B29" s="63"/>
      <c r="C29" s="64"/>
      <c r="D29" s="95"/>
      <c r="E29" s="95"/>
      <c r="F29" s="96"/>
      <c r="G29" s="96"/>
      <c r="H29" s="96"/>
      <c r="I29" s="97"/>
    </row>
    <row r="30" spans="1:9" ht="27" customHeight="1">
      <c r="A30" s="11" t="s">
        <v>97</v>
      </c>
      <c r="B30" s="66" t="s">
        <v>67</v>
      </c>
      <c r="C30" s="43" t="s">
        <v>73</v>
      </c>
      <c r="D30" s="92" t="s">
        <v>73</v>
      </c>
      <c r="E30" s="92">
        <f>E28</f>
        <v>8289122.670000001</v>
      </c>
      <c r="F30" s="93" t="s">
        <v>73</v>
      </c>
      <c r="G30" s="92" t="s">
        <v>73</v>
      </c>
      <c r="H30" s="93">
        <f t="shared" si="1"/>
        <v>8289122.670000001</v>
      </c>
      <c r="I30" s="98" t="s">
        <v>73</v>
      </c>
    </row>
    <row r="31" spans="1:9" ht="30.75" customHeight="1" thickBot="1">
      <c r="A31" s="77" t="s">
        <v>98</v>
      </c>
      <c r="B31" s="63" t="s">
        <v>68</v>
      </c>
      <c r="C31" s="46" t="s">
        <v>73</v>
      </c>
      <c r="D31" s="95" t="s">
        <v>73</v>
      </c>
      <c r="E31" s="102"/>
      <c r="F31" s="103"/>
      <c r="G31" s="95" t="s">
        <v>73</v>
      </c>
      <c r="H31" s="103">
        <f t="shared" si="1"/>
        <v>0</v>
      </c>
      <c r="I31" s="104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92</v>
      </c>
      <c r="B42" s="63" t="s">
        <v>69</v>
      </c>
      <c r="C42" s="69" t="s">
        <v>73</v>
      </c>
      <c r="D42" s="92" t="s">
        <v>73</v>
      </c>
      <c r="E42" s="101" t="s">
        <v>73</v>
      </c>
      <c r="F42" s="100">
        <f>SUM(F44:F45)</f>
        <v>0</v>
      </c>
      <c r="G42" s="92">
        <f>SUM(G44:G45)</f>
        <v>0</v>
      </c>
      <c r="H42" s="100">
        <f>SUM(H44:H45)</f>
        <v>0</v>
      </c>
      <c r="I42" s="99" t="s">
        <v>73</v>
      </c>
    </row>
    <row r="43" spans="1:9" ht="15" customHeight="1">
      <c r="A43" s="62" t="s">
        <v>55</v>
      </c>
      <c r="B43" s="63"/>
      <c r="C43" s="70"/>
      <c r="D43" s="95"/>
      <c r="E43" s="102"/>
      <c r="F43" s="103"/>
      <c r="G43" s="95"/>
      <c r="H43" s="103"/>
      <c r="I43" s="105"/>
    </row>
    <row r="44" spans="1:9" ht="22.5">
      <c r="A44" s="11" t="s">
        <v>95</v>
      </c>
      <c r="B44" s="66" t="s">
        <v>70</v>
      </c>
      <c r="C44" s="64" t="s">
        <v>73</v>
      </c>
      <c r="D44" s="93" t="s">
        <v>73</v>
      </c>
      <c r="E44" s="95" t="s">
        <v>73</v>
      </c>
      <c r="F44" s="96"/>
      <c r="G44" s="93"/>
      <c r="H44" s="96">
        <f>SUM(H46:H47)</f>
        <v>0</v>
      </c>
      <c r="I44" s="97" t="s">
        <v>73</v>
      </c>
    </row>
    <row r="45" spans="1:9" ht="23.25" thickBot="1">
      <c r="A45" s="11" t="s">
        <v>96</v>
      </c>
      <c r="B45" s="67" t="s">
        <v>71</v>
      </c>
      <c r="C45" s="54" t="s">
        <v>73</v>
      </c>
      <c r="D45" s="106" t="s">
        <v>73</v>
      </c>
      <c r="E45" s="107" t="s">
        <v>73</v>
      </c>
      <c r="F45" s="106"/>
      <c r="G45" s="106"/>
      <c r="H45" s="106">
        <f>SUM(H47:H48)</f>
        <v>0</v>
      </c>
      <c r="I45" s="108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134</v>
      </c>
      <c r="B47" s="52"/>
      <c r="C47" s="116" t="s">
        <v>135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0"/>
      <c r="F52" s="12"/>
      <c r="G52" s="12"/>
      <c r="H52" s="12"/>
      <c r="I52" s="91"/>
    </row>
    <row r="53" spans="1:9" ht="19.5" customHeight="1">
      <c r="A53" s="15" t="s">
        <v>130</v>
      </c>
      <c r="D53" s="12"/>
      <c r="E53" s="12"/>
      <c r="F53" s="12"/>
      <c r="G53" s="12"/>
      <c r="H53" s="12"/>
      <c r="I53" s="91"/>
    </row>
    <row r="54" spans="4:9" ht="9.75" customHeight="1">
      <c r="D54" s="12"/>
      <c r="E54" s="12"/>
      <c r="F54" s="12"/>
      <c r="G54" s="12"/>
      <c r="H54" s="12"/>
      <c r="I54" s="91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2017-02-08T12:39:05Z</cp:lastPrinted>
  <dcterms:created xsi:type="dcterms:W3CDTF">1999-06-18T11:49:53Z</dcterms:created>
  <dcterms:modified xsi:type="dcterms:W3CDTF">2017-05-22T07:18:39Z</dcterms:modified>
  <cp:category/>
  <cp:version/>
  <cp:contentType/>
  <cp:contentStatus/>
</cp:coreProperties>
</file>