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855" tabRatio="602" activeTab="0"/>
  </bookViews>
  <sheets>
    <sheet name="август" sheetId="1" r:id="rId1"/>
  </sheets>
  <definedNames>
    <definedName name="_xlnm.Print_Area" localSheetId="0">'август'!$B$1:$S$133</definedName>
  </definedNames>
  <calcPr fullCalcOnLoad="1"/>
</workbook>
</file>

<file path=xl/comments1.xml><?xml version="1.0" encoding="utf-8"?>
<comments xmlns="http://schemas.openxmlformats.org/spreadsheetml/2006/main">
  <authors>
    <author>Бухгалтер</author>
    <author>3</author>
  </authors>
  <commentList>
    <comment ref="P27" authorId="0">
      <text>
        <r>
          <rPr>
            <b/>
            <sz val="8"/>
            <rFont val="Tahoma"/>
            <family val="2"/>
          </rPr>
          <t>Бухгалтер:</t>
        </r>
        <r>
          <rPr>
            <sz val="8"/>
            <rFont val="Tahoma"/>
            <family val="2"/>
          </rPr>
          <t xml:space="preserve">
надо проверить вроде поменялось </t>
        </r>
      </text>
    </comment>
    <comment ref="R52" authorId="1">
      <text>
        <r>
          <rPr>
            <b/>
            <sz val="9"/>
            <rFont val="Tahoma"/>
            <family val="2"/>
          </rPr>
          <t>3:</t>
        </r>
        <r>
          <rPr>
            <sz val="9"/>
            <rFont val="Tahoma"/>
            <family val="2"/>
          </rPr>
          <t xml:space="preserve">
сверяем с выпиской из суфд</t>
        </r>
      </text>
    </comment>
    <comment ref="Q24" authorId="1">
      <text>
        <r>
          <rPr>
            <b/>
            <sz val="9"/>
            <rFont val="Tahoma"/>
            <family val="2"/>
          </rPr>
          <t>3:</t>
        </r>
        <r>
          <rPr>
            <sz val="9"/>
            <rFont val="Tahoma"/>
            <family val="2"/>
          </rPr>
          <t xml:space="preserve">
140400+4513=144913</t>
        </r>
      </text>
    </comment>
    <comment ref="Q27" authorId="1">
      <text>
        <r>
          <rPr>
            <b/>
            <sz val="9"/>
            <rFont val="Tahoma"/>
            <family val="2"/>
          </rPr>
          <t>3:</t>
        </r>
        <r>
          <rPr>
            <sz val="9"/>
            <rFont val="Tahoma"/>
            <family val="2"/>
          </rPr>
          <t xml:space="preserve">
добавляем по уведом 280 000 руб</t>
        </r>
      </text>
    </comment>
  </commentList>
</comments>
</file>

<file path=xl/sharedStrings.xml><?xml version="1.0" encoding="utf-8"?>
<sst xmlns="http://schemas.openxmlformats.org/spreadsheetml/2006/main" count="262" uniqueCount="180">
  <si>
    <t>КОДЫ</t>
  </si>
  <si>
    <t xml:space="preserve">Форма по ОКУД </t>
  </si>
  <si>
    <t>0503117</t>
  </si>
  <si>
    <t>Наименование органа, организующего исполнение бюджета</t>
  </si>
  <si>
    <t xml:space="preserve">по ОКПО </t>
  </si>
  <si>
    <t>Наименование публично-правового образования</t>
  </si>
  <si>
    <t xml:space="preserve">по ОКАТО </t>
  </si>
  <si>
    <t>Периодичность:</t>
  </si>
  <si>
    <t>месячная</t>
  </si>
  <si>
    <t>Единица измерения: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</si>
  <si>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</si>
  <si>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</si>
  <si>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</si>
  <si>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</si>
  <si>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</si>
  <si>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КД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</si>
  <si>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</si>
  <si>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</si>
  <si>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</si>
  <si>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</si>
  <si>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</si>
  <si>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</si>
  <si>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</si>
  <si>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</si>
  <si>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</si>
  <si>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</si>
  <si>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</si>
  <si>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</si>
  <si>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Код расхода по ППП, ФКР, КЦСР, КВР, ЭКР</t>
  </si>
  <si>
    <t>Расходы бюджета всего, в т.ч.</t>
  </si>
  <si>
    <t>200</t>
  </si>
  <si>
    <t>Результат кассового исполнения бюджета (дефицит/профицит)</t>
  </si>
  <si>
    <t>450</t>
  </si>
  <si>
    <t>3. Источники финансирования дефицитов бюджетов</t>
  </si>
  <si>
    <t>Код источника финансирования по КИВФ, КИВнФ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</si>
  <si>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</si>
  <si>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</si>
  <si>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</si>
  <si>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 бюджетов, из них:</t>
  </si>
  <si>
    <t>520</t>
  </si>
  <si>
    <t>источники внешнего финансирования бюджетов, из них:</t>
  </si>
  <si>
    <t>620</t>
  </si>
  <si>
    <t>Изменение остатков средств</t>
  </si>
  <si>
    <t>700</t>
  </si>
  <si>
    <t>710</t>
  </si>
  <si>
    <t>720</t>
  </si>
  <si>
    <t>(подпись)</t>
  </si>
  <si>
    <t>(расшифровка подписи)</t>
  </si>
  <si>
    <t>Отметка ответственного органа, осуществляющего кассовое обслуживание исполнения бюджета</t>
  </si>
  <si>
    <t>(должность)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</si>
  <si>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</si>
  <si>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Уменьшение прочих остатков денежных средств бюджетов</t>
  </si>
  <si>
    <t>Увеличение прочих остатков денежных средств бюджетов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</si>
  <si>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</si>
  <si>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</si>
  <si>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</si>
  <si>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</si>
  <si>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</si>
  <si>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</si>
  <si>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</si>
  <si>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</si>
  <si>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</si>
  <si>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Исполнитель</t>
  </si>
  <si>
    <t>650 20201001 10 0000 151</t>
  </si>
  <si>
    <t>650 20201003 10 0000 151</t>
  </si>
  <si>
    <t>650 20203003 10 0000 151</t>
  </si>
  <si>
    <t>650 20203015 10 0000 151</t>
  </si>
  <si>
    <t>650 20204999 10 0000 151</t>
  </si>
  <si>
    <t>650 01050000 00 0000 000</t>
  </si>
  <si>
    <t>650 01050201 10 0000 510</t>
  </si>
  <si>
    <t>650 01050201 10 0000 610</t>
  </si>
  <si>
    <t>182 10102010 01 0000 110</t>
  </si>
  <si>
    <t>2. Расходы  бюджета</t>
  </si>
  <si>
    <t>МО  СП  ЛЯМИНА</t>
  </si>
  <si>
    <t>СЕЛЬСКОЕ  ПОСЕЛЕНИЕ  ЛЯМИНА</t>
  </si>
  <si>
    <t>650 20204014 10 0000 151</t>
  </si>
  <si>
    <t xml:space="preserve">                                                                    ОТЧЕТ ОБ ИСПОЛНЕНИИ БЮДЖЕТА</t>
  </si>
  <si>
    <t>182 10102020 01 0000 110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</si>
  <si>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</si>
  <si>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650 21905000 10 0000 151</t>
  </si>
  <si>
    <t>650 20805000 10 0000 180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</si>
  <si>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</si>
  <si>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Пособия по социальной помощи населению</t>
  </si>
  <si>
    <t>Пенсии, пособия</t>
  </si>
  <si>
    <t>71826420</t>
  </si>
  <si>
    <t>79555020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</si>
  <si>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</si>
  <si>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</si>
  <si>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 с организаций, обладающих земельным участком, расположенным в границах сельских поселений </t>
  </si>
  <si>
    <t>Дотации бюджетам сельских  поселений на выравнивание бюджетной обеспеченности</t>
  </si>
  <si>
    <t>Дотации бюджетам сельских 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</si>
  <si>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</si>
  <si>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</si>
  <si>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</si>
  <si>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</si>
  <si>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</si>
  <si>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</si>
  <si>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182 10601030 10 0000 110</t>
  </si>
  <si>
    <t>182 10606033 10 0000 110</t>
  </si>
  <si>
    <t>182 10606043 10 0000 110</t>
  </si>
  <si>
    <t>650 10804020 01 0000 110</t>
  </si>
  <si>
    <t>Прочие доходы от компенсации затрат бюджетов сельских поселений</t>
  </si>
  <si>
    <t>Главный бухгалтер</t>
  </si>
  <si>
    <t xml:space="preserve">650 11302995 10 0000 130 </t>
  </si>
  <si>
    <t>Перечисления другим бюджетам бюджетной системы Российской Федерации</t>
  </si>
  <si>
    <t xml:space="preserve"> </t>
  </si>
  <si>
    <t>З. Ч. Галина</t>
  </si>
  <si>
    <t>650 0102 4120002030 121 211</t>
  </si>
  <si>
    <t>650 0102 4120002030 129 213</t>
  </si>
  <si>
    <t>650 0104 4120002040 121 211</t>
  </si>
  <si>
    <t>650 0104 4120002040 129 213</t>
  </si>
  <si>
    <t>650 0111 4120000690 870 290</t>
  </si>
  <si>
    <t>650 0113 4120002400 122 212</t>
  </si>
  <si>
    <t>650 0113 4120002400 244 221</t>
  </si>
  <si>
    <t>650 0113 4120002400 244 223</t>
  </si>
  <si>
    <t>650 0113 4120002400 244 225</t>
  </si>
  <si>
    <t>650 0113 4120002400 244 226</t>
  </si>
  <si>
    <t>650 0113 4120002400 244 290</t>
  </si>
  <si>
    <t>650 0113 4120002400 244 340</t>
  </si>
  <si>
    <t>650 0113 4120002400 831 290</t>
  </si>
  <si>
    <t>650 0203 4120051180 121 211</t>
  </si>
  <si>
    <t>650 0203 4120051180 244 340</t>
  </si>
  <si>
    <t>650 0304 4120059300 121 211</t>
  </si>
  <si>
    <t>650 0304 4120059300 129 213</t>
  </si>
  <si>
    <t>650 0314 4120082300 244 226</t>
  </si>
  <si>
    <t>650 0314 41200S2300 244 226</t>
  </si>
  <si>
    <t>650 0409 4120089107 244 225</t>
  </si>
  <si>
    <t>650 0410 4120002400 244 221</t>
  </si>
  <si>
    <t>650 0410 4120002400 244 226</t>
  </si>
  <si>
    <t>650 0503 4120020811 244 225</t>
  </si>
  <si>
    <t>650 0503 4120089010 244 225</t>
  </si>
  <si>
    <t>650 0603 4120089310 244 226</t>
  </si>
  <si>
    <t>650 0707 4120020611 244 290</t>
  </si>
  <si>
    <t>650 1003 4120071699 313 262</t>
  </si>
  <si>
    <t>650 1001 4120071601 312 263</t>
  </si>
  <si>
    <t xml:space="preserve">650 1403 4120089020 540 251 </t>
  </si>
  <si>
    <t>650 0801 4120000590 111 211</t>
  </si>
  <si>
    <t>650 0801 4120000590 112 212</t>
  </si>
  <si>
    <t>650 0801 4120000590 119 213</t>
  </si>
  <si>
    <t>650 0801 4120000590 244 221</t>
  </si>
  <si>
    <t>650 0801 4120000590 244 223</t>
  </si>
  <si>
    <t>650 0801 4120000590 244 225</t>
  </si>
  <si>
    <t>650 0801 4120000590 244 290</t>
  </si>
  <si>
    <t>650 0801 4120000590 244 340</t>
  </si>
  <si>
    <t>650 0801 4120000590 852 290</t>
  </si>
  <si>
    <t>Денежные взыскания (штрафы) за нарушение законадательства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</si>
  <si>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</si>
  <si>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650 21805010 10 0000 151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</si>
  <si>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</si>
  <si>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650 0801 4120000590 853 290</t>
  </si>
  <si>
    <t>650 0113 4120002400 853 290</t>
  </si>
  <si>
    <t>650 0801 4120000590 244 226</t>
  </si>
  <si>
    <t>Увеличение стоимости основных средств</t>
  </si>
  <si>
    <t>650 0801 4120000590 244 310</t>
  </si>
  <si>
    <t>650 0309 4120002400 244 290</t>
  </si>
  <si>
    <t>650 0409 4120089128 244 225</t>
  </si>
  <si>
    <t>650 0503 3120082420 244 225</t>
  </si>
  <si>
    <t>650 0503 3110020811 244 225</t>
  </si>
  <si>
    <t>650 0503 3110002400 244 225</t>
  </si>
  <si>
    <t>650 0409 3110002400 244 225</t>
  </si>
  <si>
    <t>650 0503 31200S2420 244 225</t>
  </si>
  <si>
    <t>650 0503 4120089121 244 225</t>
  </si>
  <si>
    <t>650 0603 4120089341 244 226</t>
  </si>
  <si>
    <t>650 0409 4120082390 244 225</t>
  </si>
  <si>
    <t>650 0409 41200S2390 244 225</t>
  </si>
  <si>
    <t>Заместитель главы сельского поселения</t>
  </si>
  <si>
    <t>Н. В. Блохина</t>
  </si>
  <si>
    <t>650 0203 4120051180 129 213</t>
  </si>
  <si>
    <t xml:space="preserve">                                                                          на   01 июля 2016 г.</t>
  </si>
  <si>
    <t>01.07.2016</t>
  </si>
  <si>
    <t>650 0113 4120002400 852 290</t>
  </si>
  <si>
    <t>650 0503 3120082420 244 310</t>
  </si>
  <si>
    <t>650 0503 4120002400 244 225</t>
  </si>
  <si>
    <t>650 0603 4120089341 244 290</t>
  </si>
  <si>
    <t>650 20705030 10 0000 180</t>
  </si>
  <si>
    <t>Прочие безвозмездные поступления в бюджеты сельских поселений</t>
  </si>
  <si>
    <t>650 11701050 10 0000 180</t>
  </si>
  <si>
    <t>Невыясненные поступления, зачисляемые в бюджеты сельских поселений</t>
  </si>
  <si>
    <r>
      <t xml:space="preserve">   </t>
    </r>
    <r>
      <rPr>
        <u val="single"/>
        <sz val="8"/>
        <color indexed="8"/>
        <rFont val="Tahoma"/>
        <family val="2"/>
      </rPr>
      <t xml:space="preserve">  " 04  " июля  2016 г.</t>
    </r>
  </si>
  <si>
    <t>650 0503 4120020811 244 223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</si>
</sst>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;"/>
    <numFmt numFmtId="177" formatCode="#,##0.00;[Red]\-#,##0.00;0.00"/>
    <numFmt numFmtId="178" formatCode="000"/>
    <numFmt numFmtId="179" formatCode="0000"/>
    <numFmt numFmtId="180" formatCode="0000000"/>
    <numFmt numFmtId="181" formatCode="000\.00\.00"/>
    <numFmt numFmtId="182" formatCode="00\.00\.00"/>
    <numFmt numFmtId="183" formatCode="00"/>
    <numFmt numFmtId="184" formatCode="#,##0.00_ ;[Red]\-#,##0.00\ "/>
  </numFmts>
  <fonts count="59">
    <font>
      <sz val="10"/>
      <name val="Arial Cyr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b/>
      <i/>
      <sz val="8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name val="Arial Cyr"/>
      <family val="0"/>
    </font>
    <font>
      <u val="single"/>
      <sz val="8"/>
      <color indexed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08"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Alignment="1">
      <alignment horizontal="right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Alignment="1">
      <alignment horizontal="left" wrapText="1"/>
    </xf>
    <xf numFmtId="0" fontId="2" fillId="32" borderId="12" xfId="0" applyFont="1" applyFill="1" applyBorder="1" applyAlignment="1">
      <alignment horizontal="center" wrapText="1"/>
    </xf>
    <xf numFmtId="0" fontId="2" fillId="32" borderId="0" xfId="0" applyFont="1" applyFill="1" applyAlignment="1">
      <alignment horizontal="left" wrapText="1"/>
    </xf>
    <xf numFmtId="0" fontId="5" fillId="32" borderId="0" xfId="0" applyFont="1" applyFill="1" applyAlignment="1">
      <alignment horizontal="left" wrapText="1"/>
    </xf>
    <xf numFmtId="49" fontId="5" fillId="32" borderId="0" xfId="0" applyNumberFormat="1" applyFont="1" applyFill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left" wrapText="1"/>
    </xf>
    <xf numFmtId="0" fontId="2" fillId="32" borderId="14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49" fontId="2" fillId="32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171" fontId="2" fillId="32" borderId="0" xfId="61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49" fontId="10" fillId="32" borderId="11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49" fontId="4" fillId="32" borderId="17" xfId="0" applyNumberFormat="1" applyFont="1" applyFill="1" applyBorder="1" applyAlignment="1">
      <alignment horizontal="center" vertical="center" wrapText="1"/>
    </xf>
    <xf numFmtId="171" fontId="2" fillId="32" borderId="18" xfId="61" applyFont="1" applyFill="1" applyBorder="1" applyAlignment="1">
      <alignment horizontal="right" vertical="center" wrapText="1"/>
    </xf>
    <xf numFmtId="171" fontId="10" fillId="32" borderId="14" xfId="61" applyFont="1" applyFill="1" applyBorder="1" applyAlignment="1">
      <alignment horizontal="right" vertical="center" wrapText="1"/>
    </xf>
    <xf numFmtId="49" fontId="5" fillId="32" borderId="19" xfId="0" applyNumberFormat="1" applyFont="1" applyFill="1" applyBorder="1" applyAlignment="1">
      <alignment horizontal="center" vertical="center" wrapText="1"/>
    </xf>
    <xf numFmtId="49" fontId="2" fillId="32" borderId="20" xfId="0" applyNumberFormat="1" applyFont="1" applyFill="1" applyBorder="1" applyAlignment="1">
      <alignment horizontal="center" vertical="center" wrapText="1"/>
    </xf>
    <xf numFmtId="171" fontId="4" fillId="32" borderId="21" xfId="61" applyFont="1" applyFill="1" applyBorder="1" applyAlignment="1">
      <alignment horizontal="right" vertical="center" wrapText="1"/>
    </xf>
    <xf numFmtId="2" fontId="2" fillId="32" borderId="22" xfId="0" applyNumberFormat="1" applyFont="1" applyFill="1" applyBorder="1" applyAlignment="1">
      <alignment horizontal="right" vertical="center" wrapText="1"/>
    </xf>
    <xf numFmtId="171" fontId="4" fillId="32" borderId="17" xfId="61" applyFont="1" applyFill="1" applyBorder="1" applyAlignment="1">
      <alignment horizontal="right" vertical="center" wrapText="1"/>
    </xf>
    <xf numFmtId="2" fontId="2" fillId="32" borderId="18" xfId="0" applyNumberFormat="1" applyFont="1" applyFill="1" applyBorder="1" applyAlignment="1">
      <alignment horizontal="right" vertical="center" wrapText="1"/>
    </xf>
    <xf numFmtId="2" fontId="2" fillId="32" borderId="23" xfId="0" applyNumberFormat="1" applyFont="1" applyFill="1" applyBorder="1" applyAlignment="1">
      <alignment horizontal="right" vertical="center" wrapText="1"/>
    </xf>
    <xf numFmtId="171" fontId="2" fillId="32" borderId="21" xfId="61" applyFont="1" applyFill="1" applyBorder="1" applyAlignment="1">
      <alignment horizontal="right" vertical="center" wrapText="1"/>
    </xf>
    <xf numFmtId="2" fontId="2" fillId="32" borderId="20" xfId="0" applyNumberFormat="1" applyFont="1" applyFill="1" applyBorder="1" applyAlignment="1">
      <alignment horizontal="right" vertical="center" wrapText="1"/>
    </xf>
    <xf numFmtId="49" fontId="2" fillId="32" borderId="24" xfId="0" applyNumberFormat="1" applyFont="1" applyFill="1" applyBorder="1" applyAlignment="1">
      <alignment horizontal="center" vertical="center" wrapText="1"/>
    </xf>
    <xf numFmtId="49" fontId="5" fillId="32" borderId="25" xfId="0" applyNumberFormat="1" applyFont="1" applyFill="1" applyBorder="1" applyAlignment="1">
      <alignment horizontal="center" vertical="center" wrapText="1"/>
    </xf>
    <xf numFmtId="171" fontId="4" fillId="32" borderId="26" xfId="61" applyFont="1" applyFill="1" applyBorder="1" applyAlignment="1">
      <alignment horizontal="right" vertical="center" wrapText="1"/>
    </xf>
    <xf numFmtId="171" fontId="2" fillId="32" borderId="27" xfId="61" applyFont="1" applyFill="1" applyBorder="1" applyAlignment="1">
      <alignment horizontal="right" vertical="center" wrapText="1"/>
    </xf>
    <xf numFmtId="171" fontId="2" fillId="32" borderId="28" xfId="61" applyFont="1" applyFill="1" applyBorder="1" applyAlignment="1">
      <alignment horizontal="right" vertical="center" wrapText="1"/>
    </xf>
    <xf numFmtId="171" fontId="4" fillId="32" borderId="29" xfId="61" applyFont="1" applyFill="1" applyBorder="1" applyAlignment="1">
      <alignment horizontal="right" vertical="center" wrapText="1"/>
    </xf>
    <xf numFmtId="0" fontId="7" fillId="32" borderId="12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49" fontId="2" fillId="32" borderId="23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Alignment="1">
      <alignment wrapText="1"/>
    </xf>
    <xf numFmtId="49" fontId="1" fillId="32" borderId="0" xfId="0" applyNumberFormat="1" applyFont="1" applyFill="1" applyAlignment="1">
      <alignment wrapText="1"/>
    </xf>
    <xf numFmtId="49" fontId="4" fillId="32" borderId="0" xfId="0" applyNumberFormat="1" applyFont="1" applyFill="1" applyAlignment="1">
      <alignment wrapText="1"/>
    </xf>
    <xf numFmtId="49" fontId="2" fillId="32" borderId="0" xfId="0" applyNumberFormat="1" applyFont="1" applyFill="1" applyBorder="1" applyAlignment="1">
      <alignment wrapText="1"/>
    </xf>
    <xf numFmtId="49" fontId="2" fillId="32" borderId="30" xfId="0" applyNumberFormat="1" applyFont="1" applyFill="1" applyBorder="1" applyAlignment="1">
      <alignment horizontal="center" vertical="center" wrapText="1"/>
    </xf>
    <xf numFmtId="49" fontId="2" fillId="32" borderId="31" xfId="0" applyNumberFormat="1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49" fontId="2" fillId="32" borderId="32" xfId="0" applyNumberFormat="1" applyFont="1" applyFill="1" applyBorder="1" applyAlignment="1">
      <alignment horizontal="center" vertical="center" wrapText="1"/>
    </xf>
    <xf numFmtId="171" fontId="2" fillId="32" borderId="26" xfId="61" applyFont="1" applyFill="1" applyBorder="1" applyAlignment="1">
      <alignment horizontal="right" vertical="center" wrapText="1"/>
    </xf>
    <xf numFmtId="2" fontId="2" fillId="32" borderId="33" xfId="0" applyNumberFormat="1" applyFont="1" applyFill="1" applyBorder="1" applyAlignment="1">
      <alignment horizontal="right" vertical="center" wrapText="1"/>
    </xf>
    <xf numFmtId="2" fontId="2" fillId="32" borderId="34" xfId="0" applyNumberFormat="1" applyFont="1" applyFill="1" applyBorder="1" applyAlignment="1">
      <alignment horizontal="right" vertical="center" wrapText="1"/>
    </xf>
    <xf numFmtId="2" fontId="2" fillId="32" borderId="27" xfId="0" applyNumberFormat="1" applyFont="1" applyFill="1" applyBorder="1" applyAlignment="1">
      <alignment horizontal="right" vertical="center" wrapText="1"/>
    </xf>
    <xf numFmtId="176" fontId="14" fillId="0" borderId="23" xfId="53" applyNumberFormat="1" applyFont="1" applyFill="1" applyBorder="1" applyAlignment="1" applyProtection="1">
      <alignment horizontal="right"/>
      <protection hidden="1"/>
    </xf>
    <xf numFmtId="171" fontId="0" fillId="0" borderId="0" xfId="0" applyNumberFormat="1" applyAlignment="1">
      <alignment/>
    </xf>
    <xf numFmtId="49" fontId="4" fillId="32" borderId="0" xfId="0" applyNumberFormat="1" applyFont="1" applyFill="1" applyAlignment="1">
      <alignment horizont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171" fontId="4" fillId="32" borderId="0" xfId="61" applyFont="1" applyFill="1" applyBorder="1" applyAlignment="1">
      <alignment horizontal="right" vertical="center" wrapText="1"/>
    </xf>
    <xf numFmtId="2" fontId="2" fillId="32" borderId="0" xfId="0" applyNumberFormat="1" applyFont="1" applyFill="1" applyBorder="1" applyAlignment="1">
      <alignment horizontal="right" vertical="center" wrapText="1"/>
    </xf>
    <xf numFmtId="49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4" fillId="32" borderId="35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171" fontId="10" fillId="32" borderId="36" xfId="61" applyFont="1" applyFill="1" applyBorder="1" applyAlignment="1">
      <alignment horizontal="righ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35" xfId="0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left" vertical="center" wrapText="1"/>
    </xf>
    <xf numFmtId="171" fontId="2" fillId="32" borderId="36" xfId="61" applyFont="1" applyFill="1" applyBorder="1" applyAlignment="1">
      <alignment horizontal="right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2" borderId="37" xfId="0" applyNumberFormat="1" applyFont="1" applyFill="1" applyBorder="1" applyAlignment="1">
      <alignment horizontal="center" vertical="center" wrapText="1"/>
    </xf>
    <xf numFmtId="49" fontId="10" fillId="32" borderId="38" xfId="0" applyNumberFormat="1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wrapText="1"/>
    </xf>
    <xf numFmtId="176" fontId="14" fillId="0" borderId="36" xfId="53" applyNumberFormat="1" applyFont="1" applyFill="1" applyBorder="1" applyAlignment="1" applyProtection="1">
      <alignment horizontal="right"/>
      <protection hidden="1"/>
    </xf>
    <xf numFmtId="171" fontId="57" fillId="32" borderId="14" xfId="61" applyFont="1" applyFill="1" applyBorder="1" applyAlignment="1">
      <alignment horizontal="right" vertical="center" wrapText="1"/>
    </xf>
    <xf numFmtId="176" fontId="14" fillId="33" borderId="23" xfId="53" applyNumberFormat="1" applyFont="1" applyFill="1" applyBorder="1" applyAlignment="1" applyProtection="1">
      <alignment horizontal="right"/>
      <protection hidden="1"/>
    </xf>
    <xf numFmtId="171" fontId="10" fillId="33" borderId="14" xfId="61" applyFont="1" applyFill="1" applyBorder="1" applyAlignment="1">
      <alignment horizontal="right" vertical="center" wrapText="1"/>
    </xf>
    <xf numFmtId="184" fontId="0" fillId="0" borderId="0" xfId="0" applyNumberFormat="1" applyAlignment="1">
      <alignment/>
    </xf>
    <xf numFmtId="171" fontId="10" fillId="33" borderId="36" xfId="61" applyFont="1" applyFill="1" applyBorder="1" applyAlignment="1">
      <alignment horizontal="right" vertical="center" wrapText="1"/>
    </xf>
    <xf numFmtId="171" fontId="16" fillId="32" borderId="36" xfId="61" applyFont="1" applyFill="1" applyBorder="1" applyAlignment="1">
      <alignment horizontal="right" vertical="center" wrapText="1"/>
    </xf>
    <xf numFmtId="171" fontId="10" fillId="32" borderId="40" xfId="61" applyFont="1" applyFill="1" applyBorder="1" applyAlignment="1">
      <alignment horizontal="right" vertical="center" wrapText="1"/>
    </xf>
    <xf numFmtId="171" fontId="57" fillId="32" borderId="36" xfId="61" applyFont="1" applyFill="1" applyBorder="1" applyAlignment="1">
      <alignment horizontal="right" vertical="center" wrapText="1"/>
    </xf>
    <xf numFmtId="49" fontId="2" fillId="32" borderId="41" xfId="0" applyNumberFormat="1" applyFont="1" applyFill="1" applyBorder="1" applyAlignment="1">
      <alignment horizontal="center" vertical="center" wrapText="1"/>
    </xf>
    <xf numFmtId="49" fontId="10" fillId="32" borderId="41" xfId="0" applyNumberFormat="1" applyFont="1" applyFill="1" applyBorder="1" applyAlignment="1">
      <alignment horizontal="center" vertical="center" wrapText="1"/>
    </xf>
    <xf numFmtId="49" fontId="2" fillId="32" borderId="42" xfId="0" applyNumberFormat="1" applyFont="1" applyFill="1" applyBorder="1" applyAlignment="1">
      <alignment horizontal="center" vertical="center" wrapText="1"/>
    </xf>
    <xf numFmtId="49" fontId="2" fillId="32" borderId="43" xfId="0" applyNumberFormat="1" applyFont="1" applyFill="1" applyBorder="1" applyAlignment="1">
      <alignment horizontal="center" vertical="center" wrapText="1"/>
    </xf>
    <xf numFmtId="49" fontId="2" fillId="32" borderId="44" xfId="0" applyNumberFormat="1" applyFont="1" applyFill="1" applyBorder="1" applyAlignment="1">
      <alignment horizontal="center" vertical="center" wrapText="1"/>
    </xf>
    <xf numFmtId="49" fontId="4" fillId="32" borderId="45" xfId="0" applyNumberFormat="1" applyFont="1" applyFill="1" applyBorder="1" applyAlignment="1">
      <alignment horizontal="center" vertical="center" wrapText="1"/>
    </xf>
    <xf numFmtId="176" fontId="14" fillId="0" borderId="18" xfId="53" applyNumberFormat="1" applyFont="1" applyFill="1" applyBorder="1" applyAlignment="1" applyProtection="1">
      <alignment horizontal="right"/>
      <protection hidden="1"/>
    </xf>
    <xf numFmtId="171" fontId="10" fillId="32" borderId="18" xfId="61" applyFont="1" applyFill="1" applyBorder="1" applyAlignment="1">
      <alignment horizontal="right" vertical="center" wrapText="1"/>
    </xf>
    <xf numFmtId="49" fontId="2" fillId="32" borderId="39" xfId="0" applyNumberFormat="1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 wrapText="1"/>
    </xf>
    <xf numFmtId="49" fontId="2" fillId="32" borderId="47" xfId="0" applyNumberFormat="1" applyFont="1" applyFill="1" applyBorder="1" applyAlignment="1">
      <alignment horizontal="center" vertical="center" wrapText="1"/>
    </xf>
    <xf numFmtId="49" fontId="2" fillId="32" borderId="35" xfId="0" applyNumberFormat="1" applyFont="1" applyFill="1" applyBorder="1" applyAlignment="1">
      <alignment horizontal="center" vertical="center" wrapText="1"/>
    </xf>
    <xf numFmtId="49" fontId="2" fillId="32" borderId="37" xfId="0" applyNumberFormat="1" applyFont="1" applyFill="1" applyBorder="1" applyAlignment="1">
      <alignment horizontal="center" vertical="center" wrapText="1"/>
    </xf>
    <xf numFmtId="49" fontId="2" fillId="32" borderId="48" xfId="0" applyNumberFormat="1" applyFont="1" applyFill="1" applyBorder="1" applyAlignment="1">
      <alignment horizontal="center" vertical="center" wrapText="1"/>
    </xf>
    <xf numFmtId="171" fontId="10" fillId="33" borderId="49" xfId="61" applyFont="1" applyFill="1" applyBorder="1" applyAlignment="1">
      <alignment horizontal="right" vertical="center" wrapText="1"/>
    </xf>
    <xf numFmtId="171" fontId="2" fillId="32" borderId="25" xfId="61" applyFont="1" applyFill="1" applyBorder="1" applyAlignment="1">
      <alignment horizontal="right" vertical="center" wrapText="1"/>
    </xf>
    <xf numFmtId="49" fontId="2" fillId="32" borderId="38" xfId="0" applyNumberFormat="1" applyFont="1" applyFill="1" applyBorder="1" applyAlignment="1">
      <alignment horizontal="center" vertical="center" wrapText="1"/>
    </xf>
    <xf numFmtId="49" fontId="4" fillId="32" borderId="38" xfId="0" applyNumberFormat="1" applyFont="1" applyFill="1" applyBorder="1" applyAlignment="1">
      <alignment horizontal="center" vertical="center" wrapText="1"/>
    </xf>
    <xf numFmtId="176" fontId="14" fillId="33" borderId="13" xfId="53" applyNumberFormat="1" applyFont="1" applyFill="1" applyBorder="1" applyAlignment="1" applyProtection="1">
      <alignment horizontal="right"/>
      <protection hidden="1"/>
    </xf>
    <xf numFmtId="171" fontId="57" fillId="32" borderId="18" xfId="61" applyFont="1" applyFill="1" applyBorder="1" applyAlignment="1">
      <alignment horizontal="right" vertical="center" wrapText="1"/>
    </xf>
    <xf numFmtId="49" fontId="10" fillId="32" borderId="15" xfId="0" applyNumberFormat="1" applyFont="1" applyFill="1" applyBorder="1" applyAlignment="1">
      <alignment horizontal="center" vertical="center" wrapText="1"/>
    </xf>
    <xf numFmtId="176" fontId="14" fillId="0" borderId="22" xfId="53" applyNumberFormat="1" applyFont="1" applyFill="1" applyBorder="1" applyAlignment="1" applyProtection="1">
      <alignment horizontal="right"/>
      <protection hidden="1"/>
    </xf>
    <xf numFmtId="171" fontId="10" fillId="32" borderId="20" xfId="61" applyFont="1" applyFill="1" applyBorder="1" applyAlignment="1">
      <alignment horizontal="right" vertical="center" wrapText="1"/>
    </xf>
    <xf numFmtId="171" fontId="2" fillId="32" borderId="24" xfId="61" applyFont="1" applyFill="1" applyBorder="1" applyAlignment="1">
      <alignment horizontal="right" vertical="center" wrapText="1"/>
    </xf>
    <xf numFmtId="49" fontId="10" fillId="32" borderId="16" xfId="0" applyNumberFormat="1" applyFont="1" applyFill="1" applyBorder="1" applyAlignment="1">
      <alignment horizontal="center" vertical="center" wrapText="1"/>
    </xf>
    <xf numFmtId="176" fontId="14" fillId="0" borderId="19" xfId="53" applyNumberFormat="1" applyFont="1" applyFill="1" applyBorder="1" applyAlignment="1" applyProtection="1">
      <alignment horizontal="right"/>
      <protection hidden="1"/>
    </xf>
    <xf numFmtId="171" fontId="10" fillId="32" borderId="50" xfId="61" applyFont="1" applyFill="1" applyBorder="1" applyAlignment="1">
      <alignment horizontal="right" wrapText="1"/>
    </xf>
    <xf numFmtId="171" fontId="2" fillId="32" borderId="51" xfId="6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2" fillId="32" borderId="42" xfId="0" applyNumberFormat="1" applyFont="1" applyFill="1" applyBorder="1" applyAlignment="1">
      <alignment horizontal="center" vertical="center" wrapText="1"/>
    </xf>
    <xf numFmtId="49" fontId="2" fillId="32" borderId="43" xfId="0" applyNumberFormat="1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49" fontId="2" fillId="32" borderId="52" xfId="0" applyNumberFormat="1" applyFont="1" applyFill="1" applyBorder="1" applyAlignment="1">
      <alignment horizontal="center" vertical="center" wrapText="1"/>
    </xf>
    <xf numFmtId="49" fontId="2" fillId="32" borderId="53" xfId="0" applyNumberFormat="1" applyFont="1" applyFill="1" applyBorder="1" applyAlignment="1">
      <alignment horizontal="center" vertical="center" wrapText="1"/>
    </xf>
    <xf numFmtId="49" fontId="2" fillId="32" borderId="54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55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Alignment="1">
      <alignment horizontal="right" wrapText="1"/>
    </xf>
    <xf numFmtId="0" fontId="5" fillId="32" borderId="0" xfId="0" applyFont="1" applyFill="1" applyAlignment="1">
      <alignment horizontal="left" wrapText="1"/>
    </xf>
    <xf numFmtId="0" fontId="6" fillId="32" borderId="0" xfId="0" applyFont="1" applyFill="1" applyAlignment="1">
      <alignment horizontal="center" vertical="center" wrapText="1"/>
    </xf>
    <xf numFmtId="49" fontId="2" fillId="32" borderId="23" xfId="0" applyNumberFormat="1" applyFont="1" applyFill="1" applyBorder="1" applyAlignment="1">
      <alignment horizontal="center" wrapText="1"/>
    </xf>
    <xf numFmtId="49" fontId="2" fillId="32" borderId="43" xfId="0" applyNumberFormat="1" applyFont="1" applyFill="1" applyBorder="1" applyAlignment="1">
      <alignment horizontal="center" wrapText="1"/>
    </xf>
    <xf numFmtId="49" fontId="2" fillId="32" borderId="56" xfId="0" applyNumberFormat="1" applyFont="1" applyFill="1" applyBorder="1" applyAlignment="1">
      <alignment horizontal="center" wrapText="1"/>
    </xf>
    <xf numFmtId="49" fontId="2" fillId="32" borderId="0" xfId="0" applyNumberFormat="1" applyFont="1" applyFill="1" applyAlignment="1">
      <alignment horizontal="left" wrapText="1"/>
    </xf>
    <xf numFmtId="0" fontId="2" fillId="32" borderId="12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left" wrapText="1"/>
    </xf>
    <xf numFmtId="0" fontId="2" fillId="32" borderId="39" xfId="0" applyFont="1" applyFill="1" applyBorder="1" applyAlignment="1">
      <alignment horizontal="left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wrapText="1"/>
    </xf>
    <xf numFmtId="0" fontId="2" fillId="32" borderId="0" xfId="0" applyFont="1" applyFill="1" applyAlignment="1">
      <alignment horizontal="left" wrapText="1"/>
    </xf>
    <xf numFmtId="0" fontId="2" fillId="32" borderId="0" xfId="0" applyFont="1" applyFill="1" applyBorder="1" applyAlignment="1">
      <alignment horizontal="left" wrapText="1"/>
    </xf>
    <xf numFmtId="49" fontId="5" fillId="32" borderId="43" xfId="0" applyNumberFormat="1" applyFont="1" applyFill="1" applyBorder="1" applyAlignment="1">
      <alignment horizontal="center" vertical="top" wrapText="1"/>
    </xf>
    <xf numFmtId="49" fontId="5" fillId="32" borderId="12" xfId="0" applyNumberFormat="1" applyFont="1" applyFill="1" applyBorder="1" applyAlignment="1">
      <alignment horizontal="center" vertical="top" wrapText="1"/>
    </xf>
    <xf numFmtId="49" fontId="2" fillId="32" borderId="11" xfId="0" applyNumberFormat="1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49" fontId="2" fillId="32" borderId="17" xfId="0" applyNumberFormat="1" applyFont="1" applyFill="1" applyBorder="1" applyAlignment="1">
      <alignment horizontal="left" vertical="center" wrapText="1"/>
    </xf>
    <xf numFmtId="49" fontId="2" fillId="32" borderId="45" xfId="0" applyNumberFormat="1" applyFont="1" applyFill="1" applyBorder="1" applyAlignment="1">
      <alignment horizontal="left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49" fontId="2" fillId="32" borderId="45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left" vertical="center" wrapText="1"/>
    </xf>
    <xf numFmtId="49" fontId="2" fillId="32" borderId="44" xfId="0" applyNumberFormat="1" applyFont="1" applyFill="1" applyBorder="1" applyAlignment="1">
      <alignment horizontal="left" vertical="center" wrapText="1"/>
    </xf>
    <xf numFmtId="0" fontId="2" fillId="32" borderId="57" xfId="0" applyFont="1" applyFill="1" applyBorder="1" applyAlignment="1">
      <alignment horizontal="center" vertical="center" wrapText="1"/>
    </xf>
    <xf numFmtId="0" fontId="2" fillId="32" borderId="58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35" xfId="0" applyFont="1" applyFill="1" applyBorder="1" applyAlignment="1">
      <alignment horizontal="left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49" fontId="5" fillId="32" borderId="52" xfId="0" applyNumberFormat="1" applyFont="1" applyFill="1" applyBorder="1" applyAlignment="1">
      <alignment horizontal="center" vertical="center" wrapText="1"/>
    </xf>
    <xf numFmtId="49" fontId="4" fillId="32" borderId="17" xfId="0" applyNumberFormat="1" applyFont="1" applyFill="1" applyBorder="1" applyAlignment="1">
      <alignment horizontal="left" vertical="center" wrapText="1"/>
    </xf>
    <xf numFmtId="49" fontId="4" fillId="32" borderId="45" xfId="0" applyNumberFormat="1" applyFont="1" applyFill="1" applyBorder="1" applyAlignment="1">
      <alignment horizontal="left" vertical="center" wrapText="1"/>
    </xf>
    <xf numFmtId="49" fontId="4" fillId="32" borderId="59" xfId="0" applyNumberFormat="1" applyFont="1" applyFill="1" applyBorder="1" applyAlignment="1">
      <alignment horizontal="left" vertical="center" wrapText="1"/>
    </xf>
    <xf numFmtId="49" fontId="4" fillId="32" borderId="17" xfId="0" applyNumberFormat="1" applyFont="1" applyFill="1" applyBorder="1" applyAlignment="1">
      <alignment horizontal="center" vertical="center" wrapText="1"/>
    </xf>
    <xf numFmtId="49" fontId="4" fillId="32" borderId="45" xfId="0" applyNumberFormat="1" applyFont="1" applyFill="1" applyBorder="1" applyAlignment="1">
      <alignment horizontal="center" vertical="center" wrapText="1"/>
    </xf>
    <xf numFmtId="49" fontId="4" fillId="32" borderId="59" xfId="0" applyNumberFormat="1" applyFont="1" applyFill="1" applyBorder="1" applyAlignment="1">
      <alignment horizontal="center" vertical="center" wrapText="1"/>
    </xf>
    <xf numFmtId="0" fontId="2" fillId="32" borderId="58" xfId="0" applyFont="1" applyFill="1" applyBorder="1" applyAlignment="1">
      <alignment horizontal="left" wrapText="1"/>
    </xf>
    <xf numFmtId="49" fontId="4" fillId="32" borderId="60" xfId="0" applyNumberFormat="1" applyFont="1" applyFill="1" applyBorder="1" applyAlignment="1">
      <alignment horizont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44" xfId="0" applyNumberFormat="1" applyFont="1" applyFill="1" applyBorder="1" applyAlignment="1">
      <alignment horizontal="center" vertical="center" wrapText="1"/>
    </xf>
    <xf numFmtId="49" fontId="2" fillId="32" borderId="35" xfId="0" applyNumberFormat="1" applyFont="1" applyFill="1" applyBorder="1" applyAlignment="1">
      <alignment horizontal="left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4" fillId="32" borderId="35" xfId="0" applyNumberFormat="1" applyFont="1" applyFill="1" applyBorder="1" applyAlignment="1">
      <alignment horizontal="center" vertical="center" wrapText="1"/>
    </xf>
    <xf numFmtId="0" fontId="2" fillId="32" borderId="38" xfId="0" applyNumberFormat="1" applyFont="1" applyFill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49" fontId="4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49" fontId="2" fillId="32" borderId="0" xfId="0" applyNumberFormat="1" applyFont="1" applyFill="1" applyAlignment="1">
      <alignment horizontal="center" wrapText="1"/>
    </xf>
    <xf numFmtId="0" fontId="2" fillId="33" borderId="38" xfId="0" applyNumberFormat="1" applyFont="1" applyFill="1" applyBorder="1" applyAlignment="1">
      <alignment horizontal="left" vertical="center" wrapText="1"/>
    </xf>
    <xf numFmtId="0" fontId="2" fillId="32" borderId="12" xfId="0" applyNumberFormat="1" applyFont="1" applyFill="1" applyBorder="1" applyAlignment="1">
      <alignment horizontal="left" vertical="center" wrapText="1"/>
    </xf>
    <xf numFmtId="0" fontId="2" fillId="32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33" borderId="10" xfId="0" applyNumberFormat="1" applyFill="1" applyBorder="1" applyAlignment="1">
      <alignment horizontal="left" vertical="center" wrapText="1"/>
    </xf>
    <xf numFmtId="0" fontId="2" fillId="32" borderId="61" xfId="0" applyNumberFormat="1" applyFont="1" applyFill="1" applyBorder="1" applyAlignment="1">
      <alignment horizontal="left" vertical="center" wrapText="1"/>
    </xf>
    <xf numFmtId="0" fontId="2" fillId="33" borderId="36" xfId="0" applyNumberFormat="1" applyFont="1" applyFill="1" applyBorder="1" applyAlignment="1">
      <alignment horizontal="left" vertical="center" wrapText="1"/>
    </xf>
    <xf numFmtId="0" fontId="2" fillId="32" borderId="18" xfId="0" applyNumberFormat="1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49" fontId="2" fillId="32" borderId="38" xfId="0" applyNumberFormat="1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left" vertical="center" wrapText="1"/>
    </xf>
    <xf numFmtId="0" fontId="0" fillId="32" borderId="37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D132"/>
  <sheetViews>
    <sheetView tabSelected="1" zoomScalePageLayoutView="0" workbookViewId="0" topLeftCell="A115">
      <selection activeCell="V52" sqref="V52:W66"/>
    </sheetView>
  </sheetViews>
  <sheetFormatPr defaultColWidth="9.00390625" defaultRowHeight="12.75"/>
  <cols>
    <col min="1" max="1" width="6.25390625" style="0" customWidth="1"/>
    <col min="2" max="2" width="13.75390625" style="0" customWidth="1"/>
    <col min="3" max="3" width="2.75390625" style="0" customWidth="1"/>
    <col min="4" max="4" width="5.75390625" style="0" customWidth="1"/>
    <col min="5" max="5" width="17.75390625" style="0" customWidth="1"/>
    <col min="6" max="6" width="2.75390625" style="0" customWidth="1"/>
    <col min="7" max="7" width="5.75390625" style="0" customWidth="1"/>
    <col min="8" max="8" width="0.12890625" style="0" customWidth="1"/>
    <col min="9" max="9" width="1.75390625" style="0" customWidth="1"/>
    <col min="10" max="10" width="2.75390625" style="0" customWidth="1"/>
    <col min="11" max="11" width="2.375" style="0" customWidth="1"/>
    <col min="12" max="12" width="3.75390625" style="0" customWidth="1"/>
    <col min="13" max="13" width="1.75390625" style="0" customWidth="1"/>
    <col min="14" max="14" width="0.12890625" style="0" customWidth="1"/>
    <col min="15" max="15" width="2.625" style="0" customWidth="1"/>
    <col min="16" max="16" width="27.00390625" style="0" customWidth="1"/>
    <col min="17" max="17" width="17.125" style="0" customWidth="1"/>
    <col min="18" max="18" width="14.25390625" style="0" customWidth="1"/>
    <col min="19" max="20" width="14.875" style="0" customWidth="1"/>
    <col min="22" max="22" width="15.625" style="0" customWidth="1"/>
  </cols>
  <sheetData>
    <row r="1" spans="2:20" ht="18" customHeight="1" thickBot="1">
      <c r="B1" s="190" t="s">
        <v>76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50"/>
      <c r="S1" s="48" t="s">
        <v>0</v>
      </c>
      <c r="T1" s="16"/>
    </row>
    <row r="2" spans="3:20" ht="18" customHeight="1"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2" t="s">
        <v>1</v>
      </c>
      <c r="S2" s="53" t="s">
        <v>2</v>
      </c>
      <c r="T2" s="16"/>
    </row>
    <row r="3" spans="2:20" ht="18" customHeight="1">
      <c r="B3" s="190" t="s">
        <v>168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2"/>
      <c r="S3" s="54" t="s">
        <v>169</v>
      </c>
      <c r="T3" s="16"/>
    </row>
    <row r="4" spans="2:22" ht="16.5" customHeight="1">
      <c r="B4" s="138" t="s">
        <v>3</v>
      </c>
      <c r="C4" s="138"/>
      <c r="D4" s="138"/>
      <c r="E4" s="138"/>
      <c r="F4" s="138"/>
      <c r="G4" s="138"/>
      <c r="H4" s="138"/>
      <c r="I4" s="191" t="s">
        <v>73</v>
      </c>
      <c r="J4" s="191"/>
      <c r="K4" s="191"/>
      <c r="L4" s="191"/>
      <c r="M4" s="191"/>
      <c r="N4" s="191"/>
      <c r="O4" s="191"/>
      <c r="P4" s="191"/>
      <c r="Q4" s="47"/>
      <c r="R4" s="2" t="s">
        <v>4</v>
      </c>
      <c r="S4" s="54" t="s">
        <v>85</v>
      </c>
      <c r="T4" s="16"/>
      <c r="V4" s="74" t="s">
        <v>105</v>
      </c>
    </row>
    <row r="5" spans="2:20" ht="16.5" customHeight="1">
      <c r="B5" s="138" t="s">
        <v>5</v>
      </c>
      <c r="C5" s="138"/>
      <c r="D5" s="138"/>
      <c r="E5" s="138"/>
      <c r="F5" s="138"/>
      <c r="G5" s="138"/>
      <c r="H5" s="46" t="s">
        <v>74</v>
      </c>
      <c r="I5" s="192" t="s">
        <v>74</v>
      </c>
      <c r="J5" s="192"/>
      <c r="K5" s="192"/>
      <c r="L5" s="192"/>
      <c r="M5" s="192"/>
      <c r="N5" s="192"/>
      <c r="O5" s="192"/>
      <c r="P5" s="192"/>
      <c r="Q5" s="192"/>
      <c r="R5" s="2" t="s">
        <v>6</v>
      </c>
      <c r="S5" s="73" t="s">
        <v>84</v>
      </c>
      <c r="T5" s="19"/>
    </row>
    <row r="6" spans="2:20" ht="16.5" customHeight="1">
      <c r="B6" s="4" t="s">
        <v>7</v>
      </c>
      <c r="C6" s="193" t="s">
        <v>8</v>
      </c>
      <c r="D6" s="193"/>
      <c r="E6" s="193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2"/>
      <c r="S6" s="55"/>
      <c r="T6" s="19"/>
    </row>
    <row r="7" spans="2:20" ht="18" customHeight="1" thickBot="1">
      <c r="B7" s="138" t="s">
        <v>9</v>
      </c>
      <c r="C7" s="138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2" t="s">
        <v>10</v>
      </c>
      <c r="S7" s="56" t="s">
        <v>11</v>
      </c>
      <c r="T7" s="16"/>
    </row>
    <row r="8" spans="2:20" ht="18" customHeight="1">
      <c r="B8" s="4"/>
      <c r="C8" s="4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2"/>
      <c r="S8" s="16"/>
      <c r="T8" s="16"/>
    </row>
    <row r="9" spans="2:20" ht="15" customHeight="1" thickBot="1">
      <c r="B9" s="189" t="s">
        <v>12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63"/>
    </row>
    <row r="10" spans="2:20" ht="33.75" customHeight="1">
      <c r="B10" s="181" t="s">
        <v>13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1" t="s">
        <v>14</v>
      </c>
      <c r="M10" s="182"/>
      <c r="N10" s="182"/>
      <c r="O10" s="182"/>
      <c r="P10" s="25" t="s">
        <v>15</v>
      </c>
      <c r="Q10" s="32" t="s">
        <v>16</v>
      </c>
      <c r="R10" s="32" t="s">
        <v>17</v>
      </c>
      <c r="S10" s="40" t="s">
        <v>18</v>
      </c>
      <c r="T10" s="16"/>
    </row>
    <row r="11" spans="2:20" ht="15.75" customHeight="1" thickBot="1">
      <c r="B11" s="171" t="s">
        <v>19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1" t="s">
        <v>20</v>
      </c>
      <c r="M11" s="172"/>
      <c r="N11" s="172"/>
      <c r="O11" s="172"/>
      <c r="P11" s="26" t="s">
        <v>21</v>
      </c>
      <c r="Q11" s="31" t="s">
        <v>22</v>
      </c>
      <c r="R11" s="31" t="s">
        <v>23</v>
      </c>
      <c r="S11" s="41" t="s">
        <v>24</v>
      </c>
      <c r="T11" s="64"/>
    </row>
    <row r="12" spans="2:20" s="13" customFormat="1" ht="62.25" customHeight="1" thickBot="1">
      <c r="B12" s="173" t="s">
        <v>25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6" t="s">
        <v>26</v>
      </c>
      <c r="M12" s="177"/>
      <c r="N12" s="177"/>
      <c r="O12" s="178"/>
      <c r="P12" s="98" t="s">
        <v>27</v>
      </c>
      <c r="Q12" s="33">
        <f>SUM(Q13:Q30)</f>
        <v>36027494.1</v>
      </c>
      <c r="R12" s="33">
        <f>SUM(R13:R31)</f>
        <v>18458564.409999996</v>
      </c>
      <c r="S12" s="42">
        <f>Q12-R12</f>
        <v>17568929.690000005</v>
      </c>
      <c r="T12" s="65"/>
    </row>
    <row r="13" spans="2:22" ht="57.75" customHeight="1">
      <c r="B13" s="187" t="s">
        <v>86</v>
      </c>
      <c r="C13" s="195"/>
      <c r="D13" s="195"/>
      <c r="E13" s="195"/>
      <c r="F13" s="195"/>
      <c r="G13" s="195"/>
      <c r="H13" s="195"/>
      <c r="I13" s="195"/>
      <c r="J13" s="195"/>
      <c r="K13" s="195"/>
      <c r="L13" s="25"/>
      <c r="M13" s="97"/>
      <c r="N13" s="97"/>
      <c r="O13" s="103"/>
      <c r="P13" s="101" t="s">
        <v>71</v>
      </c>
      <c r="Q13" s="91">
        <v>1322400</v>
      </c>
      <c r="R13" s="91">
        <f>517982.86+692.49+11.9+0.71</f>
        <v>518687.96</v>
      </c>
      <c r="S13" s="44">
        <f>(Q13-R13)</f>
        <v>803712.04</v>
      </c>
      <c r="T13" s="17"/>
      <c r="V13" s="62" t="s">
        <v>105</v>
      </c>
    </row>
    <row r="14" spans="2:20" ht="0.75" customHeight="1" hidden="1">
      <c r="B14" s="121" t="s">
        <v>78</v>
      </c>
      <c r="C14" s="196"/>
      <c r="D14" s="196"/>
      <c r="E14" s="196"/>
      <c r="F14" s="196"/>
      <c r="G14" s="196"/>
      <c r="H14" s="196"/>
      <c r="I14" s="196"/>
      <c r="J14" s="196"/>
      <c r="K14" s="196"/>
      <c r="L14" s="3"/>
      <c r="M14" s="1"/>
      <c r="N14" s="1"/>
      <c r="O14" s="104"/>
      <c r="P14" s="93" t="s">
        <v>77</v>
      </c>
      <c r="Q14" s="79">
        <v>0</v>
      </c>
      <c r="R14" s="90">
        <v>0</v>
      </c>
      <c r="S14" s="43">
        <f>(Q14-R14)</f>
        <v>0</v>
      </c>
      <c r="T14" s="17"/>
    </row>
    <row r="15" spans="2:20" ht="33" customHeight="1">
      <c r="B15" s="121" t="s">
        <v>87</v>
      </c>
      <c r="C15" s="196"/>
      <c r="D15" s="196"/>
      <c r="E15" s="196"/>
      <c r="F15" s="196"/>
      <c r="G15" s="196"/>
      <c r="H15" s="196"/>
      <c r="I15" s="196"/>
      <c r="J15" s="196"/>
      <c r="K15" s="196"/>
      <c r="L15" s="3"/>
      <c r="M15" s="1"/>
      <c r="N15" s="1"/>
      <c r="O15" s="104"/>
      <c r="P15" s="93" t="s">
        <v>97</v>
      </c>
      <c r="Q15" s="75">
        <v>101600</v>
      </c>
      <c r="R15" s="75">
        <f>16253.15+683.12</f>
        <v>16936.27</v>
      </c>
      <c r="S15" s="43">
        <f>(Q15-R15)</f>
        <v>84663.73</v>
      </c>
      <c r="T15" s="17"/>
    </row>
    <row r="16" spans="2:20" ht="25.5" customHeight="1">
      <c r="B16" s="121" t="s">
        <v>88</v>
      </c>
      <c r="C16" s="196"/>
      <c r="D16" s="196"/>
      <c r="E16" s="196"/>
      <c r="F16" s="196"/>
      <c r="G16" s="196"/>
      <c r="H16" s="196"/>
      <c r="I16" s="196"/>
      <c r="J16" s="196"/>
      <c r="K16" s="196"/>
      <c r="L16" s="3"/>
      <c r="M16" s="1"/>
      <c r="N16" s="1"/>
      <c r="O16" s="104"/>
      <c r="P16" s="94" t="s">
        <v>98</v>
      </c>
      <c r="Q16" s="75">
        <v>12500</v>
      </c>
      <c r="R16" s="75">
        <f>5101.23+9.77</f>
        <v>5111</v>
      </c>
      <c r="S16" s="43">
        <f>(Q16-R16)</f>
        <v>7389</v>
      </c>
      <c r="T16" s="17"/>
    </row>
    <row r="17" spans="2:20" ht="36" customHeight="1">
      <c r="B17" s="121" t="s">
        <v>96</v>
      </c>
      <c r="C17" s="196"/>
      <c r="D17" s="196"/>
      <c r="E17" s="196"/>
      <c r="F17" s="196"/>
      <c r="G17" s="196"/>
      <c r="H17" s="196"/>
      <c r="I17" s="196"/>
      <c r="J17" s="196"/>
      <c r="K17" s="196"/>
      <c r="L17" s="3"/>
      <c r="M17" s="1"/>
      <c r="N17" s="1"/>
      <c r="O17" s="104"/>
      <c r="P17" s="93" t="s">
        <v>99</v>
      </c>
      <c r="Q17" s="75">
        <v>14400</v>
      </c>
      <c r="R17" s="75">
        <f>1132.82+256.54</f>
        <v>1389.36</v>
      </c>
      <c r="S17" s="79">
        <f>(Q17-R17)</f>
        <v>13010.64</v>
      </c>
      <c r="T17" s="17"/>
    </row>
    <row r="18" spans="2:20" ht="46.5" customHeight="1">
      <c r="B18" s="194" t="s">
        <v>50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09"/>
      <c r="M18" s="72"/>
      <c r="N18" s="72"/>
      <c r="O18" s="105"/>
      <c r="P18" s="101" t="s">
        <v>100</v>
      </c>
      <c r="Q18" s="91">
        <v>5000</v>
      </c>
      <c r="R18" s="91">
        <v>3200</v>
      </c>
      <c r="S18" s="44">
        <f>Q18-R18</f>
        <v>1800</v>
      </c>
      <c r="T18" s="17"/>
    </row>
    <row r="19" spans="2:20" ht="25.5" customHeight="1">
      <c r="B19" s="121" t="s">
        <v>101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3"/>
      <c r="M19" s="1"/>
      <c r="N19" s="1"/>
      <c r="O19" s="104"/>
      <c r="P19" s="93" t="s">
        <v>103</v>
      </c>
      <c r="Q19" s="75">
        <v>0</v>
      </c>
      <c r="R19" s="75">
        <v>449203.49</v>
      </c>
      <c r="S19" s="43">
        <f>Q19-R19</f>
        <v>-449203.49</v>
      </c>
      <c r="T19" s="17"/>
    </row>
    <row r="20" spans="2:20" ht="25.5" customHeight="1">
      <c r="B20" s="121" t="s">
        <v>177</v>
      </c>
      <c r="C20" s="122"/>
      <c r="D20" s="122"/>
      <c r="E20" s="122"/>
      <c r="F20" s="122"/>
      <c r="G20" s="122"/>
      <c r="H20" s="122"/>
      <c r="I20" s="122"/>
      <c r="J20" s="122"/>
      <c r="K20" s="122"/>
      <c r="L20" s="3"/>
      <c r="M20" s="1"/>
      <c r="N20" s="1"/>
      <c r="O20" s="104"/>
      <c r="P20" s="93" t="s">
        <v>176</v>
      </c>
      <c r="Q20" s="75"/>
      <c r="R20" s="75">
        <v>0.01</v>
      </c>
      <c r="S20" s="43">
        <f>Q20-R20</f>
        <v>-0.01</v>
      </c>
      <c r="T20" s="17"/>
    </row>
    <row r="21" spans="2:20" ht="27.75" customHeight="1">
      <c r="B21" s="121" t="s">
        <v>89</v>
      </c>
      <c r="C21" s="198"/>
      <c r="D21" s="198"/>
      <c r="E21" s="198"/>
      <c r="F21" s="198"/>
      <c r="G21" s="198"/>
      <c r="H21" s="198"/>
      <c r="I21" s="198"/>
      <c r="J21" s="198"/>
      <c r="K21" s="198"/>
      <c r="L21" s="3"/>
      <c r="M21" s="1"/>
      <c r="N21" s="1"/>
      <c r="O21" s="104"/>
      <c r="P21" s="93" t="s">
        <v>63</v>
      </c>
      <c r="Q21" s="75">
        <f>4822200</f>
        <v>4822200</v>
      </c>
      <c r="R21" s="75">
        <v>2411101</v>
      </c>
      <c r="S21" s="43">
        <f aca="true" t="shared" si="0" ref="S21:S31">(Q21-R21)</f>
        <v>2411099</v>
      </c>
      <c r="T21" s="17"/>
    </row>
    <row r="22" spans="2:20" ht="27.75" customHeight="1">
      <c r="B22" s="187" t="s">
        <v>90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09"/>
      <c r="M22" s="72"/>
      <c r="N22" s="72"/>
      <c r="O22" s="105"/>
      <c r="P22" s="93" t="s">
        <v>64</v>
      </c>
      <c r="Q22" s="75">
        <f>16060200+721600</f>
        <v>16781800</v>
      </c>
      <c r="R22" s="75">
        <v>8232851</v>
      </c>
      <c r="S22" s="43">
        <f t="shared" si="0"/>
        <v>8548949</v>
      </c>
      <c r="T22" s="17"/>
    </row>
    <row r="23" spans="2:20" ht="27.75" customHeight="1">
      <c r="B23" s="121" t="s">
        <v>91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23"/>
      <c r="M23" s="124"/>
      <c r="N23" s="124"/>
      <c r="O23" s="125"/>
      <c r="P23" s="93" t="s">
        <v>65</v>
      </c>
      <c r="Q23" s="75">
        <v>5449</v>
      </c>
      <c r="R23" s="75">
        <v>2724.5</v>
      </c>
      <c r="S23" s="43">
        <f t="shared" si="0"/>
        <v>2724.5</v>
      </c>
      <c r="T23" s="17"/>
    </row>
    <row r="24" spans="2:20" ht="42.75" customHeight="1">
      <c r="B24" s="121" t="s">
        <v>92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23"/>
      <c r="M24" s="124"/>
      <c r="N24" s="124"/>
      <c r="O24" s="125"/>
      <c r="P24" s="93" t="s">
        <v>66</v>
      </c>
      <c r="Q24" s="75">
        <v>156000</v>
      </c>
      <c r="R24" s="75">
        <v>132600</v>
      </c>
      <c r="S24" s="43">
        <f t="shared" si="0"/>
        <v>23400</v>
      </c>
      <c r="T24" s="17"/>
    </row>
    <row r="25" spans="2:20" ht="53.25" customHeight="1" hidden="1">
      <c r="B25" s="199" t="s">
        <v>81</v>
      </c>
      <c r="C25" s="200"/>
      <c r="D25" s="200"/>
      <c r="E25" s="200"/>
      <c r="F25" s="200"/>
      <c r="G25" s="200"/>
      <c r="H25" s="200"/>
      <c r="I25" s="200"/>
      <c r="J25" s="200"/>
      <c r="K25" s="201"/>
      <c r="L25" s="129"/>
      <c r="M25" s="130"/>
      <c r="N25" s="130"/>
      <c r="O25" s="131"/>
      <c r="P25" s="93" t="s">
        <v>80</v>
      </c>
      <c r="Q25" s="75">
        <v>0</v>
      </c>
      <c r="R25" s="90">
        <v>0</v>
      </c>
      <c r="S25" s="43">
        <f t="shared" si="0"/>
        <v>0</v>
      </c>
      <c r="T25" s="17"/>
    </row>
    <row r="26" spans="2:20" ht="47.25" customHeight="1">
      <c r="B26" s="187" t="s">
        <v>93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23"/>
      <c r="M26" s="124"/>
      <c r="N26" s="124"/>
      <c r="O26" s="125"/>
      <c r="P26" s="93" t="s">
        <v>75</v>
      </c>
      <c r="Q26" s="75">
        <v>30500</v>
      </c>
      <c r="R26" s="75">
        <v>15250</v>
      </c>
      <c r="S26" s="43">
        <f t="shared" si="0"/>
        <v>15250</v>
      </c>
      <c r="T26" s="17"/>
    </row>
    <row r="27" spans="2:20" ht="30" customHeight="1">
      <c r="B27" s="187" t="s">
        <v>94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23"/>
      <c r="M27" s="124"/>
      <c r="N27" s="124"/>
      <c r="O27" s="125"/>
      <c r="P27" s="94" t="s">
        <v>67</v>
      </c>
      <c r="Q27" s="75">
        <f>8429520.9+1098148.12+1763770-1140869.46+2200000</f>
        <v>12350569.559999999</v>
      </c>
      <c r="R27" s="75">
        <v>6237441.67</v>
      </c>
      <c r="S27" s="43">
        <f t="shared" si="0"/>
        <v>6113127.889999999</v>
      </c>
      <c r="T27" s="17"/>
    </row>
    <row r="28" spans="2:20" ht="30" customHeight="1">
      <c r="B28" s="187" t="s">
        <v>175</v>
      </c>
      <c r="C28" s="188"/>
      <c r="D28" s="188"/>
      <c r="E28" s="188"/>
      <c r="F28" s="188"/>
      <c r="G28" s="188"/>
      <c r="H28" s="188"/>
      <c r="I28" s="188"/>
      <c r="J28" s="188"/>
      <c r="K28" s="188"/>
      <c r="L28" s="95"/>
      <c r="M28" s="96"/>
      <c r="N28" s="96"/>
      <c r="O28" s="102"/>
      <c r="P28" s="94" t="s">
        <v>174</v>
      </c>
      <c r="Q28" s="75">
        <v>200000</v>
      </c>
      <c r="R28" s="75">
        <v>200000</v>
      </c>
      <c r="S28" s="43"/>
      <c r="T28" s="17"/>
    </row>
    <row r="29" spans="2:20" ht="47.25" customHeight="1">
      <c r="B29" s="187" t="s">
        <v>148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23"/>
      <c r="M29" s="124"/>
      <c r="N29" s="124"/>
      <c r="O29" s="125"/>
      <c r="P29" s="94" t="s">
        <v>147</v>
      </c>
      <c r="Q29" s="75">
        <v>753075.54</v>
      </c>
      <c r="R29" s="75">
        <v>753075.54</v>
      </c>
      <c r="S29" s="43">
        <f t="shared" si="0"/>
        <v>0</v>
      </c>
      <c r="T29" s="17"/>
    </row>
    <row r="30" spans="2:20" ht="48" customHeight="1">
      <c r="B30" s="187" t="s">
        <v>95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23"/>
      <c r="M30" s="124"/>
      <c r="N30" s="124"/>
      <c r="O30" s="125"/>
      <c r="P30" s="93" t="s">
        <v>79</v>
      </c>
      <c r="Q30" s="89">
        <v>-528000</v>
      </c>
      <c r="R30" s="75">
        <v>-528000</v>
      </c>
      <c r="S30" s="43">
        <f t="shared" si="0"/>
        <v>0</v>
      </c>
      <c r="T30" s="17"/>
    </row>
    <row r="31" spans="2:20" ht="44.25" customHeight="1" thickBot="1">
      <c r="B31" s="187" t="s">
        <v>145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26"/>
      <c r="M31" s="127"/>
      <c r="N31" s="127"/>
      <c r="O31" s="128"/>
      <c r="P31" s="106" t="s">
        <v>146</v>
      </c>
      <c r="Q31" s="107">
        <v>0</v>
      </c>
      <c r="R31" s="107">
        <v>6992.61</v>
      </c>
      <c r="S31" s="108">
        <f t="shared" si="0"/>
        <v>-6992.61</v>
      </c>
      <c r="T31" s="17"/>
    </row>
    <row r="32" spans="2:20" ht="8.25" customHeight="1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6"/>
      <c r="M32" s="16"/>
      <c r="N32" s="16"/>
      <c r="O32" s="16"/>
      <c r="P32" s="16"/>
      <c r="Q32" s="17"/>
      <c r="R32" s="17"/>
      <c r="S32" s="17"/>
      <c r="T32" s="17"/>
    </row>
    <row r="33" spans="2:20" ht="14.25" customHeight="1" thickBot="1">
      <c r="B33" s="189" t="s">
        <v>72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63"/>
    </row>
    <row r="34" spans="2:20" ht="36" customHeight="1">
      <c r="B34" s="181" t="s">
        <v>13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1" t="s">
        <v>14</v>
      </c>
      <c r="M34" s="182"/>
      <c r="N34" s="182"/>
      <c r="O34" s="182"/>
      <c r="P34" s="25" t="s">
        <v>28</v>
      </c>
      <c r="Q34" s="32" t="s">
        <v>16</v>
      </c>
      <c r="R34" s="32" t="s">
        <v>17</v>
      </c>
      <c r="S34" s="40" t="s">
        <v>18</v>
      </c>
      <c r="T34" s="16"/>
    </row>
    <row r="35" spans="2:20" ht="13.5" customHeight="1" thickBot="1">
      <c r="B35" s="171" t="s">
        <v>19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1" t="s">
        <v>20</v>
      </c>
      <c r="M35" s="172"/>
      <c r="N35" s="172"/>
      <c r="O35" s="172"/>
      <c r="P35" s="26" t="s">
        <v>21</v>
      </c>
      <c r="Q35" s="31" t="s">
        <v>22</v>
      </c>
      <c r="R35" s="31" t="s">
        <v>23</v>
      </c>
      <c r="S35" s="41" t="s">
        <v>24</v>
      </c>
      <c r="T35" s="64"/>
    </row>
    <row r="36" spans="2:134" s="13" customFormat="1" ht="21.75" customHeight="1" thickBot="1">
      <c r="B36" s="173" t="s">
        <v>29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6" t="s">
        <v>30</v>
      </c>
      <c r="M36" s="177"/>
      <c r="N36" s="177"/>
      <c r="O36" s="177"/>
      <c r="P36" s="28" t="s">
        <v>27</v>
      </c>
      <c r="Q36" s="33">
        <f>SUM(Q37:Q95)</f>
        <v>38339516.96000001</v>
      </c>
      <c r="R36" s="33">
        <f>SUM(R37:R95)</f>
        <v>19405091.809999995</v>
      </c>
      <c r="S36" s="42">
        <f>SUM(S37:S95)</f>
        <v>18934425.15</v>
      </c>
      <c r="T36" s="65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</row>
    <row r="37" spans="2:134" s="20" customFormat="1" ht="18" customHeight="1">
      <c r="B37" s="148" t="s">
        <v>53</v>
      </c>
      <c r="C37" s="169"/>
      <c r="D37" s="169"/>
      <c r="E37" s="169"/>
      <c r="F37" s="169"/>
      <c r="G37" s="169"/>
      <c r="H37" s="169"/>
      <c r="I37" s="169"/>
      <c r="J37" s="169"/>
      <c r="K37" s="170"/>
      <c r="L37" s="184"/>
      <c r="M37" s="185"/>
      <c r="N37" s="185"/>
      <c r="O37" s="186"/>
      <c r="P37" s="113" t="s">
        <v>107</v>
      </c>
      <c r="Q37" s="114">
        <v>1552423.39</v>
      </c>
      <c r="R37" s="115">
        <v>672191.49</v>
      </c>
      <c r="S37" s="116">
        <f>Q37-R37</f>
        <v>880231.8999999999</v>
      </c>
      <c r="T37" s="1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</row>
    <row r="38" spans="2:134" s="20" customFormat="1" ht="18" customHeight="1">
      <c r="B38" s="148" t="s">
        <v>55</v>
      </c>
      <c r="C38" s="169"/>
      <c r="D38" s="169"/>
      <c r="E38" s="169"/>
      <c r="F38" s="169"/>
      <c r="G38" s="169"/>
      <c r="H38" s="169"/>
      <c r="I38" s="169"/>
      <c r="J38" s="169"/>
      <c r="K38" s="170"/>
      <c r="L38" s="69"/>
      <c r="M38" s="70"/>
      <c r="N38" s="70"/>
      <c r="O38" s="71"/>
      <c r="P38" s="21" t="s">
        <v>108</v>
      </c>
      <c r="Q38" s="61">
        <v>304904.34</v>
      </c>
      <c r="R38" s="30">
        <v>163824.16</v>
      </c>
      <c r="S38" s="44">
        <f aca="true" t="shared" si="1" ref="S38:S95">Q38-R38</f>
        <v>141080.18000000002</v>
      </c>
      <c r="T38" s="17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</row>
    <row r="39" spans="2:134" s="20" customFormat="1" ht="18" customHeight="1">
      <c r="B39" s="148" t="s">
        <v>53</v>
      </c>
      <c r="C39" s="122"/>
      <c r="D39" s="122"/>
      <c r="E39" s="122"/>
      <c r="F39" s="122"/>
      <c r="G39" s="122"/>
      <c r="H39" s="122"/>
      <c r="I39" s="122"/>
      <c r="J39" s="76"/>
      <c r="K39" s="77"/>
      <c r="L39" s="69"/>
      <c r="M39" s="70"/>
      <c r="N39" s="70"/>
      <c r="O39" s="71"/>
      <c r="P39" s="21" t="s">
        <v>109</v>
      </c>
      <c r="Q39" s="61">
        <v>6765645.6</v>
      </c>
      <c r="R39" s="30">
        <v>3540891.63</v>
      </c>
      <c r="S39" s="44">
        <f t="shared" si="1"/>
        <v>3224753.9699999997</v>
      </c>
      <c r="T39" s="17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</row>
    <row r="40" spans="2:134" s="20" customFormat="1" ht="18" customHeight="1">
      <c r="B40" s="148" t="s">
        <v>55</v>
      </c>
      <c r="C40" s="169"/>
      <c r="D40" s="169"/>
      <c r="E40" s="169"/>
      <c r="F40" s="169"/>
      <c r="G40" s="169"/>
      <c r="H40" s="169"/>
      <c r="I40" s="169"/>
      <c r="J40" s="169"/>
      <c r="K40" s="170"/>
      <c r="L40" s="69"/>
      <c r="M40" s="70"/>
      <c r="N40" s="70"/>
      <c r="O40" s="71"/>
      <c r="P40" s="21" t="s">
        <v>110</v>
      </c>
      <c r="Q40" s="86">
        <f>1982926.67+360800</f>
        <v>2343726.67</v>
      </c>
      <c r="R40" s="30">
        <v>1848413.92</v>
      </c>
      <c r="S40" s="44">
        <f t="shared" si="1"/>
        <v>495312.75</v>
      </c>
      <c r="T40" s="17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</row>
    <row r="41" spans="2:134" s="20" customFormat="1" ht="18" customHeight="1">
      <c r="B41" s="148" t="s">
        <v>60</v>
      </c>
      <c r="C41" s="169"/>
      <c r="D41" s="169"/>
      <c r="E41" s="169"/>
      <c r="F41" s="169"/>
      <c r="G41" s="169"/>
      <c r="H41" s="169"/>
      <c r="I41" s="169"/>
      <c r="J41" s="169"/>
      <c r="K41" s="170"/>
      <c r="L41" s="69"/>
      <c r="M41" s="70"/>
      <c r="N41" s="70"/>
      <c r="O41" s="71"/>
      <c r="P41" s="21" t="s">
        <v>111</v>
      </c>
      <c r="Q41" s="61">
        <v>30000</v>
      </c>
      <c r="R41" s="30">
        <v>0</v>
      </c>
      <c r="S41" s="44">
        <f t="shared" si="1"/>
        <v>30000</v>
      </c>
      <c r="T41" s="17"/>
      <c r="U41"/>
      <c r="V41" s="62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</row>
    <row r="42" spans="2:134" s="20" customFormat="1" ht="18" customHeight="1">
      <c r="B42" s="148" t="s">
        <v>54</v>
      </c>
      <c r="C42" s="169"/>
      <c r="D42" s="169"/>
      <c r="E42" s="169"/>
      <c r="F42" s="169"/>
      <c r="G42" s="169"/>
      <c r="H42" s="169"/>
      <c r="I42" s="169"/>
      <c r="J42" s="169"/>
      <c r="K42" s="170"/>
      <c r="L42" s="69"/>
      <c r="M42" s="70"/>
      <c r="N42" s="70"/>
      <c r="O42" s="71"/>
      <c r="P42" s="21" t="s">
        <v>112</v>
      </c>
      <c r="Q42" s="86">
        <v>520000</v>
      </c>
      <c r="R42" s="30">
        <v>347943</v>
      </c>
      <c r="S42" s="44">
        <f t="shared" si="1"/>
        <v>172057</v>
      </c>
      <c r="T42" s="17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</row>
    <row r="43" spans="2:134" s="20" customFormat="1" ht="18" customHeight="1">
      <c r="B43" s="148" t="s">
        <v>56</v>
      </c>
      <c r="C43" s="158"/>
      <c r="D43" s="158"/>
      <c r="E43" s="158"/>
      <c r="F43" s="158"/>
      <c r="G43" s="158"/>
      <c r="H43" s="158"/>
      <c r="I43" s="158"/>
      <c r="J43" s="158"/>
      <c r="K43" s="183"/>
      <c r="L43" s="69"/>
      <c r="M43" s="70"/>
      <c r="N43" s="70"/>
      <c r="O43" s="71"/>
      <c r="P43" s="21" t="s">
        <v>113</v>
      </c>
      <c r="Q43" s="61">
        <v>33417.6</v>
      </c>
      <c r="R43" s="30">
        <v>29094.16</v>
      </c>
      <c r="S43" s="44">
        <f t="shared" si="1"/>
        <v>4323.439999999999</v>
      </c>
      <c r="T43" s="17"/>
      <c r="U43"/>
      <c r="V43" s="62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</row>
    <row r="44" spans="2:134" s="20" customFormat="1" ht="18" customHeight="1">
      <c r="B44" s="148" t="s">
        <v>57</v>
      </c>
      <c r="C44" s="169"/>
      <c r="D44" s="169"/>
      <c r="E44" s="169"/>
      <c r="F44" s="169"/>
      <c r="G44" s="169"/>
      <c r="H44" s="169"/>
      <c r="I44" s="169"/>
      <c r="J44" s="169"/>
      <c r="K44" s="170"/>
      <c r="L44" s="69"/>
      <c r="M44" s="70"/>
      <c r="N44" s="70"/>
      <c r="O44" s="71"/>
      <c r="P44" s="21" t="s">
        <v>114</v>
      </c>
      <c r="Q44" s="61">
        <v>521033.92</v>
      </c>
      <c r="R44" s="30">
        <v>250812.83</v>
      </c>
      <c r="S44" s="44">
        <f t="shared" si="1"/>
        <v>270221.08999999997</v>
      </c>
      <c r="T44" s="17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</row>
    <row r="45" spans="2:134" s="20" customFormat="1" ht="18" customHeight="1">
      <c r="B45" s="148" t="s">
        <v>58</v>
      </c>
      <c r="C45" s="169"/>
      <c r="D45" s="169"/>
      <c r="E45" s="169"/>
      <c r="F45" s="169"/>
      <c r="G45" s="169"/>
      <c r="H45" s="169"/>
      <c r="I45" s="169"/>
      <c r="J45" s="169"/>
      <c r="K45" s="170"/>
      <c r="L45" s="69"/>
      <c r="M45" s="70"/>
      <c r="N45" s="70"/>
      <c r="O45" s="71"/>
      <c r="P45" s="21" t="s">
        <v>115</v>
      </c>
      <c r="Q45" s="86">
        <f>135068.54+10088.1+10937.5+10937.5</f>
        <v>167031.64</v>
      </c>
      <c r="R45" s="30">
        <v>99111.64</v>
      </c>
      <c r="S45" s="44">
        <f t="shared" si="1"/>
        <v>67920.00000000001</v>
      </c>
      <c r="T45" s="17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</row>
    <row r="46" spans="2:134" s="20" customFormat="1" ht="18" customHeight="1">
      <c r="B46" s="148" t="s">
        <v>59</v>
      </c>
      <c r="C46" s="169"/>
      <c r="D46" s="169"/>
      <c r="E46" s="169"/>
      <c r="F46" s="169"/>
      <c r="G46" s="169"/>
      <c r="H46" s="169"/>
      <c r="I46" s="169"/>
      <c r="J46" s="169"/>
      <c r="K46" s="170"/>
      <c r="L46" s="69"/>
      <c r="M46" s="70"/>
      <c r="N46" s="70"/>
      <c r="O46" s="71"/>
      <c r="P46" s="21" t="s">
        <v>116</v>
      </c>
      <c r="Q46" s="61">
        <f>161397+54200+7132.36+9435.71+13040+1000</f>
        <v>246205.06999999998</v>
      </c>
      <c r="R46" s="30">
        <v>173743.07</v>
      </c>
      <c r="S46" s="44">
        <f t="shared" si="1"/>
        <v>72461.99999999997</v>
      </c>
      <c r="T46" s="17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</row>
    <row r="47" spans="2:134" s="20" customFormat="1" ht="18" customHeight="1">
      <c r="B47" s="148" t="s">
        <v>60</v>
      </c>
      <c r="C47" s="169"/>
      <c r="D47" s="169"/>
      <c r="E47" s="169"/>
      <c r="F47" s="169"/>
      <c r="G47" s="169"/>
      <c r="H47" s="169"/>
      <c r="I47" s="169"/>
      <c r="J47" s="169"/>
      <c r="K47" s="170"/>
      <c r="L47" s="69"/>
      <c r="M47" s="70"/>
      <c r="N47" s="70"/>
      <c r="O47" s="71"/>
      <c r="P47" s="21" t="s">
        <v>117</v>
      </c>
      <c r="Q47" s="61">
        <f>17000+13058.8</f>
        <v>30058.8</v>
      </c>
      <c r="R47" s="30">
        <v>30058.8</v>
      </c>
      <c r="S47" s="44">
        <f t="shared" si="1"/>
        <v>0</v>
      </c>
      <c r="T47" s="1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</row>
    <row r="48" spans="2:134" s="20" customFormat="1" ht="18" customHeight="1">
      <c r="B48" s="148" t="s">
        <v>61</v>
      </c>
      <c r="C48" s="169"/>
      <c r="D48" s="169"/>
      <c r="E48" s="169"/>
      <c r="F48" s="169"/>
      <c r="G48" s="169"/>
      <c r="H48" s="169"/>
      <c r="I48" s="169"/>
      <c r="J48" s="169"/>
      <c r="K48" s="170"/>
      <c r="L48" s="69"/>
      <c r="M48" s="70"/>
      <c r="N48" s="70"/>
      <c r="O48" s="71"/>
      <c r="P48" s="21" t="s">
        <v>118</v>
      </c>
      <c r="Q48" s="61">
        <v>292607.68</v>
      </c>
      <c r="R48" s="30">
        <v>151682.47</v>
      </c>
      <c r="S48" s="44">
        <f t="shared" si="1"/>
        <v>140925.21</v>
      </c>
      <c r="T48" s="17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</row>
    <row r="49" spans="2:134" s="20" customFormat="1" ht="18" customHeight="1">
      <c r="B49" s="78" t="s">
        <v>60</v>
      </c>
      <c r="C49" s="76"/>
      <c r="D49" s="76"/>
      <c r="E49" s="76"/>
      <c r="F49" s="76"/>
      <c r="G49" s="76"/>
      <c r="H49" s="76"/>
      <c r="I49" s="76"/>
      <c r="J49" s="76"/>
      <c r="K49" s="77"/>
      <c r="L49" s="69"/>
      <c r="M49" s="70"/>
      <c r="N49" s="70"/>
      <c r="O49" s="71"/>
      <c r="P49" s="21" t="s">
        <v>119</v>
      </c>
      <c r="Q49" s="61">
        <v>3960</v>
      </c>
      <c r="R49" s="30">
        <v>3960</v>
      </c>
      <c r="S49" s="44">
        <f t="shared" si="1"/>
        <v>0</v>
      </c>
      <c r="T49" s="17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</row>
    <row r="50" spans="2:134" s="20" customFormat="1" ht="18" customHeight="1">
      <c r="B50" s="78" t="s">
        <v>60</v>
      </c>
      <c r="C50" s="76"/>
      <c r="D50" s="76"/>
      <c r="E50" s="76"/>
      <c r="F50" s="76"/>
      <c r="G50" s="76"/>
      <c r="H50" s="76"/>
      <c r="I50" s="76"/>
      <c r="J50" s="76"/>
      <c r="K50" s="77"/>
      <c r="L50" s="69"/>
      <c r="M50" s="70"/>
      <c r="N50" s="70"/>
      <c r="O50" s="71"/>
      <c r="P50" s="21" t="s">
        <v>170</v>
      </c>
      <c r="Q50" s="61">
        <v>7463</v>
      </c>
      <c r="R50" s="30">
        <v>0</v>
      </c>
      <c r="S50" s="44">
        <f t="shared" si="1"/>
        <v>7463</v>
      </c>
      <c r="T50" s="17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</row>
    <row r="51" spans="2:134" s="20" customFormat="1" ht="18" customHeight="1">
      <c r="B51" s="78" t="s">
        <v>60</v>
      </c>
      <c r="C51" s="76"/>
      <c r="D51" s="76"/>
      <c r="E51" s="76"/>
      <c r="F51" s="76"/>
      <c r="G51" s="76"/>
      <c r="H51" s="76"/>
      <c r="I51" s="76"/>
      <c r="J51" s="76"/>
      <c r="K51" s="77"/>
      <c r="L51" s="69"/>
      <c r="M51" s="70"/>
      <c r="N51" s="70"/>
      <c r="O51" s="71"/>
      <c r="P51" s="21" t="s">
        <v>150</v>
      </c>
      <c r="Q51" s="61">
        <v>50000</v>
      </c>
      <c r="R51" s="30">
        <v>50000</v>
      </c>
      <c r="S51" s="44">
        <f t="shared" si="1"/>
        <v>0</v>
      </c>
      <c r="T51" s="17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</row>
    <row r="52" spans="2:134" s="20" customFormat="1" ht="18" customHeight="1">
      <c r="B52" s="148" t="s">
        <v>53</v>
      </c>
      <c r="C52" s="169"/>
      <c r="D52" s="169"/>
      <c r="E52" s="169"/>
      <c r="F52" s="169"/>
      <c r="G52" s="169"/>
      <c r="H52" s="169"/>
      <c r="I52" s="169"/>
      <c r="J52" s="169"/>
      <c r="K52" s="170"/>
      <c r="L52" s="69"/>
      <c r="M52" s="70"/>
      <c r="N52" s="70"/>
      <c r="O52" s="71"/>
      <c r="P52" s="21" t="s">
        <v>120</v>
      </c>
      <c r="Q52" s="86">
        <v>119192.56</v>
      </c>
      <c r="R52" s="87">
        <v>53784.84</v>
      </c>
      <c r="S52" s="44">
        <f t="shared" si="1"/>
        <v>65407.72</v>
      </c>
      <c r="T52" s="17"/>
      <c r="U52"/>
      <c r="V52" s="6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</row>
    <row r="53" spans="2:134" s="20" customFormat="1" ht="18" customHeight="1">
      <c r="B53" s="148" t="s">
        <v>55</v>
      </c>
      <c r="C53" s="169"/>
      <c r="D53" s="169"/>
      <c r="E53" s="169"/>
      <c r="F53" s="169"/>
      <c r="G53" s="169"/>
      <c r="H53" s="169"/>
      <c r="I53" s="169"/>
      <c r="J53" s="169"/>
      <c r="K53" s="170"/>
      <c r="L53" s="69"/>
      <c r="M53" s="70"/>
      <c r="N53" s="70"/>
      <c r="O53" s="71"/>
      <c r="P53" s="21" t="s">
        <v>167</v>
      </c>
      <c r="Q53" s="86">
        <v>35996</v>
      </c>
      <c r="R53" s="87">
        <v>11998.8</v>
      </c>
      <c r="S53" s="44">
        <f t="shared" si="1"/>
        <v>23997.2</v>
      </c>
      <c r="T53" s="17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</row>
    <row r="54" spans="2:134" s="20" customFormat="1" ht="18" customHeight="1">
      <c r="B54" s="148" t="s">
        <v>61</v>
      </c>
      <c r="C54" s="169"/>
      <c r="D54" s="169"/>
      <c r="E54" s="169"/>
      <c r="F54" s="169"/>
      <c r="G54" s="169"/>
      <c r="H54" s="169"/>
      <c r="I54" s="169"/>
      <c r="J54" s="169"/>
      <c r="K54" s="170"/>
      <c r="L54" s="69"/>
      <c r="M54" s="70"/>
      <c r="N54" s="70"/>
      <c r="O54" s="71"/>
      <c r="P54" s="21" t="s">
        <v>121</v>
      </c>
      <c r="Q54" s="86">
        <v>811.44</v>
      </c>
      <c r="R54" s="87">
        <v>0</v>
      </c>
      <c r="S54" s="44">
        <f t="shared" si="1"/>
        <v>811.44</v>
      </c>
      <c r="T54" s="17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</row>
    <row r="55" spans="2:134" s="20" customFormat="1" ht="18" customHeight="1">
      <c r="B55" s="148" t="s">
        <v>53</v>
      </c>
      <c r="C55" s="169"/>
      <c r="D55" s="169"/>
      <c r="E55" s="169"/>
      <c r="F55" s="169"/>
      <c r="G55" s="169"/>
      <c r="H55" s="169"/>
      <c r="I55" s="169"/>
      <c r="J55" s="169"/>
      <c r="K55" s="170"/>
      <c r="L55" s="69"/>
      <c r="M55" s="70"/>
      <c r="N55" s="70"/>
      <c r="O55" s="71"/>
      <c r="P55" s="21" t="s">
        <v>122</v>
      </c>
      <c r="Q55" s="61">
        <v>3803.4</v>
      </c>
      <c r="R55" s="87">
        <v>1574.5</v>
      </c>
      <c r="S55" s="44">
        <f t="shared" si="1"/>
        <v>2228.9</v>
      </c>
      <c r="T55" s="17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</row>
    <row r="56" spans="2:134" s="20" customFormat="1" ht="18" customHeight="1">
      <c r="B56" s="148" t="s">
        <v>55</v>
      </c>
      <c r="C56" s="169"/>
      <c r="D56" s="169"/>
      <c r="E56" s="169"/>
      <c r="F56" s="169"/>
      <c r="G56" s="169"/>
      <c r="H56" s="169"/>
      <c r="I56" s="169"/>
      <c r="J56" s="169"/>
      <c r="K56" s="170"/>
      <c r="L56" s="69"/>
      <c r="M56" s="70"/>
      <c r="N56" s="70"/>
      <c r="O56" s="71"/>
      <c r="P56" s="21" t="s">
        <v>123</v>
      </c>
      <c r="Q56" s="61">
        <v>1645.6</v>
      </c>
      <c r="R56" s="87">
        <v>685.5</v>
      </c>
      <c r="S56" s="44">
        <f t="shared" si="1"/>
        <v>960.0999999999999</v>
      </c>
      <c r="T56" s="17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</row>
    <row r="57" spans="2:134" s="20" customFormat="1" ht="18" customHeight="1">
      <c r="B57" s="78" t="s">
        <v>60</v>
      </c>
      <c r="C57" s="76"/>
      <c r="D57" s="76"/>
      <c r="E57" s="76"/>
      <c r="F57" s="76"/>
      <c r="G57" s="76"/>
      <c r="H57" s="76"/>
      <c r="I57" s="76"/>
      <c r="J57" s="76"/>
      <c r="K57" s="77"/>
      <c r="L57" s="69"/>
      <c r="M57" s="70"/>
      <c r="N57" s="70"/>
      <c r="O57" s="71"/>
      <c r="P57" s="21" t="s">
        <v>154</v>
      </c>
      <c r="Q57" s="61">
        <v>4000</v>
      </c>
      <c r="R57" s="87">
        <v>0</v>
      </c>
      <c r="S57" s="44">
        <f t="shared" si="1"/>
        <v>4000</v>
      </c>
      <c r="T57" s="1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</row>
    <row r="58" spans="2:134" s="20" customFormat="1" ht="18" customHeight="1">
      <c r="B58" s="148" t="s">
        <v>59</v>
      </c>
      <c r="C58" s="169"/>
      <c r="D58" s="169"/>
      <c r="E58" s="169"/>
      <c r="F58" s="169"/>
      <c r="G58" s="169"/>
      <c r="H58" s="169"/>
      <c r="I58" s="169"/>
      <c r="J58" s="169"/>
      <c r="K58" s="170"/>
      <c r="L58" s="69"/>
      <c r="M58" s="70"/>
      <c r="N58" s="70"/>
      <c r="O58" s="71"/>
      <c r="P58" s="21" t="s">
        <v>124</v>
      </c>
      <c r="Q58" s="61">
        <v>21560</v>
      </c>
      <c r="R58" s="30">
        <v>0</v>
      </c>
      <c r="S58" s="44">
        <f t="shared" si="1"/>
        <v>21560</v>
      </c>
      <c r="T58" s="17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</row>
    <row r="59" spans="2:134" s="20" customFormat="1" ht="18" customHeight="1">
      <c r="B59" s="148" t="s">
        <v>59</v>
      </c>
      <c r="C59" s="169"/>
      <c r="D59" s="169"/>
      <c r="E59" s="169"/>
      <c r="F59" s="169"/>
      <c r="G59" s="169"/>
      <c r="H59" s="169"/>
      <c r="I59" s="169"/>
      <c r="J59" s="169"/>
      <c r="K59" s="170"/>
      <c r="L59" s="69"/>
      <c r="M59" s="70"/>
      <c r="N59" s="70"/>
      <c r="O59" s="71"/>
      <c r="P59" s="21" t="s">
        <v>125</v>
      </c>
      <c r="Q59" s="61">
        <v>9240</v>
      </c>
      <c r="R59" s="30">
        <v>0</v>
      </c>
      <c r="S59" s="44">
        <f t="shared" si="1"/>
        <v>9240</v>
      </c>
      <c r="T59" s="17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</row>
    <row r="60" spans="2:134" s="20" customFormat="1" ht="18" customHeight="1">
      <c r="B60" s="148" t="s">
        <v>58</v>
      </c>
      <c r="C60" s="169"/>
      <c r="D60" s="169"/>
      <c r="E60" s="169"/>
      <c r="F60" s="169"/>
      <c r="G60" s="169"/>
      <c r="H60" s="169"/>
      <c r="I60" s="169"/>
      <c r="J60" s="169"/>
      <c r="K60" s="170"/>
      <c r="L60" s="69"/>
      <c r="M60" s="70"/>
      <c r="N60" s="70"/>
      <c r="O60" s="71"/>
      <c r="P60" s="21" t="s">
        <v>159</v>
      </c>
      <c r="Q60" s="99">
        <v>1569776.97</v>
      </c>
      <c r="R60" s="100">
        <v>1046998.96</v>
      </c>
      <c r="S60" s="43">
        <f t="shared" si="1"/>
        <v>522778.01</v>
      </c>
      <c r="T60" s="17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</row>
    <row r="61" spans="2:134" s="20" customFormat="1" ht="18" customHeight="1">
      <c r="B61" s="148" t="s">
        <v>58</v>
      </c>
      <c r="C61" s="169"/>
      <c r="D61" s="169"/>
      <c r="E61" s="169"/>
      <c r="F61" s="169"/>
      <c r="G61" s="169"/>
      <c r="H61" s="169"/>
      <c r="I61" s="169"/>
      <c r="J61" s="169"/>
      <c r="K61" s="170"/>
      <c r="L61" s="69"/>
      <c r="M61" s="70"/>
      <c r="N61" s="70"/>
      <c r="O61" s="71"/>
      <c r="P61" s="21" t="s">
        <v>126</v>
      </c>
      <c r="Q61" s="99">
        <f>1520355.61+301380.22</f>
        <v>1821735.83</v>
      </c>
      <c r="R61" s="100">
        <v>727140.77</v>
      </c>
      <c r="S61" s="43">
        <f t="shared" si="1"/>
        <v>1094595.06</v>
      </c>
      <c r="T61" s="1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</row>
    <row r="62" spans="2:134" s="20" customFormat="1" ht="18" customHeight="1">
      <c r="B62" s="148" t="s">
        <v>58</v>
      </c>
      <c r="C62" s="169"/>
      <c r="D62" s="169"/>
      <c r="E62" s="169"/>
      <c r="F62" s="169"/>
      <c r="G62" s="169"/>
      <c r="H62" s="169"/>
      <c r="I62" s="169"/>
      <c r="J62" s="169"/>
      <c r="K62" s="170"/>
      <c r="L62" s="69"/>
      <c r="M62" s="70"/>
      <c r="N62" s="70"/>
      <c r="O62" s="71"/>
      <c r="P62" s="21" t="s">
        <v>155</v>
      </c>
      <c r="Q62" s="99">
        <v>89237</v>
      </c>
      <c r="R62" s="100">
        <v>0</v>
      </c>
      <c r="S62" s="43">
        <f t="shared" si="1"/>
        <v>89237</v>
      </c>
      <c r="T62" s="17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</row>
    <row r="63" spans="2:134" s="20" customFormat="1" ht="18" customHeight="1">
      <c r="B63" s="148" t="s">
        <v>58</v>
      </c>
      <c r="C63" s="169"/>
      <c r="D63" s="169"/>
      <c r="E63" s="169"/>
      <c r="F63" s="169"/>
      <c r="G63" s="169"/>
      <c r="H63" s="169"/>
      <c r="I63" s="169"/>
      <c r="J63" s="169"/>
      <c r="K63" s="170"/>
      <c r="L63" s="69"/>
      <c r="M63" s="70"/>
      <c r="N63" s="70"/>
      <c r="O63" s="71"/>
      <c r="P63" s="21" t="s">
        <v>163</v>
      </c>
      <c r="Q63" s="61">
        <v>2090000</v>
      </c>
      <c r="R63" s="30">
        <v>0</v>
      </c>
      <c r="S63" s="44">
        <f t="shared" si="1"/>
        <v>2090000</v>
      </c>
      <c r="T63" s="17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</row>
    <row r="64" spans="2:134" s="20" customFormat="1" ht="18" customHeight="1">
      <c r="B64" s="148" t="s">
        <v>58</v>
      </c>
      <c r="C64" s="169"/>
      <c r="D64" s="169"/>
      <c r="E64" s="169"/>
      <c r="F64" s="169"/>
      <c r="G64" s="169"/>
      <c r="H64" s="169"/>
      <c r="I64" s="169"/>
      <c r="J64" s="169"/>
      <c r="K64" s="170"/>
      <c r="L64" s="69"/>
      <c r="M64" s="70"/>
      <c r="N64" s="70"/>
      <c r="O64" s="71"/>
      <c r="P64" s="21" t="s">
        <v>164</v>
      </c>
      <c r="Q64" s="61">
        <v>110000</v>
      </c>
      <c r="R64" s="30">
        <v>0</v>
      </c>
      <c r="S64" s="44">
        <f t="shared" si="1"/>
        <v>110000</v>
      </c>
      <c r="T64" s="17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</row>
    <row r="65" spans="2:134" s="20" customFormat="1" ht="18" customHeight="1">
      <c r="B65" s="148" t="s">
        <v>56</v>
      </c>
      <c r="C65" s="158"/>
      <c r="D65" s="158"/>
      <c r="E65" s="158"/>
      <c r="F65" s="158"/>
      <c r="G65" s="158"/>
      <c r="H65" s="158"/>
      <c r="I65" s="158"/>
      <c r="J65" s="158"/>
      <c r="K65" s="183"/>
      <c r="L65" s="69"/>
      <c r="M65" s="70"/>
      <c r="N65" s="70"/>
      <c r="O65" s="71"/>
      <c r="P65" s="21" t="s">
        <v>127</v>
      </c>
      <c r="Q65" s="61">
        <v>69910.56</v>
      </c>
      <c r="R65" s="30">
        <v>34308.5</v>
      </c>
      <c r="S65" s="44">
        <f t="shared" si="1"/>
        <v>35602.06</v>
      </c>
      <c r="T65" s="17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</row>
    <row r="66" spans="2:134" s="20" customFormat="1" ht="18" customHeight="1">
      <c r="B66" s="148" t="s">
        <v>59</v>
      </c>
      <c r="C66" s="158"/>
      <c r="D66" s="158"/>
      <c r="E66" s="158"/>
      <c r="F66" s="158"/>
      <c r="G66" s="158"/>
      <c r="H66" s="158"/>
      <c r="I66" s="158"/>
      <c r="J66" s="158"/>
      <c r="K66" s="183"/>
      <c r="L66" s="69"/>
      <c r="M66" s="70"/>
      <c r="N66" s="70"/>
      <c r="O66" s="71"/>
      <c r="P66" s="21" t="s">
        <v>128</v>
      </c>
      <c r="Q66" s="84">
        <v>149121</v>
      </c>
      <c r="R66" s="75">
        <v>86578.9</v>
      </c>
      <c r="S66" s="44">
        <f t="shared" si="1"/>
        <v>62542.100000000006</v>
      </c>
      <c r="T66" s="17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</row>
    <row r="67" spans="2:134" s="20" customFormat="1" ht="18" customHeight="1">
      <c r="B67" s="148" t="s">
        <v>58</v>
      </c>
      <c r="C67" s="158"/>
      <c r="D67" s="158"/>
      <c r="E67" s="158"/>
      <c r="F67" s="158"/>
      <c r="G67" s="158"/>
      <c r="H67" s="158"/>
      <c r="I67" s="158"/>
      <c r="J67" s="158"/>
      <c r="K67" s="183"/>
      <c r="L67" s="69"/>
      <c r="M67" s="80"/>
      <c r="N67" s="80"/>
      <c r="O67" s="81"/>
      <c r="P67" s="82" t="s">
        <v>158</v>
      </c>
      <c r="Q67" s="84">
        <v>56400</v>
      </c>
      <c r="R67" s="92">
        <v>0</v>
      </c>
      <c r="S67" s="44">
        <f t="shared" si="1"/>
        <v>56400</v>
      </c>
      <c r="T67" s="1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</row>
    <row r="68" spans="2:134" s="20" customFormat="1" ht="18" customHeight="1">
      <c r="B68" s="148" t="s">
        <v>58</v>
      </c>
      <c r="C68" s="158"/>
      <c r="D68" s="158"/>
      <c r="E68" s="158"/>
      <c r="F68" s="158"/>
      <c r="G68" s="158"/>
      <c r="H68" s="158"/>
      <c r="I68" s="158"/>
      <c r="J68" s="158"/>
      <c r="K68" s="183"/>
      <c r="L68" s="69"/>
      <c r="M68" s="80"/>
      <c r="N68" s="80"/>
      <c r="O68" s="81"/>
      <c r="P68" s="82" t="s">
        <v>157</v>
      </c>
      <c r="Q68" s="84">
        <v>99999.87</v>
      </c>
      <c r="R68" s="30">
        <v>99999.87</v>
      </c>
      <c r="S68" s="44">
        <f t="shared" si="1"/>
        <v>0</v>
      </c>
      <c r="T68" s="17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</row>
    <row r="69" spans="2:134" s="20" customFormat="1" ht="18" customHeight="1">
      <c r="B69" s="148" t="s">
        <v>58</v>
      </c>
      <c r="C69" s="169"/>
      <c r="D69" s="169"/>
      <c r="E69" s="169"/>
      <c r="F69" s="169"/>
      <c r="G69" s="169"/>
      <c r="H69" s="169"/>
      <c r="I69" s="169"/>
      <c r="J69" s="169"/>
      <c r="K69" s="170"/>
      <c r="L69" s="69"/>
      <c r="M69" s="70"/>
      <c r="N69" s="70"/>
      <c r="O69" s="71"/>
      <c r="P69" s="82" t="s">
        <v>156</v>
      </c>
      <c r="Q69" s="61">
        <v>102400</v>
      </c>
      <c r="R69" s="30">
        <v>0</v>
      </c>
      <c r="S69" s="44">
        <f t="shared" si="1"/>
        <v>102400</v>
      </c>
      <c r="T69" s="17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</row>
    <row r="70" spans="2:134" s="20" customFormat="1" ht="18" customHeight="1">
      <c r="B70" s="148" t="s">
        <v>152</v>
      </c>
      <c r="C70" s="169"/>
      <c r="D70" s="169"/>
      <c r="E70" s="169"/>
      <c r="F70" s="169"/>
      <c r="G70" s="169"/>
      <c r="H70" s="169"/>
      <c r="I70" s="169"/>
      <c r="J70" s="169"/>
      <c r="K70" s="170"/>
      <c r="L70" s="69"/>
      <c r="M70" s="70"/>
      <c r="N70" s="70"/>
      <c r="O70" s="71"/>
      <c r="P70" s="82" t="s">
        <v>171</v>
      </c>
      <c r="Q70" s="61">
        <v>197600</v>
      </c>
      <c r="R70" s="30">
        <v>197600</v>
      </c>
      <c r="S70" s="44">
        <f t="shared" si="1"/>
        <v>0</v>
      </c>
      <c r="T70" s="17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</row>
    <row r="71" spans="2:134" s="20" customFormat="1" ht="18" customHeight="1">
      <c r="B71" s="148" t="s">
        <v>58</v>
      </c>
      <c r="C71" s="169"/>
      <c r="D71" s="169"/>
      <c r="E71" s="169"/>
      <c r="F71" s="169"/>
      <c r="G71" s="169"/>
      <c r="H71" s="169"/>
      <c r="I71" s="169"/>
      <c r="J71" s="169"/>
      <c r="K71" s="170"/>
      <c r="L71" s="69"/>
      <c r="M71" s="70"/>
      <c r="N71" s="70"/>
      <c r="O71" s="71"/>
      <c r="P71" s="21" t="s">
        <v>172</v>
      </c>
      <c r="Q71" s="99">
        <v>294370.17</v>
      </c>
      <c r="R71" s="100">
        <v>99000</v>
      </c>
      <c r="S71" s="44">
        <f t="shared" si="1"/>
        <v>195370.16999999998</v>
      </c>
      <c r="T71" s="17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</row>
    <row r="72" spans="2:134" s="20" customFormat="1" ht="18" customHeight="1">
      <c r="B72" s="205" t="s">
        <v>58</v>
      </c>
      <c r="C72" s="206"/>
      <c r="D72" s="206"/>
      <c r="E72" s="206"/>
      <c r="F72" s="206"/>
      <c r="G72" s="206"/>
      <c r="H72" s="206"/>
      <c r="I72" s="206"/>
      <c r="J72" s="206"/>
      <c r="K72" s="207"/>
      <c r="L72" s="110"/>
      <c r="M72" s="80"/>
      <c r="N72" s="80"/>
      <c r="O72" s="81"/>
      <c r="P72" s="82" t="s">
        <v>130</v>
      </c>
      <c r="Q72" s="111">
        <v>61000</v>
      </c>
      <c r="R72" s="30">
        <v>0</v>
      </c>
      <c r="S72" s="44">
        <f t="shared" si="1"/>
        <v>61000</v>
      </c>
      <c r="T72" s="17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</row>
    <row r="73" spans="2:134" s="20" customFormat="1" ht="18" customHeight="1">
      <c r="B73" s="148" t="s">
        <v>58</v>
      </c>
      <c r="C73" s="169"/>
      <c r="D73" s="169"/>
      <c r="E73" s="169"/>
      <c r="F73" s="169"/>
      <c r="G73" s="169"/>
      <c r="H73" s="169"/>
      <c r="I73" s="169"/>
      <c r="J73" s="169"/>
      <c r="K73" s="170"/>
      <c r="L73" s="69"/>
      <c r="M73" s="70"/>
      <c r="N73" s="70"/>
      <c r="O73" s="71"/>
      <c r="P73" s="82" t="s">
        <v>160</v>
      </c>
      <c r="Q73" s="86">
        <v>3030</v>
      </c>
      <c r="R73" s="30">
        <v>0</v>
      </c>
      <c r="S73" s="44">
        <f t="shared" si="1"/>
        <v>3030</v>
      </c>
      <c r="T73" s="17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</row>
    <row r="74" spans="2:134" s="20" customFormat="1" ht="18" customHeight="1">
      <c r="B74" s="148" t="s">
        <v>58</v>
      </c>
      <c r="C74" s="169"/>
      <c r="D74" s="169"/>
      <c r="E74" s="169"/>
      <c r="F74" s="169"/>
      <c r="G74" s="169"/>
      <c r="H74" s="169"/>
      <c r="I74" s="169"/>
      <c r="J74" s="169"/>
      <c r="K74" s="170"/>
      <c r="L74" s="69"/>
      <c r="M74" s="70"/>
      <c r="N74" s="70"/>
      <c r="O74" s="71"/>
      <c r="P74" s="82" t="s">
        <v>129</v>
      </c>
      <c r="Q74" s="86">
        <v>99999.87</v>
      </c>
      <c r="R74" s="30">
        <v>99999.87</v>
      </c>
      <c r="S74" s="44">
        <f t="shared" si="1"/>
        <v>0</v>
      </c>
      <c r="T74" s="17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</row>
    <row r="75" spans="2:134" s="20" customFormat="1" ht="18" customHeight="1">
      <c r="B75" s="148" t="s">
        <v>57</v>
      </c>
      <c r="C75" s="122"/>
      <c r="D75" s="122"/>
      <c r="E75" s="122"/>
      <c r="F75" s="122"/>
      <c r="G75" s="122"/>
      <c r="H75" s="122"/>
      <c r="I75" s="122"/>
      <c r="J75" s="122"/>
      <c r="K75" s="149"/>
      <c r="L75" s="69"/>
      <c r="M75" s="70"/>
      <c r="N75" s="70"/>
      <c r="O75" s="71"/>
      <c r="P75" s="82" t="s">
        <v>179</v>
      </c>
      <c r="Q75" s="86">
        <v>199999.74</v>
      </c>
      <c r="R75" s="30">
        <v>60423.23</v>
      </c>
      <c r="S75" s="44">
        <f t="shared" si="1"/>
        <v>139576.50999999998</v>
      </c>
      <c r="T75" s="17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</row>
    <row r="76" spans="2:134" s="20" customFormat="1" ht="18" customHeight="1">
      <c r="B76" s="148" t="s">
        <v>58</v>
      </c>
      <c r="C76" s="158"/>
      <c r="D76" s="158"/>
      <c r="E76" s="158"/>
      <c r="F76" s="158"/>
      <c r="G76" s="158"/>
      <c r="H76" s="158"/>
      <c r="I76" s="158"/>
      <c r="J76" s="158"/>
      <c r="K76" s="183"/>
      <c r="L76" s="69"/>
      <c r="M76" s="70"/>
      <c r="N76" s="70"/>
      <c r="O76" s="71"/>
      <c r="P76" s="82" t="s">
        <v>161</v>
      </c>
      <c r="Q76" s="86">
        <v>1098148.12</v>
      </c>
      <c r="R76" s="30">
        <v>1098148.12</v>
      </c>
      <c r="S76" s="44">
        <f t="shared" si="1"/>
        <v>0</v>
      </c>
      <c r="T76" s="17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</row>
    <row r="77" spans="2:134" s="20" customFormat="1" ht="18" customHeight="1">
      <c r="B77" s="148" t="s">
        <v>59</v>
      </c>
      <c r="C77" s="122"/>
      <c r="D77" s="122"/>
      <c r="E77" s="122"/>
      <c r="F77" s="122"/>
      <c r="G77" s="122"/>
      <c r="H77" s="122"/>
      <c r="I77" s="122"/>
      <c r="J77" s="122"/>
      <c r="K77" s="149"/>
      <c r="L77" s="69"/>
      <c r="M77" s="70"/>
      <c r="N77" s="70"/>
      <c r="O77" s="71"/>
      <c r="P77" s="21" t="s">
        <v>131</v>
      </c>
      <c r="Q77" s="61">
        <v>100000</v>
      </c>
      <c r="R77" s="30">
        <v>0</v>
      </c>
      <c r="S77" s="44">
        <f t="shared" si="1"/>
        <v>100000</v>
      </c>
      <c r="T77" s="1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</row>
    <row r="78" spans="2:134" s="20" customFormat="1" ht="18" customHeight="1">
      <c r="B78" s="148" t="s">
        <v>59</v>
      </c>
      <c r="C78" s="122"/>
      <c r="D78" s="122"/>
      <c r="E78" s="122"/>
      <c r="F78" s="122"/>
      <c r="G78" s="122"/>
      <c r="H78" s="122"/>
      <c r="I78" s="122"/>
      <c r="J78" s="122"/>
      <c r="K78" s="149"/>
      <c r="L78" s="69"/>
      <c r="M78" s="70"/>
      <c r="N78" s="70"/>
      <c r="O78" s="71"/>
      <c r="P78" s="21" t="s">
        <v>162</v>
      </c>
      <c r="Q78" s="61">
        <v>63815</v>
      </c>
      <c r="R78" s="30">
        <v>0</v>
      </c>
      <c r="S78" s="44">
        <f t="shared" si="1"/>
        <v>63815</v>
      </c>
      <c r="T78" s="17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</row>
    <row r="79" spans="2:134" s="20" customFormat="1" ht="18" customHeight="1">
      <c r="B79" s="148" t="s">
        <v>60</v>
      </c>
      <c r="C79" s="169"/>
      <c r="D79" s="169"/>
      <c r="E79" s="169"/>
      <c r="F79" s="169"/>
      <c r="G79" s="169"/>
      <c r="H79" s="169"/>
      <c r="I79" s="169"/>
      <c r="J79" s="169"/>
      <c r="K79" s="170"/>
      <c r="L79" s="69"/>
      <c r="M79" s="70"/>
      <c r="N79" s="70"/>
      <c r="O79" s="71"/>
      <c r="P79" s="21" t="s">
        <v>173</v>
      </c>
      <c r="Q79" s="61">
        <v>36185</v>
      </c>
      <c r="R79" s="30">
        <v>36185</v>
      </c>
      <c r="S79" s="44">
        <f t="shared" si="1"/>
        <v>0</v>
      </c>
      <c r="T79" s="17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</row>
    <row r="80" spans="2:134" s="20" customFormat="1" ht="18" customHeight="1">
      <c r="B80" s="148" t="s">
        <v>60</v>
      </c>
      <c r="C80" s="169"/>
      <c r="D80" s="169"/>
      <c r="E80" s="169"/>
      <c r="F80" s="169"/>
      <c r="G80" s="169"/>
      <c r="H80" s="169"/>
      <c r="I80" s="169"/>
      <c r="J80" s="169"/>
      <c r="K80" s="170"/>
      <c r="L80" s="69"/>
      <c r="M80" s="70"/>
      <c r="N80" s="70"/>
      <c r="O80" s="71"/>
      <c r="P80" s="21" t="s">
        <v>132</v>
      </c>
      <c r="Q80" s="61">
        <v>10000</v>
      </c>
      <c r="R80" s="30">
        <v>0</v>
      </c>
      <c r="S80" s="44">
        <f t="shared" si="1"/>
        <v>10000</v>
      </c>
      <c r="T80" s="17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</row>
    <row r="81" spans="2:134" s="20" customFormat="1" ht="18" customHeight="1">
      <c r="B81" s="148" t="s">
        <v>53</v>
      </c>
      <c r="C81" s="169"/>
      <c r="D81" s="169"/>
      <c r="E81" s="169"/>
      <c r="F81" s="169"/>
      <c r="G81" s="169"/>
      <c r="H81" s="169"/>
      <c r="I81" s="169"/>
      <c r="J81" s="169"/>
      <c r="K81" s="170"/>
      <c r="L81" s="69"/>
      <c r="M81" s="70"/>
      <c r="N81" s="70"/>
      <c r="O81" s="71"/>
      <c r="P81" s="21" t="s">
        <v>136</v>
      </c>
      <c r="Q81" s="61">
        <f>6095876+1231111.46</f>
        <v>7326987.46</v>
      </c>
      <c r="R81" s="30">
        <v>2889392.42</v>
      </c>
      <c r="S81" s="44">
        <f t="shared" si="1"/>
        <v>4437595.04</v>
      </c>
      <c r="T81" s="17"/>
      <c r="U81"/>
      <c r="V81" s="88" t="s">
        <v>105</v>
      </c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</row>
    <row r="82" spans="2:134" s="20" customFormat="1" ht="18" customHeight="1">
      <c r="B82" s="148" t="s">
        <v>54</v>
      </c>
      <c r="C82" s="169"/>
      <c r="D82" s="169"/>
      <c r="E82" s="169"/>
      <c r="F82" s="169"/>
      <c r="G82" s="169"/>
      <c r="H82" s="169"/>
      <c r="I82" s="169"/>
      <c r="J82" s="169"/>
      <c r="K82" s="170"/>
      <c r="L82" s="69"/>
      <c r="M82" s="70"/>
      <c r="N82" s="70"/>
      <c r="O82" s="71"/>
      <c r="P82" s="21" t="s">
        <v>137</v>
      </c>
      <c r="Q82" s="61">
        <v>150000</v>
      </c>
      <c r="R82" s="30">
        <v>40235</v>
      </c>
      <c r="S82" s="44">
        <f t="shared" si="1"/>
        <v>109765</v>
      </c>
      <c r="T82" s="17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</row>
    <row r="83" spans="2:134" s="20" customFormat="1" ht="18" customHeight="1">
      <c r="B83" s="148" t="s">
        <v>55</v>
      </c>
      <c r="C83" s="169"/>
      <c r="D83" s="169"/>
      <c r="E83" s="169"/>
      <c r="F83" s="169"/>
      <c r="G83" s="169"/>
      <c r="H83" s="169"/>
      <c r="I83" s="169"/>
      <c r="J83" s="169"/>
      <c r="K83" s="170"/>
      <c r="L83" s="69"/>
      <c r="M83" s="70"/>
      <c r="N83" s="70"/>
      <c r="O83" s="71"/>
      <c r="P83" s="21" t="s">
        <v>138</v>
      </c>
      <c r="Q83" s="61">
        <f>1707695+360800+532658.54</f>
        <v>2601153.54</v>
      </c>
      <c r="R83" s="30">
        <v>1215236.28</v>
      </c>
      <c r="S83" s="44">
        <f t="shared" si="1"/>
        <v>1385917.26</v>
      </c>
      <c r="T83" s="17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</row>
    <row r="84" spans="2:134" s="20" customFormat="1" ht="18" customHeight="1">
      <c r="B84" s="148" t="s">
        <v>56</v>
      </c>
      <c r="C84" s="158"/>
      <c r="D84" s="158"/>
      <c r="E84" s="158"/>
      <c r="F84" s="158"/>
      <c r="G84" s="158"/>
      <c r="H84" s="158"/>
      <c r="I84" s="158"/>
      <c r="J84" s="158"/>
      <c r="K84" s="183"/>
      <c r="L84" s="69"/>
      <c r="M84" s="70"/>
      <c r="N84" s="70"/>
      <c r="O84" s="71"/>
      <c r="P84" s="21" t="s">
        <v>139</v>
      </c>
      <c r="Q84" s="61">
        <v>4672.8</v>
      </c>
      <c r="R84" s="30">
        <v>2769.31</v>
      </c>
      <c r="S84" s="44">
        <f t="shared" si="1"/>
        <v>1903.4900000000002</v>
      </c>
      <c r="T84" s="17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</row>
    <row r="85" spans="2:134" s="20" customFormat="1" ht="18" customHeight="1">
      <c r="B85" s="148" t="s">
        <v>57</v>
      </c>
      <c r="C85" s="169"/>
      <c r="D85" s="169"/>
      <c r="E85" s="169"/>
      <c r="F85" s="169"/>
      <c r="G85" s="169"/>
      <c r="H85" s="169"/>
      <c r="I85" s="169"/>
      <c r="J85" s="169"/>
      <c r="K85" s="170"/>
      <c r="L85" s="69"/>
      <c r="M85" s="70"/>
      <c r="N85" s="70"/>
      <c r="O85" s="71"/>
      <c r="P85" s="21" t="s">
        <v>140</v>
      </c>
      <c r="Q85" s="61">
        <v>492180.37</v>
      </c>
      <c r="R85" s="30">
        <v>423554.4</v>
      </c>
      <c r="S85" s="44">
        <f t="shared" si="1"/>
        <v>68625.96999999997</v>
      </c>
      <c r="T85" s="17"/>
      <c r="U85"/>
      <c r="V85" t="s">
        <v>105</v>
      </c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</row>
    <row r="86" spans="2:134" s="20" customFormat="1" ht="18" customHeight="1">
      <c r="B86" s="148" t="s">
        <v>58</v>
      </c>
      <c r="C86" s="169"/>
      <c r="D86" s="169"/>
      <c r="E86" s="169"/>
      <c r="F86" s="169"/>
      <c r="G86" s="169"/>
      <c r="H86" s="169"/>
      <c r="I86" s="169"/>
      <c r="J86" s="169"/>
      <c r="K86" s="170"/>
      <c r="L86" s="69"/>
      <c r="M86" s="70"/>
      <c r="N86" s="70"/>
      <c r="O86" s="71"/>
      <c r="P86" s="21" t="s">
        <v>141</v>
      </c>
      <c r="Q86" s="61">
        <f>75843.94+7847.84+12250+12250+52206.93+20697.78+14674.63+10800</f>
        <v>206571.12</v>
      </c>
      <c r="R86" s="30">
        <v>131010.37</v>
      </c>
      <c r="S86" s="44">
        <f t="shared" si="1"/>
        <v>75560.75</v>
      </c>
      <c r="T86" s="17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</row>
    <row r="87" spans="2:134" s="20" customFormat="1" ht="18" customHeight="1">
      <c r="B87" s="202" t="s">
        <v>59</v>
      </c>
      <c r="C87" s="203"/>
      <c r="D87" s="203"/>
      <c r="E87" s="203"/>
      <c r="F87" s="203"/>
      <c r="G87" s="203"/>
      <c r="H87" s="203"/>
      <c r="I87" s="203"/>
      <c r="J87" s="203"/>
      <c r="K87" s="204"/>
      <c r="L87" s="69"/>
      <c r="M87" s="70"/>
      <c r="N87" s="70"/>
      <c r="O87" s="71"/>
      <c r="P87" s="21" t="s">
        <v>151</v>
      </c>
      <c r="Q87" s="61">
        <v>38400</v>
      </c>
      <c r="R87" s="30">
        <v>0</v>
      </c>
      <c r="S87" s="44">
        <f t="shared" si="1"/>
        <v>38400</v>
      </c>
      <c r="T87" s="1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</row>
    <row r="88" spans="2:134" s="20" customFormat="1" ht="18" customHeight="1">
      <c r="B88" s="148" t="s">
        <v>60</v>
      </c>
      <c r="C88" s="169"/>
      <c r="D88" s="169"/>
      <c r="E88" s="169"/>
      <c r="F88" s="169"/>
      <c r="G88" s="169"/>
      <c r="H88" s="169"/>
      <c r="I88" s="169"/>
      <c r="J88" s="169"/>
      <c r="K88" s="170"/>
      <c r="L88" s="69"/>
      <c r="M88" s="70"/>
      <c r="N88" s="70"/>
      <c r="O88" s="71"/>
      <c r="P88" s="21" t="s">
        <v>142</v>
      </c>
      <c r="Q88" s="61">
        <v>100000</v>
      </c>
      <c r="R88" s="30">
        <v>51945</v>
      </c>
      <c r="S88" s="44">
        <f t="shared" si="1"/>
        <v>48055</v>
      </c>
      <c r="T88" s="17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</row>
    <row r="89" spans="2:134" s="20" customFormat="1" ht="18" customHeight="1">
      <c r="B89" s="202" t="s">
        <v>152</v>
      </c>
      <c r="C89" s="203"/>
      <c r="D89" s="203"/>
      <c r="E89" s="203"/>
      <c r="F89" s="203"/>
      <c r="G89" s="203"/>
      <c r="H89" s="203"/>
      <c r="I89" s="203"/>
      <c r="J89" s="203"/>
      <c r="K89" s="204"/>
      <c r="L89" s="69"/>
      <c r="M89" s="70"/>
      <c r="N89" s="70"/>
      <c r="O89" s="71"/>
      <c r="P89" s="21" t="s">
        <v>153</v>
      </c>
      <c r="Q89" s="61">
        <v>388092</v>
      </c>
      <c r="R89" s="30">
        <v>188092</v>
      </c>
      <c r="S89" s="44">
        <f t="shared" si="1"/>
        <v>200000</v>
      </c>
      <c r="T89" s="17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</row>
    <row r="90" spans="2:134" s="20" customFormat="1" ht="18" customHeight="1">
      <c r="B90" s="148" t="s">
        <v>61</v>
      </c>
      <c r="C90" s="169"/>
      <c r="D90" s="169"/>
      <c r="E90" s="169"/>
      <c r="F90" s="169"/>
      <c r="G90" s="169"/>
      <c r="H90" s="169"/>
      <c r="I90" s="169"/>
      <c r="J90" s="169"/>
      <c r="K90" s="170"/>
      <c r="L90" s="69"/>
      <c r="M90" s="70"/>
      <c r="N90" s="70"/>
      <c r="O90" s="71"/>
      <c r="P90" s="21" t="s">
        <v>143</v>
      </c>
      <c r="Q90" s="61">
        <f>15000-10400+10400+211508</f>
        <v>226508</v>
      </c>
      <c r="R90" s="85">
        <v>226508</v>
      </c>
      <c r="S90" s="44">
        <f t="shared" si="1"/>
        <v>0</v>
      </c>
      <c r="T90" s="17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</row>
    <row r="91" spans="2:134" s="20" customFormat="1" ht="18" customHeight="1">
      <c r="B91" s="148" t="s">
        <v>60</v>
      </c>
      <c r="C91" s="169"/>
      <c r="D91" s="169"/>
      <c r="E91" s="169"/>
      <c r="F91" s="169"/>
      <c r="G91" s="169"/>
      <c r="H91" s="169"/>
      <c r="I91" s="169"/>
      <c r="J91" s="169"/>
      <c r="K91" s="170"/>
      <c r="L91" s="69"/>
      <c r="M91" s="70"/>
      <c r="N91" s="70"/>
      <c r="O91" s="71"/>
      <c r="P91" s="21" t="s">
        <v>144</v>
      </c>
      <c r="Q91" s="99">
        <v>1000</v>
      </c>
      <c r="R91" s="112">
        <v>0</v>
      </c>
      <c r="S91" s="43">
        <f t="shared" si="1"/>
        <v>1000</v>
      </c>
      <c r="T91" s="17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</row>
    <row r="92" spans="2:134" s="20" customFormat="1" ht="18" customHeight="1">
      <c r="B92" s="148" t="s">
        <v>60</v>
      </c>
      <c r="C92" s="169"/>
      <c r="D92" s="169"/>
      <c r="E92" s="169"/>
      <c r="F92" s="169"/>
      <c r="G92" s="169"/>
      <c r="H92" s="169"/>
      <c r="I92" s="169"/>
      <c r="J92" s="169"/>
      <c r="K92" s="170"/>
      <c r="L92" s="69"/>
      <c r="M92" s="70"/>
      <c r="N92" s="70"/>
      <c r="O92" s="71"/>
      <c r="P92" s="21" t="s">
        <v>149</v>
      </c>
      <c r="Q92" s="99">
        <v>10400</v>
      </c>
      <c r="R92" s="112">
        <v>10400</v>
      </c>
      <c r="S92" s="43">
        <f t="shared" si="1"/>
        <v>0</v>
      </c>
      <c r="T92" s="17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</row>
    <row r="93" spans="2:134" s="20" customFormat="1" ht="18" customHeight="1">
      <c r="B93" s="148" t="s">
        <v>83</v>
      </c>
      <c r="C93" s="169"/>
      <c r="D93" s="169"/>
      <c r="E93" s="169"/>
      <c r="F93" s="169"/>
      <c r="G93" s="169"/>
      <c r="H93" s="169"/>
      <c r="I93" s="169"/>
      <c r="J93" s="169"/>
      <c r="K93" s="170"/>
      <c r="L93" s="69"/>
      <c r="M93" s="70"/>
      <c r="N93" s="70"/>
      <c r="O93" s="71"/>
      <c r="P93" s="21" t="s">
        <v>134</v>
      </c>
      <c r="Q93" s="61">
        <v>60000</v>
      </c>
      <c r="R93" s="30">
        <v>30000</v>
      </c>
      <c r="S93" s="44">
        <f t="shared" si="1"/>
        <v>30000</v>
      </c>
      <c r="T93" s="17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</row>
    <row r="94" spans="2:134" s="20" customFormat="1" ht="18" customHeight="1">
      <c r="B94" s="148" t="s">
        <v>82</v>
      </c>
      <c r="C94" s="169"/>
      <c r="D94" s="169"/>
      <c r="E94" s="169"/>
      <c r="F94" s="169"/>
      <c r="G94" s="169"/>
      <c r="H94" s="169"/>
      <c r="I94" s="169"/>
      <c r="J94" s="169"/>
      <c r="K94" s="170"/>
      <c r="L94" s="69"/>
      <c r="M94" s="70"/>
      <c r="N94" s="70"/>
      <c r="O94" s="71"/>
      <c r="P94" s="21" t="s">
        <v>133</v>
      </c>
      <c r="Q94" s="61">
        <v>50000</v>
      </c>
      <c r="R94" s="30">
        <v>0</v>
      </c>
      <c r="S94" s="44">
        <f t="shared" si="1"/>
        <v>50000</v>
      </c>
      <c r="T94" s="17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</row>
    <row r="95" spans="2:134" s="20" customFormat="1" ht="21.75" customHeight="1" thickBot="1">
      <c r="B95" s="148" t="s">
        <v>104</v>
      </c>
      <c r="C95" s="169"/>
      <c r="D95" s="169"/>
      <c r="E95" s="169"/>
      <c r="F95" s="169"/>
      <c r="G95" s="169"/>
      <c r="H95" s="169"/>
      <c r="I95" s="169"/>
      <c r="J95" s="169"/>
      <c r="K95" s="170"/>
      <c r="L95" s="69"/>
      <c r="M95" s="70"/>
      <c r="N95" s="70"/>
      <c r="O95" s="71"/>
      <c r="P95" s="117" t="s">
        <v>135</v>
      </c>
      <c r="Q95" s="118">
        <f>6436965.29-1140869.46</f>
        <v>5296095.83</v>
      </c>
      <c r="R95" s="119">
        <v>3179795</v>
      </c>
      <c r="S95" s="120">
        <f t="shared" si="1"/>
        <v>2116300.83</v>
      </c>
      <c r="T95" s="17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</row>
    <row r="96" spans="2:134" s="13" customFormat="1" ht="30.75" customHeight="1" thickBot="1">
      <c r="B96" s="173" t="s">
        <v>31</v>
      </c>
      <c r="C96" s="174"/>
      <c r="D96" s="174"/>
      <c r="E96" s="174"/>
      <c r="F96" s="174"/>
      <c r="G96" s="174"/>
      <c r="H96" s="174"/>
      <c r="I96" s="174"/>
      <c r="J96" s="174"/>
      <c r="K96" s="175"/>
      <c r="L96" s="176" t="s">
        <v>32</v>
      </c>
      <c r="M96" s="177"/>
      <c r="N96" s="177"/>
      <c r="O96" s="178"/>
      <c r="P96" s="28" t="s">
        <v>27</v>
      </c>
      <c r="Q96" s="35">
        <f>Q12-Q36</f>
        <v>-2312022.860000007</v>
      </c>
      <c r="R96" s="35">
        <f>R12-R36</f>
        <v>-946527.3999999985</v>
      </c>
      <c r="S96" s="45">
        <f>(Q96-R96)</f>
        <v>-1365495.4600000083</v>
      </c>
      <c r="T96" s="65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</row>
    <row r="97" spans="2:20" ht="12" customHeight="1"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8"/>
    </row>
    <row r="98" spans="2:20" ht="12" customHeight="1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2:20" ht="12" customHeight="1" thickBot="1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2:20" ht="12" customHeight="1" hidden="1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2:20" ht="12" customHeight="1" hidden="1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2:20" ht="12" customHeight="1" hidden="1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2:20" ht="12" customHeight="1" hidden="1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2:20" ht="12" customHeight="1" hidden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2:20" ht="12" customHeight="1" hidden="1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2:20" ht="12" customHeight="1" hidden="1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2:20" ht="12" customHeight="1" hidden="1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2:20" ht="19.5" customHeight="1" hidden="1">
      <c r="B108" s="180" t="s">
        <v>33</v>
      </c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63"/>
    </row>
    <row r="109" spans="2:20" ht="57" customHeight="1">
      <c r="B109" s="181" t="s">
        <v>13</v>
      </c>
      <c r="C109" s="182"/>
      <c r="D109" s="182"/>
      <c r="E109" s="182"/>
      <c r="F109" s="182"/>
      <c r="G109" s="182"/>
      <c r="H109" s="182"/>
      <c r="I109" s="182"/>
      <c r="J109" s="182"/>
      <c r="K109" s="182"/>
      <c r="L109" s="181" t="s">
        <v>14</v>
      </c>
      <c r="M109" s="182"/>
      <c r="N109" s="182"/>
      <c r="O109" s="182"/>
      <c r="P109" s="25" t="s">
        <v>34</v>
      </c>
      <c r="Q109" s="32" t="s">
        <v>16</v>
      </c>
      <c r="R109" s="32" t="s">
        <v>17</v>
      </c>
      <c r="S109" s="40" t="s">
        <v>18</v>
      </c>
      <c r="T109" s="16"/>
    </row>
    <row r="110" spans="2:20" ht="15.75" customHeight="1" thickBot="1">
      <c r="B110" s="171" t="s">
        <v>19</v>
      </c>
      <c r="C110" s="172"/>
      <c r="D110" s="172"/>
      <c r="E110" s="172"/>
      <c r="F110" s="172"/>
      <c r="G110" s="172"/>
      <c r="H110" s="172"/>
      <c r="I110" s="172"/>
      <c r="J110" s="172"/>
      <c r="K110" s="172"/>
      <c r="L110" s="171" t="s">
        <v>20</v>
      </c>
      <c r="M110" s="172"/>
      <c r="N110" s="172"/>
      <c r="O110" s="172"/>
      <c r="P110" s="26" t="s">
        <v>21</v>
      </c>
      <c r="Q110" s="31" t="s">
        <v>22</v>
      </c>
      <c r="R110" s="31" t="s">
        <v>23</v>
      </c>
      <c r="S110" s="41" t="s">
        <v>24</v>
      </c>
      <c r="T110" s="64"/>
    </row>
    <row r="111" spans="2:20" ht="18" customHeight="1" thickBot="1">
      <c r="B111" s="161" t="s">
        <v>35</v>
      </c>
      <c r="C111" s="162"/>
      <c r="D111" s="162"/>
      <c r="E111" s="162"/>
      <c r="F111" s="162"/>
      <c r="G111" s="162"/>
      <c r="H111" s="162"/>
      <c r="I111" s="162"/>
      <c r="J111" s="162"/>
      <c r="K111" s="162"/>
      <c r="L111" s="163" t="s">
        <v>36</v>
      </c>
      <c r="M111" s="164"/>
      <c r="N111" s="164"/>
      <c r="O111" s="164"/>
      <c r="P111" s="27" t="s">
        <v>27</v>
      </c>
      <c r="Q111" s="38">
        <f>-Q96</f>
        <v>2312022.860000007</v>
      </c>
      <c r="R111" s="38">
        <f>-R96</f>
        <v>946527.3999999985</v>
      </c>
      <c r="S111" s="57">
        <f>Q111-R111</f>
        <v>1365495.4600000083</v>
      </c>
      <c r="T111" s="17"/>
    </row>
    <row r="112" spans="2:20" ht="16.5" customHeight="1">
      <c r="B112" s="165" t="s">
        <v>37</v>
      </c>
      <c r="C112" s="166"/>
      <c r="D112" s="166"/>
      <c r="E112" s="166"/>
      <c r="F112" s="166"/>
      <c r="G112" s="166"/>
      <c r="H112" s="166"/>
      <c r="I112" s="166"/>
      <c r="J112" s="166"/>
      <c r="K112" s="166"/>
      <c r="L112" s="167"/>
      <c r="M112" s="168"/>
      <c r="N112" s="168"/>
      <c r="O112" s="168"/>
      <c r="P112" s="24"/>
      <c r="Q112" s="34">
        <v>0</v>
      </c>
      <c r="R112" s="39">
        <v>0</v>
      </c>
      <c r="S112" s="58">
        <v>0</v>
      </c>
      <c r="T112" s="66"/>
    </row>
    <row r="113" spans="2:20" ht="16.5" customHeight="1">
      <c r="B113" s="148" t="s">
        <v>38</v>
      </c>
      <c r="C113" s="158"/>
      <c r="D113" s="158"/>
      <c r="E113" s="158"/>
      <c r="F113" s="158"/>
      <c r="G113" s="158"/>
      <c r="H113" s="158"/>
      <c r="I113" s="158"/>
      <c r="J113" s="158"/>
      <c r="K113" s="158"/>
      <c r="L113" s="123" t="s">
        <v>39</v>
      </c>
      <c r="M113" s="124"/>
      <c r="N113" s="124"/>
      <c r="O113" s="124"/>
      <c r="P113" s="3" t="s">
        <v>27</v>
      </c>
      <c r="Q113" s="37">
        <v>0</v>
      </c>
      <c r="R113" s="36">
        <v>0</v>
      </c>
      <c r="S113" s="59">
        <v>0</v>
      </c>
      <c r="T113" s="66"/>
    </row>
    <row r="114" spans="2:20" ht="16.5" customHeight="1">
      <c r="B114" s="159"/>
      <c r="C114" s="160"/>
      <c r="D114" s="160"/>
      <c r="E114" s="160"/>
      <c r="F114" s="160"/>
      <c r="G114" s="160"/>
      <c r="H114" s="160"/>
      <c r="I114" s="160"/>
      <c r="J114" s="160"/>
      <c r="K114" s="160"/>
      <c r="L114" s="155"/>
      <c r="M114" s="156"/>
      <c r="N114" s="156"/>
      <c r="O114" s="156"/>
      <c r="P114" s="23"/>
      <c r="Q114" s="36">
        <v>0</v>
      </c>
      <c r="R114" s="36">
        <v>0</v>
      </c>
      <c r="S114" s="60">
        <v>0</v>
      </c>
      <c r="T114" s="66"/>
    </row>
    <row r="115" spans="2:20" ht="0.75" customHeight="1">
      <c r="B115" s="155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7"/>
      <c r="T115" s="19"/>
    </row>
    <row r="116" spans="2:20" ht="16.5" customHeight="1">
      <c r="B116" s="148" t="s">
        <v>40</v>
      </c>
      <c r="C116" s="158"/>
      <c r="D116" s="158"/>
      <c r="E116" s="158"/>
      <c r="F116" s="158"/>
      <c r="G116" s="158"/>
      <c r="H116" s="158"/>
      <c r="I116" s="158"/>
      <c r="J116" s="158"/>
      <c r="K116" s="158"/>
      <c r="L116" s="123" t="s">
        <v>41</v>
      </c>
      <c r="M116" s="124"/>
      <c r="N116" s="124"/>
      <c r="O116" s="124"/>
      <c r="P116" s="23"/>
      <c r="Q116" s="37">
        <v>0</v>
      </c>
      <c r="R116" s="36">
        <v>0</v>
      </c>
      <c r="S116" s="59">
        <v>0</v>
      </c>
      <c r="T116" s="66"/>
    </row>
    <row r="117" spans="2:20" ht="16.5" customHeight="1">
      <c r="B117" s="159"/>
      <c r="C117" s="160"/>
      <c r="D117" s="160"/>
      <c r="E117" s="160"/>
      <c r="F117" s="160"/>
      <c r="G117" s="160"/>
      <c r="H117" s="160"/>
      <c r="I117" s="160"/>
      <c r="J117" s="160"/>
      <c r="K117" s="160"/>
      <c r="L117" s="155"/>
      <c r="M117" s="156"/>
      <c r="N117" s="156"/>
      <c r="O117" s="156"/>
      <c r="P117" s="23"/>
      <c r="Q117" s="36">
        <v>0</v>
      </c>
      <c r="R117" s="36">
        <v>0</v>
      </c>
      <c r="S117" s="60">
        <v>0</v>
      </c>
      <c r="T117" s="66"/>
    </row>
    <row r="118" spans="2:20" ht="16.5" customHeight="1">
      <c r="B118" s="148" t="s">
        <v>42</v>
      </c>
      <c r="C118" s="158"/>
      <c r="D118" s="158"/>
      <c r="E118" s="158"/>
      <c r="F118" s="158"/>
      <c r="G118" s="158"/>
      <c r="H118" s="158"/>
      <c r="I118" s="158"/>
      <c r="J118" s="158"/>
      <c r="K118" s="158"/>
      <c r="L118" s="150" t="s">
        <v>43</v>
      </c>
      <c r="M118" s="151"/>
      <c r="N118" s="151"/>
      <c r="O118" s="151"/>
      <c r="P118" s="3" t="s">
        <v>68</v>
      </c>
      <c r="Q118" s="29">
        <f>Q119+Q120</f>
        <v>2312022.860000007</v>
      </c>
      <c r="R118" s="29">
        <f>R119+R120</f>
        <v>946527.3999999985</v>
      </c>
      <c r="S118" s="43">
        <f>(Q118-R118)</f>
        <v>1365495.4600000083</v>
      </c>
      <c r="T118" s="17"/>
    </row>
    <row r="119" spans="2:20" ht="16.5" customHeight="1">
      <c r="B119" s="148" t="s">
        <v>52</v>
      </c>
      <c r="C119" s="122"/>
      <c r="D119" s="122"/>
      <c r="E119" s="122"/>
      <c r="F119" s="122"/>
      <c r="G119" s="122"/>
      <c r="H119" s="122"/>
      <c r="I119" s="122"/>
      <c r="J119" s="122"/>
      <c r="K119" s="149"/>
      <c r="L119" s="150" t="s">
        <v>44</v>
      </c>
      <c r="M119" s="151"/>
      <c r="N119" s="151"/>
      <c r="O119" s="151"/>
      <c r="P119" s="3" t="s">
        <v>69</v>
      </c>
      <c r="Q119" s="29">
        <f>-Q12</f>
        <v>-36027494.1</v>
      </c>
      <c r="R119" s="29">
        <f>-R12</f>
        <v>-18458564.409999996</v>
      </c>
      <c r="S119" s="43">
        <f>(Q119-R119)</f>
        <v>-17568929.690000005</v>
      </c>
      <c r="T119" s="17"/>
    </row>
    <row r="120" spans="2:20" ht="16.5" customHeight="1">
      <c r="B120" s="148" t="s">
        <v>51</v>
      </c>
      <c r="C120" s="122"/>
      <c r="D120" s="122"/>
      <c r="E120" s="122"/>
      <c r="F120" s="122"/>
      <c r="G120" s="122"/>
      <c r="H120" s="122"/>
      <c r="I120" s="122"/>
      <c r="J120" s="122"/>
      <c r="K120" s="149"/>
      <c r="L120" s="150" t="s">
        <v>45</v>
      </c>
      <c r="M120" s="151"/>
      <c r="N120" s="151"/>
      <c r="O120" s="151"/>
      <c r="P120" s="3" t="s">
        <v>70</v>
      </c>
      <c r="Q120" s="29">
        <f>Q36</f>
        <v>38339516.96000001</v>
      </c>
      <c r="R120" s="29">
        <f>R36</f>
        <v>19405091.809999995</v>
      </c>
      <c r="S120" s="43">
        <f>(Q120-R120)</f>
        <v>18934425.150000013</v>
      </c>
      <c r="T120" s="17"/>
    </row>
    <row r="121" spans="2:20" ht="14.25" customHeight="1" thickBot="1">
      <c r="B121" s="152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4"/>
      <c r="T121" s="19"/>
    </row>
    <row r="122" spans="2:20" ht="14.25" customHeight="1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</row>
    <row r="123" spans="2:20" ht="21" customHeight="1">
      <c r="B123" s="138" t="s">
        <v>165</v>
      </c>
      <c r="C123" s="138"/>
      <c r="D123" s="138"/>
      <c r="E123" s="5"/>
      <c r="F123" s="6"/>
      <c r="G123" s="143" t="s">
        <v>166</v>
      </c>
      <c r="H123" s="143"/>
      <c r="I123" s="143"/>
      <c r="J123" s="143"/>
      <c r="K123" s="143"/>
      <c r="L123" s="143"/>
      <c r="M123" s="143"/>
      <c r="N123" s="143"/>
      <c r="O123" s="143"/>
      <c r="P123" s="143"/>
      <c r="Q123" s="144"/>
      <c r="R123" s="144"/>
      <c r="S123" s="144"/>
      <c r="T123" s="6"/>
    </row>
    <row r="124" spans="2:20" ht="16.5" customHeight="1">
      <c r="B124" s="133"/>
      <c r="C124" s="133"/>
      <c r="D124" s="133"/>
      <c r="E124" s="8" t="s">
        <v>46</v>
      </c>
      <c r="F124" s="7"/>
      <c r="G124" s="146" t="s">
        <v>47</v>
      </c>
      <c r="H124" s="146"/>
      <c r="I124" s="146"/>
      <c r="J124" s="146"/>
      <c r="K124" s="146"/>
      <c r="L124" s="146"/>
      <c r="M124" s="146"/>
      <c r="N124" s="146"/>
      <c r="O124" s="146"/>
      <c r="P124" s="146"/>
      <c r="Q124" s="144"/>
      <c r="R124" s="144"/>
      <c r="S124" s="144"/>
      <c r="T124" s="6"/>
    </row>
    <row r="125" spans="2:20" ht="30" customHeight="1">
      <c r="B125" s="138" t="s">
        <v>102</v>
      </c>
      <c r="C125" s="138"/>
      <c r="D125" s="138"/>
      <c r="E125" s="9"/>
      <c r="F125" s="6"/>
      <c r="G125" s="143" t="s">
        <v>106</v>
      </c>
      <c r="H125" s="143"/>
      <c r="I125" s="143"/>
      <c r="J125" s="143"/>
      <c r="K125" s="143"/>
      <c r="L125" s="143"/>
      <c r="M125" s="143"/>
      <c r="N125" s="143"/>
      <c r="O125" s="143"/>
      <c r="P125" s="143"/>
      <c r="Q125" s="144"/>
      <c r="R125" s="144"/>
      <c r="S125" s="144"/>
      <c r="T125" s="6"/>
    </row>
    <row r="126" spans="2:20" ht="16.5" customHeight="1">
      <c r="B126" s="133"/>
      <c r="C126" s="133"/>
      <c r="D126" s="133"/>
      <c r="E126" s="8" t="s">
        <v>46</v>
      </c>
      <c r="F126" s="7"/>
      <c r="G126" s="146" t="s">
        <v>47</v>
      </c>
      <c r="H126" s="146"/>
      <c r="I126" s="146"/>
      <c r="J126" s="146"/>
      <c r="K126" s="146"/>
      <c r="L126" s="146"/>
      <c r="M126" s="146"/>
      <c r="N126" s="146"/>
      <c r="O126" s="146"/>
      <c r="P126" s="146"/>
      <c r="Q126" s="144"/>
      <c r="R126" s="144"/>
      <c r="S126" s="144"/>
      <c r="T126" s="6"/>
    </row>
    <row r="127" spans="2:20" ht="16.5" customHeight="1">
      <c r="B127" s="138" t="s">
        <v>62</v>
      </c>
      <c r="C127" s="138"/>
      <c r="D127" s="138"/>
      <c r="E127" s="5"/>
      <c r="F127" s="6"/>
      <c r="G127" s="143" t="s">
        <v>106</v>
      </c>
      <c r="H127" s="143"/>
      <c r="I127" s="143"/>
      <c r="J127" s="143"/>
      <c r="K127" s="143"/>
      <c r="L127" s="143"/>
      <c r="M127" s="143"/>
      <c r="N127" s="143"/>
      <c r="O127" s="143"/>
      <c r="P127" s="143"/>
      <c r="Q127" s="144"/>
      <c r="R127" s="144"/>
      <c r="S127" s="144"/>
      <c r="T127" s="6"/>
    </row>
    <row r="128" spans="2:20" ht="15" customHeight="1">
      <c r="B128" s="133"/>
      <c r="C128" s="133"/>
      <c r="D128" s="133"/>
      <c r="E128" s="8" t="s">
        <v>46</v>
      </c>
      <c r="F128" s="7"/>
      <c r="G128" s="146" t="s">
        <v>47</v>
      </c>
      <c r="H128" s="146"/>
      <c r="I128" s="146"/>
      <c r="J128" s="146"/>
      <c r="K128" s="146"/>
      <c r="L128" s="146"/>
      <c r="M128" s="146"/>
      <c r="N128" s="146"/>
      <c r="O128" s="146"/>
      <c r="P128" s="146"/>
      <c r="Q128" s="133"/>
      <c r="R128" s="133"/>
      <c r="S128" s="133"/>
      <c r="T128" s="7"/>
    </row>
    <row r="129" spans="2:20" ht="16.5" customHeight="1">
      <c r="B129" s="134"/>
      <c r="C129" s="134"/>
      <c r="D129" s="134"/>
      <c r="E129" s="134"/>
      <c r="F129" s="134"/>
      <c r="G129" s="134"/>
      <c r="H129" s="134"/>
      <c r="I129" s="134"/>
      <c r="J129" s="135" t="s">
        <v>48</v>
      </c>
      <c r="K129" s="136"/>
      <c r="L129" s="136"/>
      <c r="M129" s="136"/>
      <c r="N129" s="136"/>
      <c r="O129" s="136"/>
      <c r="P129" s="136"/>
      <c r="Q129" s="136"/>
      <c r="R129" s="136"/>
      <c r="S129" s="137"/>
      <c r="T129" s="67"/>
    </row>
    <row r="130" spans="2:20" ht="25.5" customHeight="1">
      <c r="B130" s="138" t="s">
        <v>178</v>
      </c>
      <c r="C130" s="138"/>
      <c r="D130" s="138"/>
      <c r="E130" s="138"/>
      <c r="F130" s="138"/>
      <c r="G130" s="138"/>
      <c r="H130" s="138"/>
      <c r="I130" s="138"/>
      <c r="J130" s="10"/>
      <c r="K130" s="139"/>
      <c r="L130" s="139"/>
      <c r="M130" s="145"/>
      <c r="N130" s="145"/>
      <c r="O130" s="139"/>
      <c r="P130" s="139"/>
      <c r="Q130" s="5"/>
      <c r="R130" s="5"/>
      <c r="S130" s="83"/>
      <c r="T130" s="68"/>
    </row>
    <row r="131" spans="2:20" ht="16.5" customHeight="1">
      <c r="B131" s="138"/>
      <c r="C131" s="138"/>
      <c r="D131" s="138"/>
      <c r="E131" s="138"/>
      <c r="F131" s="138"/>
      <c r="G131" s="138"/>
      <c r="H131" s="138"/>
      <c r="I131" s="138"/>
      <c r="J131" s="11"/>
      <c r="K131" s="142" t="s">
        <v>49</v>
      </c>
      <c r="L131" s="142"/>
      <c r="M131" s="12"/>
      <c r="N131" s="147" t="s">
        <v>46</v>
      </c>
      <c r="O131" s="147"/>
      <c r="P131" s="147"/>
      <c r="Q131" s="22"/>
      <c r="R131" s="140"/>
      <c r="S131" s="141"/>
      <c r="T131" s="18"/>
    </row>
    <row r="132" spans="2:20" ht="16.5" customHeight="1"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2"/>
    </row>
    <row r="133" ht="16.5" customHeight="1"/>
  </sheetData>
  <sheetProtection/>
  <mergeCells count="161">
    <mergeCell ref="B55:K55"/>
    <mergeCell ref="B76:K76"/>
    <mergeCell ref="B58:K58"/>
    <mergeCell ref="B59:K59"/>
    <mergeCell ref="B72:K72"/>
    <mergeCell ref="B61:K61"/>
    <mergeCell ref="B63:K63"/>
    <mergeCell ref="B64:K64"/>
    <mergeCell ref="B65:K65"/>
    <mergeCell ref="B62:K62"/>
    <mergeCell ref="B67:K67"/>
    <mergeCell ref="B88:K88"/>
    <mergeCell ref="B85:K85"/>
    <mergeCell ref="B87:K87"/>
    <mergeCell ref="B81:K81"/>
    <mergeCell ref="B83:K83"/>
    <mergeCell ref="B82:K82"/>
    <mergeCell ref="B69:K69"/>
    <mergeCell ref="B74:K74"/>
    <mergeCell ref="B78:K78"/>
    <mergeCell ref="B77:K77"/>
    <mergeCell ref="B95:K95"/>
    <mergeCell ref="B90:K90"/>
    <mergeCell ref="B93:K93"/>
    <mergeCell ref="B94:K94"/>
    <mergeCell ref="B91:K91"/>
    <mergeCell ref="B84:K84"/>
    <mergeCell ref="B73:K73"/>
    <mergeCell ref="B80:K80"/>
    <mergeCell ref="B68:K68"/>
    <mergeCell ref="B92:K92"/>
    <mergeCell ref="B89:K89"/>
    <mergeCell ref="B86:K86"/>
    <mergeCell ref="B75:K75"/>
    <mergeCell ref="B71:K71"/>
    <mergeCell ref="B70:K70"/>
    <mergeCell ref="B79:K79"/>
    <mergeCell ref="B34:K34"/>
    <mergeCell ref="B66:K66"/>
    <mergeCell ref="B24:K24"/>
    <mergeCell ref="B38:K38"/>
    <mergeCell ref="B47:K47"/>
    <mergeCell ref="B41:K41"/>
    <mergeCell ref="B36:K36"/>
    <mergeCell ref="B53:K53"/>
    <mergeCell ref="B37:K37"/>
    <mergeCell ref="B52:K52"/>
    <mergeCell ref="B15:K15"/>
    <mergeCell ref="B23:K23"/>
    <mergeCell ref="B16:K16"/>
    <mergeCell ref="B29:K29"/>
    <mergeCell ref="B17:K17"/>
    <mergeCell ref="B21:K21"/>
    <mergeCell ref="B19:K19"/>
    <mergeCell ref="B25:K25"/>
    <mergeCell ref="B22:K22"/>
    <mergeCell ref="B28:K28"/>
    <mergeCell ref="L11:O11"/>
    <mergeCell ref="B9:S9"/>
    <mergeCell ref="B30:K30"/>
    <mergeCell ref="B18:K18"/>
    <mergeCell ref="B10:K10"/>
    <mergeCell ref="B13:K13"/>
    <mergeCell ref="B12:K12"/>
    <mergeCell ref="L12:O12"/>
    <mergeCell ref="B14:K14"/>
    <mergeCell ref="B11:K11"/>
    <mergeCell ref="B1:Q1"/>
    <mergeCell ref="B3:Q3"/>
    <mergeCell ref="B4:H4"/>
    <mergeCell ref="I4:P4"/>
    <mergeCell ref="L10:O10"/>
    <mergeCell ref="B5:G5"/>
    <mergeCell ref="I5:Q5"/>
    <mergeCell ref="C6:E6"/>
    <mergeCell ref="B7:C7"/>
    <mergeCell ref="L37:O37"/>
    <mergeCell ref="B26:K26"/>
    <mergeCell ref="B27:K27"/>
    <mergeCell ref="B33:S33"/>
    <mergeCell ref="L34:O34"/>
    <mergeCell ref="B35:K35"/>
    <mergeCell ref="L35:O35"/>
    <mergeCell ref="B31:K31"/>
    <mergeCell ref="L36:O36"/>
    <mergeCell ref="L29:O29"/>
    <mergeCell ref="B42:K42"/>
    <mergeCell ref="B45:K45"/>
    <mergeCell ref="B60:K60"/>
    <mergeCell ref="B40:K40"/>
    <mergeCell ref="B39:I39"/>
    <mergeCell ref="B43:K43"/>
    <mergeCell ref="B48:K48"/>
    <mergeCell ref="B54:K54"/>
    <mergeCell ref="B56:K56"/>
    <mergeCell ref="B46:K46"/>
    <mergeCell ref="L114:O114"/>
    <mergeCell ref="B44:K44"/>
    <mergeCell ref="B110:K110"/>
    <mergeCell ref="L110:O110"/>
    <mergeCell ref="B96:K96"/>
    <mergeCell ref="L96:O96"/>
    <mergeCell ref="B97:S97"/>
    <mergeCell ref="B108:S108"/>
    <mergeCell ref="B109:K109"/>
    <mergeCell ref="L109:O109"/>
    <mergeCell ref="L119:O119"/>
    <mergeCell ref="B117:K117"/>
    <mergeCell ref="L117:O117"/>
    <mergeCell ref="B111:K111"/>
    <mergeCell ref="L111:O111"/>
    <mergeCell ref="B112:K112"/>
    <mergeCell ref="L112:O112"/>
    <mergeCell ref="B113:K113"/>
    <mergeCell ref="L113:O113"/>
    <mergeCell ref="B114:K114"/>
    <mergeCell ref="Q123:S123"/>
    <mergeCell ref="Q124:S124"/>
    <mergeCell ref="B115:S115"/>
    <mergeCell ref="B116:K116"/>
    <mergeCell ref="L116:O116"/>
    <mergeCell ref="B124:D124"/>
    <mergeCell ref="G124:P124"/>
    <mergeCell ref="B119:K119"/>
    <mergeCell ref="B118:K118"/>
    <mergeCell ref="L118:O118"/>
    <mergeCell ref="G123:P123"/>
    <mergeCell ref="G128:P128"/>
    <mergeCell ref="N131:P131"/>
    <mergeCell ref="B120:K120"/>
    <mergeCell ref="L120:O120"/>
    <mergeCell ref="B121:S121"/>
    <mergeCell ref="B123:D123"/>
    <mergeCell ref="B125:D125"/>
    <mergeCell ref="B126:D126"/>
    <mergeCell ref="G126:P126"/>
    <mergeCell ref="G127:P127"/>
    <mergeCell ref="B127:D127"/>
    <mergeCell ref="G125:P125"/>
    <mergeCell ref="Q127:S127"/>
    <mergeCell ref="M130:N130"/>
    <mergeCell ref="Q126:S126"/>
    <mergeCell ref="Q125:S125"/>
    <mergeCell ref="B132:S132"/>
    <mergeCell ref="B128:D128"/>
    <mergeCell ref="B129:I129"/>
    <mergeCell ref="J129:S129"/>
    <mergeCell ref="B130:I131"/>
    <mergeCell ref="K130:L130"/>
    <mergeCell ref="R131:S131"/>
    <mergeCell ref="K131:L131"/>
    <mergeCell ref="Q128:S128"/>
    <mergeCell ref="O130:P130"/>
    <mergeCell ref="B20:K20"/>
    <mergeCell ref="L30:O30"/>
    <mergeCell ref="L31:O31"/>
    <mergeCell ref="L23:O23"/>
    <mergeCell ref="L24:O24"/>
    <mergeCell ref="L26:O26"/>
    <mergeCell ref="L27:O27"/>
    <mergeCell ref="L25:O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3"/>
  <rowBreaks count="3" manualBreakCount="3">
    <brk id="15" min="1" max="19" man="1"/>
    <brk id="31" min="1" max="19" man="1"/>
    <brk id="97" min="1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2016-07-06T05:33:35Z</cp:lastPrinted>
  <dcterms:created xsi:type="dcterms:W3CDTF">2009-04-15T06:38:18Z</dcterms:created>
  <dcterms:modified xsi:type="dcterms:W3CDTF">2016-07-22T11:19:30Z</dcterms:modified>
  <cp:category/>
  <cp:version/>
  <cp:contentType/>
  <cp:contentStatus/>
</cp:coreProperties>
</file>