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550" windowHeight="10890" activeTab="0"/>
  </bookViews>
  <sheets>
    <sheet name="доходы" sheetId="1" r:id="rId1"/>
    <sheet name="расходы" sheetId="2" r:id="rId2"/>
    <sheet name="Лист3" sheetId="3" r:id="rId3"/>
  </sheets>
  <definedNames>
    <definedName name="_xlnm._FilterDatabase" localSheetId="1" hidden="1">'расходы'!$A$13:$G$186</definedName>
    <definedName name="_xlnm.Print_Area" localSheetId="0">'доходы'!$A$1:$B$39</definedName>
    <definedName name="_xlnm.Print_Area" localSheetId="1">'расходы'!$A$1:$G$186</definedName>
  </definedNames>
  <calcPr fullCalcOnLoad="1"/>
</workbook>
</file>

<file path=xl/sharedStrings.xml><?xml version="1.0" encoding="utf-8"?>
<sst xmlns="http://schemas.openxmlformats.org/spreadsheetml/2006/main" count="825" uniqueCount="203">
  <si>
    <t>Другие вопросы в области образования</t>
  </si>
  <si>
    <t>4409900</t>
  </si>
  <si>
    <t>4429900</t>
  </si>
  <si>
    <t>5129700</t>
  </si>
  <si>
    <t>10</t>
  </si>
  <si>
    <t>Пенсионное обеспечение</t>
  </si>
  <si>
    <t xml:space="preserve">Бюджетные инвестиции в объекты капитального строительства муниципальной собственности  КУ </t>
  </si>
  <si>
    <t>120</t>
  </si>
  <si>
    <t>4439900</t>
  </si>
  <si>
    <t>МКУ Районная  бухгалтерия образования</t>
  </si>
  <si>
    <t>Резервные фонды местных администраций</t>
  </si>
  <si>
    <t>ДРУГИЕ ОБЩЕГОСУДАРСТВЕННЫЕ РАСХОДЫ</t>
  </si>
  <si>
    <t>Национальная экономика</t>
  </si>
  <si>
    <t>Содержание и ремонт автомобильных дорог общего пользования и местного значения</t>
  </si>
  <si>
    <t>4578500</t>
  </si>
  <si>
    <t>Прочие мероприятия по молодежной политике</t>
  </si>
  <si>
    <t>Аппарат Управления образования</t>
  </si>
  <si>
    <t>Осуществление полномочий РД по организации деятельности опеки и попечительства</t>
  </si>
  <si>
    <t>Культура, кинематография</t>
  </si>
  <si>
    <t xml:space="preserve">Культура </t>
  </si>
  <si>
    <t>Централизованная библиотека</t>
  </si>
  <si>
    <t xml:space="preserve">Межбюджетные трансферты </t>
  </si>
  <si>
    <t>Субвенции на ЗАГСы</t>
  </si>
  <si>
    <t>Субвенции на ВУСы</t>
  </si>
  <si>
    <t>470</t>
  </si>
  <si>
    <t>Осуществление полномочий РД по хранению, комплектвованию, учету и использованию Архивного фонда РД</t>
  </si>
  <si>
    <t>001</t>
  </si>
  <si>
    <t>5054800</t>
  </si>
  <si>
    <t>Оказание помощи обучающимся студентам и ветеранам</t>
  </si>
  <si>
    <t xml:space="preserve">Распределение бюджетных ассигнований    </t>
  </si>
  <si>
    <t>МР "Ботлихский район" по разделам, подразделам, целевым статьям</t>
  </si>
  <si>
    <t>300</t>
  </si>
  <si>
    <t>350</t>
  </si>
  <si>
    <t>400</t>
  </si>
  <si>
    <t>ОБРАЗОВАНИЕ</t>
  </si>
  <si>
    <t>Общее образование</t>
  </si>
  <si>
    <t>2015 год</t>
  </si>
  <si>
    <t>Сельское хозяйство и рыболовство</t>
  </si>
  <si>
    <t>Аппарат управления сельского хозяйства</t>
  </si>
  <si>
    <t>Строительство и модернизация автомобильных дорог общего пользования и местного значения</t>
  </si>
  <si>
    <t>3159801</t>
  </si>
  <si>
    <t>00</t>
  </si>
  <si>
    <t>0029900</t>
  </si>
  <si>
    <t>4209900</t>
  </si>
  <si>
    <t>4219900</t>
  </si>
  <si>
    <t>4239900</t>
  </si>
  <si>
    <t>Осуществление полномочий РД по созданию и организации деятельности комиссии по делам несовершеннолетных</t>
  </si>
  <si>
    <t>Обеспечение деятельности финансовых органов и органов контроля</t>
  </si>
  <si>
    <t>ФУ АМР "Ботлихский район"</t>
  </si>
  <si>
    <t>992</t>
  </si>
  <si>
    <t>Контрольно-счетный комитет муниципального района</t>
  </si>
  <si>
    <t xml:space="preserve">Районный центр культуры и досуга </t>
  </si>
  <si>
    <t>Социальное обеспеч-е и инные выплаты населению</t>
  </si>
  <si>
    <t>Обеспечение жильем детей сирот</t>
  </si>
  <si>
    <t>Субсидия гражданам на приобретение жилья</t>
  </si>
  <si>
    <t>5053600</t>
  </si>
  <si>
    <t>Предоставление субсидии гражданам на ЖКУ</t>
  </si>
  <si>
    <t>Субсидии гражданам на ЖКУ</t>
  </si>
  <si>
    <t>Прочие мероприятия в области социальной политики</t>
  </si>
  <si>
    <t>Физическая культура</t>
  </si>
  <si>
    <t>Другие вопросы в области физкультуры и спорта</t>
  </si>
  <si>
    <t>Средства массовой информации</t>
  </si>
  <si>
    <t>Транспорт</t>
  </si>
  <si>
    <t>000</t>
  </si>
  <si>
    <t>450</t>
  </si>
  <si>
    <t>0020300</t>
  </si>
  <si>
    <t>0022500</t>
  </si>
  <si>
    <t>14</t>
  </si>
  <si>
    <t>0020420</t>
  </si>
  <si>
    <t>0020430</t>
  </si>
  <si>
    <t>Раздел</t>
  </si>
  <si>
    <t>Подраздел</t>
  </si>
  <si>
    <t>Целевая статья</t>
  </si>
  <si>
    <t>Наименование</t>
  </si>
  <si>
    <t>Инные закупки товаров, работ и услуг для муниципальных нужд</t>
  </si>
  <si>
    <t>Функционирование представительных органов муниципального района</t>
  </si>
  <si>
    <t>0021100</t>
  </si>
  <si>
    <t>Функционирование исполнительной власти муниципального района</t>
  </si>
  <si>
    <t>АМР "Ботлихский район"</t>
  </si>
  <si>
    <t>Глава муниципального района</t>
  </si>
  <si>
    <t>Ведом-ство</t>
  </si>
  <si>
    <t>Вид рас-ходов</t>
  </si>
  <si>
    <t>2</t>
  </si>
  <si>
    <t>0929900</t>
  </si>
  <si>
    <t>1020102</t>
  </si>
  <si>
    <t>01</t>
  </si>
  <si>
    <t>02</t>
  </si>
  <si>
    <t>06</t>
  </si>
  <si>
    <t>04</t>
  </si>
  <si>
    <t>13</t>
  </si>
  <si>
    <t>03</t>
  </si>
  <si>
    <t>09</t>
  </si>
  <si>
    <t>08</t>
  </si>
  <si>
    <t>05</t>
  </si>
  <si>
    <t>07</t>
  </si>
  <si>
    <t>Другие вопросы в области культуры</t>
  </si>
  <si>
    <t>Социальная политика</t>
  </si>
  <si>
    <t>МКУ Районная вещательная компания</t>
  </si>
  <si>
    <t>5129702</t>
  </si>
  <si>
    <t>5129701</t>
  </si>
  <si>
    <t>Физическая культура (прочие мероприятия)</t>
  </si>
  <si>
    <t>480</t>
  </si>
  <si>
    <t>3159802</t>
  </si>
  <si>
    <t>Жилищно-коммунальное хозяйство</t>
  </si>
  <si>
    <t>Другие вопросы в области ЖКХ</t>
  </si>
  <si>
    <t>Бюджетные инвестиции в объекты капитального строительства муниципальной собственности казенным учреждениям</t>
  </si>
  <si>
    <t>Составление (изменение и дополнение) списков кандидатов в присяжные заседатели</t>
  </si>
  <si>
    <t>0014000</t>
  </si>
  <si>
    <t>4310100</t>
  </si>
  <si>
    <t>4529900</t>
  </si>
  <si>
    <t>4539900</t>
  </si>
  <si>
    <t>5140100</t>
  </si>
  <si>
    <t>4910100</t>
  </si>
  <si>
    <t>5201320</t>
  </si>
  <si>
    <t>Социальное обеспечение населения</t>
  </si>
  <si>
    <t>Охрана семьи и детства</t>
  </si>
  <si>
    <t>Выплаты семьям опекунов на содержание подопечных детей</t>
  </si>
  <si>
    <t>11</t>
  </si>
  <si>
    <t>5160130</t>
  </si>
  <si>
    <t>Доплаты к пенсиям муниципальных служащих</t>
  </si>
  <si>
    <t>МКУ Служба субсидий</t>
  </si>
  <si>
    <t>0020400</t>
  </si>
  <si>
    <t>Уплата налогов, сборов и инных обязательных платежей в бюджетную систему РФ</t>
  </si>
  <si>
    <t>Осуществление полномочий РД по созданию и организации деятельности административных комиссий</t>
  </si>
  <si>
    <t>Функционирование высшего должностного лица   муниципального района</t>
  </si>
  <si>
    <t>Расходы на выплаты персоналу местного самоуправления</t>
  </si>
  <si>
    <t>Дошкольное образование*</t>
  </si>
  <si>
    <t>Администрация МР "Ботлихский район"</t>
  </si>
  <si>
    <t>МКУ Редакция районной газеты "Дружба"</t>
  </si>
  <si>
    <t>12</t>
  </si>
  <si>
    <t>Резервные фонды</t>
  </si>
  <si>
    <t>0700500</t>
  </si>
  <si>
    <t>Прочие расходы</t>
  </si>
  <si>
    <t>Другие общегосударственные вопросы</t>
  </si>
  <si>
    <t>Государственная регистрация актов гражданского состояния</t>
  </si>
  <si>
    <t>НАЦИОНАЛЬНАЯ БЕЗОПАСНОСТЬ И ПРАВООХРАНИТЕЛЬНАЯ ДЕЯТЕЛЬНОСТЬ</t>
  </si>
  <si>
    <t>Бухгалтерия культуры</t>
  </si>
  <si>
    <t>Ансамбль танца</t>
  </si>
  <si>
    <t>0020410</t>
  </si>
  <si>
    <t>Молодежная политика и оздоровление детей</t>
  </si>
  <si>
    <t xml:space="preserve"> </t>
  </si>
  <si>
    <t>ИТОГО:</t>
  </si>
  <si>
    <t>Физкультурно-оздоровительный комплекс</t>
  </si>
  <si>
    <t>Аппарат культуры</t>
  </si>
  <si>
    <t>Аппарат ФК и спорта</t>
  </si>
  <si>
    <t>Иные дотация на обеспечение сбалансированности бюджетов</t>
  </si>
  <si>
    <t>Прочие межбюджетные трансферты</t>
  </si>
  <si>
    <t>5210100</t>
  </si>
  <si>
    <t>5160140</t>
  </si>
  <si>
    <t xml:space="preserve">"Ботлихский район" "О районном бюджете МР "Ботлихский </t>
  </si>
  <si>
    <t>Приложение 2</t>
  </si>
  <si>
    <t>3315930</t>
  </si>
  <si>
    <t>0020440</t>
  </si>
  <si>
    <t>Приложение №1</t>
  </si>
  <si>
    <t xml:space="preserve"> по доходам к проекту бюджета МР "Ботлихский район"</t>
  </si>
  <si>
    <t>(тыс. руб.)</t>
  </si>
  <si>
    <t xml:space="preserve">Налог на доходы физических лиц </t>
  </si>
  <si>
    <t>Единый налог на вмененный доход для отдельных видов деят.</t>
  </si>
  <si>
    <t>Единый сельхозналог</t>
  </si>
  <si>
    <t>Госпошлина</t>
  </si>
  <si>
    <t>Неналоговые доходы</t>
  </si>
  <si>
    <t>Итого налоговые и неналоговые доходы:</t>
  </si>
  <si>
    <t>Фонд финансовой поддержки муниципального района</t>
  </si>
  <si>
    <t>Субсидии</t>
  </si>
  <si>
    <t>в т.ч.</t>
  </si>
  <si>
    <t>Субвенция</t>
  </si>
  <si>
    <t>в том числе:</t>
  </si>
  <si>
    <t>госстандарт образования</t>
  </si>
  <si>
    <t>госстандарт дошкольного образования</t>
  </si>
  <si>
    <t>предоставление и обеспечение предоставления гражданам адресных субсидий на оплату жилья и коммунальных услуг</t>
  </si>
  <si>
    <t>расходы для выполнения государственных полномочий РД по хранению, комплектованию и использованию Архивного фонда</t>
  </si>
  <si>
    <t>ЗАГСы</t>
  </si>
  <si>
    <t>выполнения полномочий по первичному воинскому учету на территориях, где отсутствуют военные комиссариаты</t>
  </si>
  <si>
    <t>выполнения полномочий по образованию и организации деятельности административных комиссий</t>
  </si>
  <si>
    <t>выполнения полномочий на организацию и осуществление деятельности по опеке и попечительству</t>
  </si>
  <si>
    <t>выполнения полномочий по образованию и организации деятельности административных комиссий по несовершеннолетным</t>
  </si>
  <si>
    <t>Всего доходов:</t>
  </si>
  <si>
    <t>Акцизы на ГСМ</t>
  </si>
  <si>
    <t>субвенция бюджетам муниципального района по наделению органов местного самоуправления государственными полномочиями РД по расчету и предоставлению дотаций поселениям</t>
  </si>
  <si>
    <t>Доходы от сдачи в аренду имущества, находящегося в собственности муниципального района</t>
  </si>
  <si>
    <t>Доходы от реализации имущества, находящегося в собственности муниципального района</t>
  </si>
  <si>
    <t>Проект доходов районного бюджета</t>
  </si>
  <si>
    <t>МР "Ботлихский район" на 2016 г.</t>
  </si>
  <si>
    <t xml:space="preserve"> МР "Ботлихский район" на 2016 год.</t>
  </si>
  <si>
    <t>в ведомственной структуре расходов на 2016 год</t>
  </si>
  <si>
    <t>субсидии на выравнивание бюджетной обеспеченности</t>
  </si>
  <si>
    <t>на выполнение федеральных полномочий по составлению (изменение , дополнению) списков кандидатов в присяжные заседатели Верховного Суда</t>
  </si>
  <si>
    <t>Председатель Собрания депутатов муниципального района</t>
  </si>
  <si>
    <t xml:space="preserve">МБУ ЖКХ (на выполнение муниципального задания) </t>
  </si>
  <si>
    <t>Субсидии на софинансирование расходных объязательств, возникающих при выполнении полномочий органов местного самоуправления по вопросам местного значения</t>
  </si>
  <si>
    <t>УСН</t>
  </si>
  <si>
    <t>Расходы на выплату персоналу ГО и ЧС</t>
  </si>
  <si>
    <t>Расходы на выплату персоналу отдела по молодежной политике</t>
  </si>
  <si>
    <t>Информационно методический центр</t>
  </si>
  <si>
    <t>Дотации на выравнивание бюджетной обеспеченности поселений</t>
  </si>
  <si>
    <t xml:space="preserve">  и видам расходов классификации расходов бюджета  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</si>
  <si>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</si>
  <si>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</si>
  <si>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 xml:space="preserve">Дорожное хозяйство </t>
  </si>
  <si>
    <t xml:space="preserve">Прочие доходы от оказания платных услуг (родсбор ясли, услуги ТВ, редакции) </t>
  </si>
  <si>
    <t xml:space="preserve">к решению  Собрания депутатов МР </t>
  </si>
  <si>
    <t>7 декабря 2015 г. №3</t>
  </si>
  <si>
    <t>на 2016 год от 7 декабря 2015 года   №3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</si>
</sst>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70" applyFont="1" applyFill="1" applyAlignment="1" applyProtection="1">
      <alignment horizontal="center" wrapText="1"/>
      <protection hidden="1"/>
    </xf>
    <xf numFmtId="0" fontId="20" fillId="42" borderId="10" xfId="0" applyFont="1" applyFill="1" applyBorder="1" applyAlignment="1">
      <alignment horizontal="center"/>
    </xf>
    <xf numFmtId="0" fontId="19" fillId="42" borderId="10" xfId="0" applyFont="1" applyFill="1" applyBorder="1" applyAlignment="1">
      <alignment horizontal="center"/>
    </xf>
    <xf numFmtId="0" fontId="20" fillId="42" borderId="10" xfId="0" applyFont="1" applyFill="1" applyBorder="1" applyAlignment="1">
      <alignment/>
    </xf>
    <xf numFmtId="0" fontId="20" fillId="42" borderId="11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3" fontId="20" fillId="43" borderId="12" xfId="0" applyNumberFormat="1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horizontal="center" vertical="center"/>
    </xf>
    <xf numFmtId="0" fontId="22" fillId="42" borderId="14" xfId="0" applyFont="1" applyFill="1" applyBorder="1" applyAlignment="1">
      <alignment horizontal="center" vertical="center"/>
    </xf>
    <xf numFmtId="0" fontId="22" fillId="42" borderId="14" xfId="0" applyNumberFormat="1" applyFont="1" applyFill="1" applyBorder="1" applyAlignment="1">
      <alignment horizontal="center" vertical="center"/>
    </xf>
    <xf numFmtId="3" fontId="22" fillId="43" borderId="14" xfId="0" applyNumberFormat="1" applyFont="1" applyFill="1" applyBorder="1" applyAlignment="1">
      <alignment horizontal="center" vertical="center"/>
    </xf>
    <xf numFmtId="0" fontId="20" fillId="42" borderId="15" xfId="0" applyFont="1" applyFill="1" applyBorder="1" applyAlignment="1">
      <alignment horizontal="left" vertical="top" wrapText="1"/>
    </xf>
    <xf numFmtId="49" fontId="20" fillId="42" borderId="16" xfId="0" applyNumberFormat="1" applyFont="1" applyFill="1" applyBorder="1" applyAlignment="1">
      <alignment horizontal="center" vertical="top"/>
    </xf>
    <xf numFmtId="49" fontId="20" fillId="42" borderId="16" xfId="0" applyNumberFormat="1" applyFont="1" applyFill="1" applyBorder="1" applyAlignment="1">
      <alignment horizontal="center" vertical="top" shrinkToFit="1"/>
    </xf>
    <xf numFmtId="0" fontId="20" fillId="42" borderId="16" xfId="0" applyFont="1" applyFill="1" applyBorder="1" applyAlignment="1">
      <alignment horizontal="center" vertical="top" shrinkToFit="1"/>
    </xf>
    <xf numFmtId="0" fontId="23" fillId="42" borderId="15" xfId="0" applyFont="1" applyFill="1" applyBorder="1" applyAlignment="1">
      <alignment horizontal="left" vertical="top" wrapText="1"/>
    </xf>
    <xf numFmtId="49" fontId="23" fillId="42" borderId="16" xfId="0" applyNumberFormat="1" applyFont="1" applyFill="1" applyBorder="1" applyAlignment="1">
      <alignment horizontal="center" vertical="top"/>
    </xf>
    <xf numFmtId="49" fontId="23" fillId="42" borderId="16" xfId="0" applyNumberFormat="1" applyFont="1" applyFill="1" applyBorder="1" applyAlignment="1">
      <alignment horizontal="center" vertical="top" shrinkToFit="1"/>
    </xf>
    <xf numFmtId="49" fontId="24" fillId="42" borderId="16" xfId="0" applyNumberFormat="1" applyFont="1" applyFill="1" applyBorder="1" applyAlignment="1">
      <alignment horizontal="center" vertical="top"/>
    </xf>
    <xf numFmtId="0" fontId="24" fillId="42" borderId="16" xfId="0" applyFont="1" applyFill="1" applyBorder="1" applyAlignment="1">
      <alignment horizontal="center" vertical="top" shrinkToFit="1"/>
    </xf>
    <xf numFmtId="0" fontId="20" fillId="42" borderId="15" xfId="0" applyFont="1" applyFill="1" applyBorder="1" applyAlignment="1">
      <alignment horizontal="center" vertical="top" wrapText="1"/>
    </xf>
    <xf numFmtId="0" fontId="19" fillId="42" borderId="15" xfId="0" applyFont="1" applyFill="1" applyBorder="1" applyAlignment="1">
      <alignment horizontal="left" vertical="top" wrapText="1"/>
    </xf>
    <xf numFmtId="49" fontId="19" fillId="42" borderId="16" xfId="0" applyNumberFormat="1" applyFont="1" applyFill="1" applyBorder="1" applyAlignment="1">
      <alignment horizontal="center" vertical="top"/>
    </xf>
    <xf numFmtId="49" fontId="19" fillId="42" borderId="16" xfId="0" applyNumberFormat="1" applyFont="1" applyFill="1" applyBorder="1" applyAlignment="1">
      <alignment horizontal="center" vertical="top" shrinkToFit="1"/>
    </xf>
    <xf numFmtId="0" fontId="19" fillId="42" borderId="16" xfId="0" applyFont="1" applyFill="1" applyBorder="1" applyAlignment="1">
      <alignment horizontal="center" vertical="top" shrinkToFit="1"/>
    </xf>
    <xf numFmtId="0" fontId="23" fillId="42" borderId="16" xfId="0" applyFont="1" applyFill="1" applyBorder="1" applyAlignment="1">
      <alignment horizontal="left" vertical="top" wrapText="1"/>
    </xf>
    <xf numFmtId="0" fontId="23" fillId="42" borderId="16" xfId="0" applyFont="1" applyFill="1" applyBorder="1" applyAlignment="1">
      <alignment horizontal="center" vertical="top" shrinkToFit="1"/>
    </xf>
    <xf numFmtId="49" fontId="20" fillId="42" borderId="17" xfId="0" applyNumberFormat="1" applyFont="1" applyFill="1" applyBorder="1" applyAlignment="1">
      <alignment horizontal="center" vertical="top"/>
    </xf>
    <xf numFmtId="0" fontId="19" fillId="42" borderId="16" xfId="0" applyFont="1" applyFill="1" applyBorder="1" applyAlignment="1">
      <alignment horizontal="left" vertical="top" wrapText="1"/>
    </xf>
    <xf numFmtId="49" fontId="20" fillId="0" borderId="16" xfId="0" applyNumberFormat="1" applyFont="1" applyFill="1" applyBorder="1" applyAlignment="1">
      <alignment horizontal="center" vertical="top"/>
    </xf>
    <xf numFmtId="49" fontId="19" fillId="0" borderId="16" xfId="0" applyNumberFormat="1" applyFont="1" applyFill="1" applyBorder="1" applyAlignment="1">
      <alignment horizontal="center" vertical="top"/>
    </xf>
    <xf numFmtId="0" fontId="23" fillId="42" borderId="15" xfId="0" applyFont="1" applyFill="1" applyBorder="1" applyAlignment="1">
      <alignment horizontal="center" vertical="top" wrapText="1"/>
    </xf>
    <xf numFmtId="0" fontId="20" fillId="42" borderId="17" xfId="0" applyFont="1" applyFill="1" applyBorder="1" applyAlignment="1">
      <alignment horizontal="left" vertical="top" wrapText="1"/>
    </xf>
    <xf numFmtId="0" fontId="19" fillId="0" borderId="16" xfId="0" applyFont="1" applyBorder="1" applyAlignment="1">
      <alignment vertical="center" wrapText="1"/>
    </xf>
    <xf numFmtId="49" fontId="24" fillId="42" borderId="16" xfId="0" applyNumberFormat="1" applyFont="1" applyFill="1" applyBorder="1" applyAlignment="1">
      <alignment horizontal="center" vertical="top" shrinkToFit="1"/>
    </xf>
    <xf numFmtId="0" fontId="20" fillId="42" borderId="16" xfId="0" applyFont="1" applyFill="1" applyBorder="1" applyAlignment="1">
      <alignment horizontal="left" vertical="top" wrapText="1"/>
    </xf>
    <xf numFmtId="0" fontId="23" fillId="42" borderId="16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left" vertical="top" wrapText="1"/>
    </xf>
    <xf numFmtId="49" fontId="20" fillId="0" borderId="16" xfId="0" applyNumberFormat="1" applyFont="1" applyFill="1" applyBorder="1" applyAlignment="1">
      <alignment horizontal="center" vertical="top" shrinkToFit="1"/>
    </xf>
    <xf numFmtId="0" fontId="20" fillId="0" borderId="16" xfId="0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0" fontId="20" fillId="0" borderId="0" xfId="70" applyFont="1" applyFill="1" applyAlignment="1" applyProtection="1">
      <alignment horizontal="right" wrapText="1"/>
      <protection hidden="1"/>
    </xf>
    <xf numFmtId="49" fontId="19" fillId="0" borderId="16" xfId="0" applyNumberFormat="1" applyFont="1" applyBorder="1" applyAlignment="1">
      <alignment horizontal="center" vertical="top"/>
    </xf>
    <xf numFmtId="0" fontId="19" fillId="42" borderId="10" xfId="0" applyFont="1" applyFill="1" applyBorder="1" applyAlignment="1">
      <alignment/>
    </xf>
    <xf numFmtId="0" fontId="20" fillId="0" borderId="16" xfId="0" applyFont="1" applyFill="1" applyBorder="1" applyAlignment="1">
      <alignment horizontal="center" wrapText="1"/>
    </xf>
    <xf numFmtId="49" fontId="19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49" fontId="24" fillId="0" borderId="16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 vertical="top"/>
    </xf>
    <xf numFmtId="49" fontId="23" fillId="0" borderId="16" xfId="0" applyNumberFormat="1" applyFont="1" applyBorder="1" applyAlignment="1">
      <alignment horizontal="center" vertical="top"/>
    </xf>
    <xf numFmtId="49" fontId="24" fillId="0" borderId="16" xfId="0" applyNumberFormat="1" applyFont="1" applyBorder="1" applyAlignment="1">
      <alignment horizontal="center" vertical="top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6" xfId="0" applyFont="1" applyBorder="1" applyAlignment="1">
      <alignment horizontal="left"/>
    </xf>
    <xf numFmtId="0" fontId="27" fillId="0" borderId="16" xfId="0" applyFont="1" applyBorder="1" applyAlignment="1">
      <alignment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vertical="top" wrapText="1"/>
    </xf>
    <xf numFmtId="0" fontId="0" fillId="44" borderId="0" xfId="0" applyFont="1" applyFill="1" applyAlignment="1">
      <alignment/>
    </xf>
    <xf numFmtId="0" fontId="0" fillId="0" borderId="16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right"/>
    </xf>
    <xf numFmtId="173" fontId="0" fillId="0" borderId="16" xfId="0" applyNumberFormat="1" applyFill="1" applyBorder="1" applyAlignment="1">
      <alignment/>
    </xf>
    <xf numFmtId="173" fontId="30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17" xfId="0" applyFont="1" applyBorder="1" applyAlignment="1">
      <alignment vertical="center" wrapText="1"/>
    </xf>
    <xf numFmtId="173" fontId="20" fillId="44" borderId="16" xfId="0" applyNumberFormat="1" applyFont="1" applyFill="1" applyBorder="1" applyAlignment="1">
      <alignment vertical="top"/>
    </xf>
    <xf numFmtId="173" fontId="19" fillId="44" borderId="16" xfId="0" applyNumberFormat="1" applyFont="1" applyFill="1" applyBorder="1" applyAlignment="1">
      <alignment vertical="top"/>
    </xf>
    <xf numFmtId="173" fontId="27" fillId="0" borderId="16" xfId="0" applyNumberFormat="1" applyFont="1" applyFill="1" applyBorder="1" applyAlignment="1">
      <alignment/>
    </xf>
    <xf numFmtId="173" fontId="19" fillId="45" borderId="16" xfId="0" applyNumberFormat="1" applyFont="1" applyFill="1" applyBorder="1" applyAlignment="1">
      <alignment vertical="top"/>
    </xf>
    <xf numFmtId="173" fontId="20" fillId="44" borderId="16" xfId="0" applyNumberFormat="1" applyFont="1" applyFill="1" applyBorder="1" applyAlignment="1">
      <alignment/>
    </xf>
    <xf numFmtId="173" fontId="19" fillId="44" borderId="16" xfId="0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19" fillId="0" borderId="0" xfId="70" applyFont="1" applyFill="1" applyAlignment="1" applyProtection="1">
      <alignment horizontal="right" wrapText="1"/>
      <protection hidden="1"/>
    </xf>
    <xf numFmtId="0" fontId="20" fillId="0" borderId="0" xfId="70" applyFont="1" applyFill="1" applyAlignment="1" applyProtection="1">
      <alignment horizontal="right" wrapText="1"/>
      <protection hidden="1"/>
    </xf>
    <xf numFmtId="0" fontId="21" fillId="0" borderId="0" xfId="70" applyFont="1" applyFill="1" applyAlignment="1" applyProtection="1">
      <alignment horizontal="center" wrapText="1"/>
      <protection hidden="1"/>
    </xf>
    <xf numFmtId="0" fontId="21" fillId="0" borderId="0" xfId="70" applyFont="1" applyFill="1" applyAlignment="1" applyProtection="1">
      <alignment horizontal="center"/>
      <protection hidden="1"/>
    </xf>
    <xf numFmtId="0" fontId="21" fillId="42" borderId="0" xfId="0" applyFont="1" applyFill="1" applyAlignment="1">
      <alignment horizontal="center" vertical="center" wrapText="1"/>
    </xf>
    <xf numFmtId="0" fontId="19" fillId="0" borderId="0" xfId="70" applyFont="1" applyFill="1" applyAlignment="1" applyProtection="1">
      <alignment horizontal="center" wrapText="1"/>
      <protection hidden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tmp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68.125" style="0" customWidth="1"/>
    <col min="2" max="2" width="14.625" style="0" customWidth="1"/>
  </cols>
  <sheetData>
    <row r="1" spans="1:2" ht="12.75">
      <c r="A1" s="84" t="s">
        <v>153</v>
      </c>
      <c r="B1" s="84"/>
    </row>
    <row r="2" spans="1:2" ht="12.75">
      <c r="A2" s="85" t="s">
        <v>154</v>
      </c>
      <c r="B2" s="85"/>
    </row>
    <row r="3" spans="1:2" ht="12.75">
      <c r="A3" s="85" t="s">
        <v>202</v>
      </c>
      <c r="B3" s="85"/>
    </row>
    <row r="4" spans="1:2" ht="12.75">
      <c r="A4" s="57"/>
      <c r="B4" s="57"/>
    </row>
    <row r="5" spans="1:2" ht="12.75">
      <c r="A5" s="86" t="s">
        <v>181</v>
      </c>
      <c r="B5" s="86"/>
    </row>
    <row r="6" spans="1:2" ht="12.75">
      <c r="A6" s="58" t="s">
        <v>182</v>
      </c>
      <c r="B6" s="58"/>
    </row>
    <row r="7" spans="1:6" ht="12.75">
      <c r="A7" s="86" t="s">
        <v>140</v>
      </c>
      <c r="B7" s="86"/>
      <c r="F7" t="s">
        <v>140</v>
      </c>
    </row>
    <row r="8" spans="1:2" ht="12.75">
      <c r="A8" s="58"/>
      <c r="B8" s="59"/>
    </row>
    <row r="9" spans="1:2" ht="12.75">
      <c r="A9" s="60"/>
      <c r="B9" s="72" t="s">
        <v>155</v>
      </c>
    </row>
    <row r="10" spans="1:2" ht="12.75">
      <c r="A10" s="61" t="s">
        <v>73</v>
      </c>
      <c r="B10" s="61">
        <v>2016</v>
      </c>
    </row>
    <row r="11" spans="1:2" ht="12.75">
      <c r="A11" s="62" t="s">
        <v>156</v>
      </c>
      <c r="B11" s="73">
        <v>67500</v>
      </c>
    </row>
    <row r="12" spans="1:2" ht="12.75">
      <c r="A12" s="62" t="s">
        <v>157</v>
      </c>
      <c r="B12" s="73">
        <v>2300</v>
      </c>
    </row>
    <row r="13" spans="1:2" ht="12.75">
      <c r="A13" s="62" t="s">
        <v>158</v>
      </c>
      <c r="B13" s="73">
        <v>133</v>
      </c>
    </row>
    <row r="14" spans="1:2" ht="12.75">
      <c r="A14" s="62" t="s">
        <v>159</v>
      </c>
      <c r="B14" s="73">
        <v>860</v>
      </c>
    </row>
    <row r="15" spans="1:2" ht="12.75">
      <c r="A15" s="62" t="s">
        <v>190</v>
      </c>
      <c r="B15" s="73">
        <v>3147</v>
      </c>
    </row>
    <row r="16" spans="1:2" ht="12.75">
      <c r="A16" s="62" t="s">
        <v>177</v>
      </c>
      <c r="B16" s="73">
        <v>16696.4</v>
      </c>
    </row>
    <row r="17" spans="1:2" ht="12.75">
      <c r="A17" s="63" t="s">
        <v>160</v>
      </c>
      <c r="B17" s="73">
        <f>SUM(B18:B20)</f>
        <v>3910</v>
      </c>
    </row>
    <row r="18" spans="1:2" ht="25.5">
      <c r="A18" s="71" t="s">
        <v>179</v>
      </c>
      <c r="B18" s="73">
        <v>360</v>
      </c>
    </row>
    <row r="19" spans="1:2" ht="25.5">
      <c r="A19" s="71" t="s">
        <v>180</v>
      </c>
      <c r="B19" s="73">
        <v>50</v>
      </c>
    </row>
    <row r="20" spans="1:2" ht="25.5">
      <c r="A20" s="71" t="s">
        <v>199</v>
      </c>
      <c r="B20" s="73">
        <v>3500</v>
      </c>
    </row>
    <row r="21" spans="1:2" ht="12.75">
      <c r="A21" s="64" t="s">
        <v>161</v>
      </c>
      <c r="B21" s="80">
        <f>SUM(B11:B17)</f>
        <v>94546.4</v>
      </c>
    </row>
    <row r="22" spans="1:2" ht="12.75">
      <c r="A22" s="65" t="s">
        <v>162</v>
      </c>
      <c r="B22" s="80">
        <v>118993</v>
      </c>
    </row>
    <row r="23" spans="1:2" ht="12.75">
      <c r="A23" s="66" t="s">
        <v>163</v>
      </c>
      <c r="B23" s="80">
        <f>SUM(B25:B25)</f>
        <v>5509</v>
      </c>
    </row>
    <row r="24" spans="1:2" ht="12.75">
      <c r="A24" s="65" t="s">
        <v>164</v>
      </c>
      <c r="B24" s="73"/>
    </row>
    <row r="25" spans="1:2" ht="12.75">
      <c r="A25" s="67" t="s">
        <v>185</v>
      </c>
      <c r="B25" s="73">
        <v>5509</v>
      </c>
    </row>
    <row r="26" spans="1:2" ht="12.75">
      <c r="A26" s="66" t="s">
        <v>165</v>
      </c>
      <c r="B26" s="80">
        <f>SUM(B28:B38)</f>
        <v>505675.8</v>
      </c>
    </row>
    <row r="27" spans="1:2" ht="12.75">
      <c r="A27" s="68" t="s">
        <v>166</v>
      </c>
      <c r="B27" s="73"/>
    </row>
    <row r="28" spans="1:2" ht="12.75">
      <c r="A28" s="68" t="s">
        <v>167</v>
      </c>
      <c r="B28" s="73">
        <v>357532</v>
      </c>
    </row>
    <row r="29" spans="1:2" ht="12.75">
      <c r="A29" s="68" t="s">
        <v>168</v>
      </c>
      <c r="B29" s="73">
        <v>70612</v>
      </c>
    </row>
    <row r="30" spans="1:2" ht="22.5">
      <c r="A30" s="69" t="s">
        <v>169</v>
      </c>
      <c r="B30" s="73">
        <v>7975</v>
      </c>
    </row>
    <row r="31" spans="1:2" ht="24" customHeight="1">
      <c r="A31" s="69" t="s">
        <v>170</v>
      </c>
      <c r="B31" s="73">
        <v>7</v>
      </c>
    </row>
    <row r="32" spans="1:2" ht="12.75">
      <c r="A32" s="69" t="s">
        <v>171</v>
      </c>
      <c r="B32" s="73">
        <v>1177</v>
      </c>
    </row>
    <row r="33" spans="1:2" ht="33.75">
      <c r="A33" s="69" t="s">
        <v>178</v>
      </c>
      <c r="B33" s="73">
        <v>65295</v>
      </c>
    </row>
    <row r="34" spans="1:2" ht="22.5">
      <c r="A34" s="69" t="s">
        <v>172</v>
      </c>
      <c r="B34" s="73">
        <v>1640</v>
      </c>
    </row>
    <row r="35" spans="1:2" ht="22.5">
      <c r="A35" s="69" t="s">
        <v>173</v>
      </c>
      <c r="B35" s="73">
        <v>404</v>
      </c>
    </row>
    <row r="36" spans="1:2" ht="22.5">
      <c r="A36" s="69" t="s">
        <v>186</v>
      </c>
      <c r="B36" s="73">
        <v>2.8</v>
      </c>
    </row>
    <row r="37" spans="1:2" ht="22.5">
      <c r="A37" s="69" t="s">
        <v>174</v>
      </c>
      <c r="B37" s="73">
        <v>674</v>
      </c>
    </row>
    <row r="38" spans="1:2" ht="22.5">
      <c r="A38" s="69" t="s">
        <v>175</v>
      </c>
      <c r="B38" s="73">
        <v>357</v>
      </c>
    </row>
    <row r="39" spans="1:2" ht="12.75">
      <c r="A39" s="65" t="s">
        <v>176</v>
      </c>
      <c r="B39" s="74">
        <f>SUM(B21,B22,B23,B26)</f>
        <v>724724.2</v>
      </c>
    </row>
    <row r="41" ht="12.75">
      <c r="B41" s="75">
        <f>B39-B21</f>
        <v>630177.7999999999</v>
      </c>
    </row>
  </sheetData>
  <sheetProtection/>
  <mergeCells count="5">
    <mergeCell ref="A1:B1"/>
    <mergeCell ref="A2:B2"/>
    <mergeCell ref="A3:B3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workbookViewId="0" topLeftCell="A1">
      <selection activeCell="E6" sqref="E6:G6"/>
    </sheetView>
  </sheetViews>
  <sheetFormatPr defaultColWidth="9.00390625" defaultRowHeight="12.75"/>
  <cols>
    <col min="1" max="1" width="49.125" style="0" customWidth="1"/>
    <col min="2" max="2" width="5.125" style="0" customWidth="1"/>
    <col min="3" max="3" width="5.00390625" style="0" customWidth="1"/>
    <col min="4" max="4" width="4.125" style="0" customWidth="1"/>
    <col min="5" max="5" width="9.625" style="0" customWidth="1"/>
    <col min="6" max="6" width="4.875" style="0" customWidth="1"/>
    <col min="7" max="7" width="11.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42"/>
      <c r="E2" s="87" t="s">
        <v>150</v>
      </c>
      <c r="F2" s="87"/>
      <c r="G2" s="87"/>
    </row>
    <row r="3" spans="1:7" ht="12.75" customHeight="1">
      <c r="A3" s="1"/>
      <c r="B3" s="1"/>
      <c r="C3" s="1"/>
      <c r="D3" s="87" t="s">
        <v>200</v>
      </c>
      <c r="E3" s="87"/>
      <c r="F3" s="87"/>
      <c r="G3" s="87"/>
    </row>
    <row r="4" spans="1:7" ht="12.75" customHeight="1">
      <c r="A4" s="1"/>
      <c r="B4" s="1"/>
      <c r="C4" s="92" t="s">
        <v>149</v>
      </c>
      <c r="D4" s="92"/>
      <c r="E4" s="92"/>
      <c r="F4" s="92"/>
      <c r="G4" s="92"/>
    </row>
    <row r="5" spans="1:7" ht="12.75" customHeight="1">
      <c r="A5" s="1"/>
      <c r="B5" s="92" t="s">
        <v>183</v>
      </c>
      <c r="C5" s="92"/>
      <c r="D5" s="92"/>
      <c r="E5" s="92"/>
      <c r="F5" s="92"/>
      <c r="G5" s="92"/>
    </row>
    <row r="6" spans="1:7" ht="12.75">
      <c r="A6" s="1"/>
      <c r="B6" s="1"/>
      <c r="C6" s="1"/>
      <c r="D6" s="42"/>
      <c r="E6" s="87" t="s">
        <v>201</v>
      </c>
      <c r="F6" s="87"/>
      <c r="G6" s="87"/>
    </row>
    <row r="7" spans="1:7" ht="12.75">
      <c r="A7" s="1"/>
      <c r="B7" s="1"/>
      <c r="C7" s="1"/>
      <c r="D7" s="1"/>
      <c r="E7" s="88"/>
      <c r="F7" s="88"/>
      <c r="G7" s="88"/>
    </row>
    <row r="8" spans="1:7" ht="15.75">
      <c r="A8" s="89" t="s">
        <v>29</v>
      </c>
      <c r="B8" s="90"/>
      <c r="C8" s="90"/>
      <c r="D8" s="90"/>
      <c r="E8" s="90"/>
      <c r="F8" s="90"/>
      <c r="G8" s="90"/>
    </row>
    <row r="9" spans="1:7" ht="15.75">
      <c r="A9" s="89" t="s">
        <v>30</v>
      </c>
      <c r="B9" s="89"/>
      <c r="C9" s="89"/>
      <c r="D9" s="89"/>
      <c r="E9" s="89"/>
      <c r="F9" s="89"/>
      <c r="G9" s="89"/>
    </row>
    <row r="10" spans="1:7" ht="15.75">
      <c r="A10" s="91" t="s">
        <v>195</v>
      </c>
      <c r="B10" s="91"/>
      <c r="C10" s="91"/>
      <c r="D10" s="91"/>
      <c r="E10" s="91"/>
      <c r="F10" s="91"/>
      <c r="G10" s="91"/>
    </row>
    <row r="11" spans="1:7" ht="15.75">
      <c r="A11" s="91" t="s">
        <v>184</v>
      </c>
      <c r="B11" s="91"/>
      <c r="C11" s="91"/>
      <c r="D11" s="91"/>
      <c r="E11" s="91"/>
      <c r="F11" s="91"/>
      <c r="G11" s="91"/>
    </row>
    <row r="12" spans="1:7" ht="13.5" thickBot="1">
      <c r="A12" s="44"/>
      <c r="B12" s="2"/>
      <c r="C12" s="3"/>
      <c r="D12" s="2"/>
      <c r="E12" s="2"/>
      <c r="F12" s="2"/>
      <c r="G12" s="4"/>
    </row>
    <row r="13" spans="1:7" ht="51">
      <c r="A13" s="5" t="s">
        <v>73</v>
      </c>
      <c r="B13" s="6" t="s">
        <v>80</v>
      </c>
      <c r="C13" s="6" t="s">
        <v>70</v>
      </c>
      <c r="D13" s="6" t="s">
        <v>71</v>
      </c>
      <c r="E13" s="6" t="s">
        <v>72</v>
      </c>
      <c r="F13" s="6" t="s">
        <v>81</v>
      </c>
      <c r="G13" s="7" t="s">
        <v>36</v>
      </c>
    </row>
    <row r="14" spans="1:7" ht="12.75">
      <c r="A14" s="8">
        <v>1</v>
      </c>
      <c r="B14" s="9" t="s">
        <v>82</v>
      </c>
      <c r="C14" s="10">
        <v>3</v>
      </c>
      <c r="D14" s="10">
        <v>4</v>
      </c>
      <c r="E14" s="10">
        <v>5</v>
      </c>
      <c r="F14" s="10">
        <v>6</v>
      </c>
      <c r="G14" s="11">
        <v>7</v>
      </c>
    </row>
    <row r="15" spans="1:7" ht="12.75">
      <c r="A15" s="12" t="s">
        <v>127</v>
      </c>
      <c r="B15" s="13" t="s">
        <v>26</v>
      </c>
      <c r="C15" s="14" t="s">
        <v>85</v>
      </c>
      <c r="D15" s="13" t="s">
        <v>41</v>
      </c>
      <c r="E15" s="13"/>
      <c r="F15" s="15"/>
      <c r="G15" s="78">
        <f>SUM(G16,G20,G24,G38,G40,G48,G51)</f>
        <v>43624.797000000006</v>
      </c>
    </row>
    <row r="16" spans="1:7" ht="27">
      <c r="A16" s="16" t="s">
        <v>124</v>
      </c>
      <c r="B16" s="17" t="s">
        <v>26</v>
      </c>
      <c r="C16" s="18" t="s">
        <v>85</v>
      </c>
      <c r="D16" s="17" t="s">
        <v>86</v>
      </c>
      <c r="E16" s="19"/>
      <c r="F16" s="20"/>
      <c r="G16" s="78">
        <f>SUM(G17)</f>
        <v>1425</v>
      </c>
    </row>
    <row r="17" spans="1:7" ht="12.75">
      <c r="A17" s="21" t="s">
        <v>79</v>
      </c>
      <c r="B17" s="13" t="s">
        <v>26</v>
      </c>
      <c r="C17" s="14" t="s">
        <v>85</v>
      </c>
      <c r="D17" s="13" t="s">
        <v>86</v>
      </c>
      <c r="E17" s="13" t="s">
        <v>65</v>
      </c>
      <c r="F17" s="14" t="s">
        <v>63</v>
      </c>
      <c r="G17" s="78">
        <f>SUM(G18:G19)</f>
        <v>1425</v>
      </c>
    </row>
    <row r="18" spans="1:7" ht="12.75">
      <c r="A18" s="22" t="s">
        <v>125</v>
      </c>
      <c r="B18" s="23"/>
      <c r="C18" s="24" t="s">
        <v>85</v>
      </c>
      <c r="D18" s="23" t="s">
        <v>86</v>
      </c>
      <c r="E18" s="23" t="s">
        <v>65</v>
      </c>
      <c r="F18" s="25">
        <v>120</v>
      </c>
      <c r="G18" s="79">
        <v>1391</v>
      </c>
    </row>
    <row r="19" spans="1:7" ht="25.5">
      <c r="A19" s="22" t="s">
        <v>74</v>
      </c>
      <c r="B19" s="23"/>
      <c r="C19" s="24" t="s">
        <v>85</v>
      </c>
      <c r="D19" s="23" t="s">
        <v>86</v>
      </c>
      <c r="E19" s="23" t="s">
        <v>65</v>
      </c>
      <c r="F19" s="25">
        <v>240</v>
      </c>
      <c r="G19" s="79">
        <v>34</v>
      </c>
    </row>
    <row r="20" spans="1:7" ht="27">
      <c r="A20" s="26" t="s">
        <v>75</v>
      </c>
      <c r="B20" s="17" t="s">
        <v>26</v>
      </c>
      <c r="C20" s="18" t="s">
        <v>85</v>
      </c>
      <c r="D20" s="17" t="s">
        <v>90</v>
      </c>
      <c r="E20" s="17"/>
      <c r="F20" s="27"/>
      <c r="G20" s="78">
        <f>SUM(G21)</f>
        <v>1756</v>
      </c>
    </row>
    <row r="21" spans="1:7" ht="25.5">
      <c r="A21" s="45" t="s">
        <v>187</v>
      </c>
      <c r="B21" s="28" t="s">
        <v>26</v>
      </c>
      <c r="C21" s="14" t="s">
        <v>85</v>
      </c>
      <c r="D21" s="13" t="s">
        <v>90</v>
      </c>
      <c r="E21" s="13" t="s">
        <v>76</v>
      </c>
      <c r="F21" s="14" t="s">
        <v>63</v>
      </c>
      <c r="G21" s="78">
        <f>SUM(G22:G23)</f>
        <v>1756</v>
      </c>
    </row>
    <row r="22" spans="1:7" ht="12.75">
      <c r="A22" s="29" t="s">
        <v>125</v>
      </c>
      <c r="B22" s="23"/>
      <c r="C22" s="24" t="s">
        <v>85</v>
      </c>
      <c r="D22" s="23" t="s">
        <v>90</v>
      </c>
      <c r="E22" s="23" t="s">
        <v>76</v>
      </c>
      <c r="F22" s="25">
        <v>120</v>
      </c>
      <c r="G22" s="79">
        <v>1750</v>
      </c>
    </row>
    <row r="23" spans="1:7" ht="25.5">
      <c r="A23" s="29" t="s">
        <v>74</v>
      </c>
      <c r="B23" s="23"/>
      <c r="C23" s="24" t="s">
        <v>85</v>
      </c>
      <c r="D23" s="23" t="s">
        <v>90</v>
      </c>
      <c r="E23" s="23" t="s">
        <v>76</v>
      </c>
      <c r="F23" s="25">
        <v>240</v>
      </c>
      <c r="G23" s="79">
        <v>6</v>
      </c>
    </row>
    <row r="24" spans="1:7" ht="27">
      <c r="A24" s="16" t="s">
        <v>77</v>
      </c>
      <c r="B24" s="19" t="s">
        <v>26</v>
      </c>
      <c r="C24" s="18" t="s">
        <v>85</v>
      </c>
      <c r="D24" s="17" t="s">
        <v>88</v>
      </c>
      <c r="E24" s="17"/>
      <c r="F24" s="27"/>
      <c r="G24" s="78">
        <f>SUM(G25,G29,G32,G35)</f>
        <v>25686</v>
      </c>
    </row>
    <row r="25" spans="1:7" ht="12.75">
      <c r="A25" s="21" t="s">
        <v>78</v>
      </c>
      <c r="B25" s="13" t="s">
        <v>26</v>
      </c>
      <c r="C25" s="14" t="s">
        <v>85</v>
      </c>
      <c r="D25" s="13" t="s">
        <v>88</v>
      </c>
      <c r="E25" s="13" t="s">
        <v>121</v>
      </c>
      <c r="F25" s="14" t="s">
        <v>63</v>
      </c>
      <c r="G25" s="78">
        <f>SUM(G26:G28)</f>
        <v>24918</v>
      </c>
    </row>
    <row r="26" spans="1:7" ht="12.75">
      <c r="A26" s="22" t="s">
        <v>125</v>
      </c>
      <c r="B26" s="23"/>
      <c r="C26" s="24" t="s">
        <v>85</v>
      </c>
      <c r="D26" s="23" t="s">
        <v>88</v>
      </c>
      <c r="E26" s="23" t="s">
        <v>121</v>
      </c>
      <c r="F26" s="25">
        <v>120</v>
      </c>
      <c r="G26" s="79">
        <v>14684</v>
      </c>
    </row>
    <row r="27" spans="1:7" ht="25.5">
      <c r="A27" s="22" t="s">
        <v>74</v>
      </c>
      <c r="B27" s="23"/>
      <c r="C27" s="24" t="s">
        <v>85</v>
      </c>
      <c r="D27" s="23" t="s">
        <v>88</v>
      </c>
      <c r="E27" s="23" t="s">
        <v>121</v>
      </c>
      <c r="F27" s="25">
        <v>240</v>
      </c>
      <c r="G27" s="79">
        <v>8860</v>
      </c>
    </row>
    <row r="28" spans="1:7" ht="25.5">
      <c r="A28" s="22" t="s">
        <v>122</v>
      </c>
      <c r="B28" s="23"/>
      <c r="C28" s="24" t="s">
        <v>85</v>
      </c>
      <c r="D28" s="23" t="s">
        <v>88</v>
      </c>
      <c r="E28" s="23" t="s">
        <v>121</v>
      </c>
      <c r="F28" s="25">
        <v>850</v>
      </c>
      <c r="G28" s="79">
        <v>1374</v>
      </c>
    </row>
    <row r="29" spans="1:7" ht="25.5">
      <c r="A29" s="21" t="s">
        <v>123</v>
      </c>
      <c r="B29" s="13" t="s">
        <v>26</v>
      </c>
      <c r="C29" s="14" t="s">
        <v>85</v>
      </c>
      <c r="D29" s="13" t="s">
        <v>88</v>
      </c>
      <c r="E29" s="13" t="s">
        <v>138</v>
      </c>
      <c r="F29" s="14" t="s">
        <v>63</v>
      </c>
      <c r="G29" s="78">
        <f>SUM(G30:G31)</f>
        <v>404</v>
      </c>
    </row>
    <row r="30" spans="1:7" ht="12.75">
      <c r="A30" s="22" t="s">
        <v>125</v>
      </c>
      <c r="B30" s="23"/>
      <c r="C30" s="24" t="s">
        <v>85</v>
      </c>
      <c r="D30" s="23" t="s">
        <v>88</v>
      </c>
      <c r="E30" s="23" t="s">
        <v>138</v>
      </c>
      <c r="F30" s="25">
        <v>120</v>
      </c>
      <c r="G30" s="79">
        <v>276</v>
      </c>
    </row>
    <row r="31" spans="1:7" ht="25.5">
      <c r="A31" s="22" t="s">
        <v>74</v>
      </c>
      <c r="B31" s="23"/>
      <c r="C31" s="24" t="s">
        <v>85</v>
      </c>
      <c r="D31" s="23" t="s">
        <v>88</v>
      </c>
      <c r="E31" s="23" t="s">
        <v>138</v>
      </c>
      <c r="F31" s="25">
        <v>240</v>
      </c>
      <c r="G31" s="79">
        <v>128</v>
      </c>
    </row>
    <row r="32" spans="1:7" ht="38.25">
      <c r="A32" s="21" t="s">
        <v>46</v>
      </c>
      <c r="B32" s="13" t="s">
        <v>26</v>
      </c>
      <c r="C32" s="14" t="s">
        <v>85</v>
      </c>
      <c r="D32" s="13" t="s">
        <v>88</v>
      </c>
      <c r="E32" s="13" t="s">
        <v>68</v>
      </c>
      <c r="F32" s="14" t="s">
        <v>63</v>
      </c>
      <c r="G32" s="78">
        <f>SUM(G33:G34)</f>
        <v>357</v>
      </c>
    </row>
    <row r="33" spans="1:7" ht="12.75">
      <c r="A33" s="22" t="s">
        <v>125</v>
      </c>
      <c r="B33" s="23"/>
      <c r="C33" s="24" t="s">
        <v>85</v>
      </c>
      <c r="D33" s="23" t="s">
        <v>88</v>
      </c>
      <c r="E33" s="23" t="s">
        <v>68</v>
      </c>
      <c r="F33" s="25">
        <v>120</v>
      </c>
      <c r="G33" s="79">
        <v>283</v>
      </c>
    </row>
    <row r="34" spans="1:7" ht="25.5">
      <c r="A34" s="22" t="s">
        <v>74</v>
      </c>
      <c r="B34" s="23"/>
      <c r="C34" s="24" t="s">
        <v>85</v>
      </c>
      <c r="D34" s="23" t="s">
        <v>88</v>
      </c>
      <c r="E34" s="23" t="s">
        <v>68</v>
      </c>
      <c r="F34" s="25">
        <v>240</v>
      </c>
      <c r="G34" s="79">
        <v>74</v>
      </c>
    </row>
    <row r="35" spans="1:7" ht="38.25">
      <c r="A35" s="21" t="s">
        <v>25</v>
      </c>
      <c r="B35" s="13" t="s">
        <v>26</v>
      </c>
      <c r="C35" s="14" t="s">
        <v>85</v>
      </c>
      <c r="D35" s="13" t="s">
        <v>88</v>
      </c>
      <c r="E35" s="13" t="s">
        <v>69</v>
      </c>
      <c r="F35" s="14" t="s">
        <v>63</v>
      </c>
      <c r="G35" s="78">
        <f>SUM(G36:G37)</f>
        <v>7</v>
      </c>
    </row>
    <row r="36" spans="1:7" ht="12.75">
      <c r="A36" s="22" t="s">
        <v>125</v>
      </c>
      <c r="B36" s="23"/>
      <c r="C36" s="24" t="s">
        <v>85</v>
      </c>
      <c r="D36" s="23" t="s">
        <v>88</v>
      </c>
      <c r="E36" s="23" t="s">
        <v>69</v>
      </c>
      <c r="F36" s="25">
        <v>120</v>
      </c>
      <c r="G36" s="79">
        <v>0</v>
      </c>
    </row>
    <row r="37" spans="1:7" ht="25.5">
      <c r="A37" s="22" t="s">
        <v>74</v>
      </c>
      <c r="B37" s="23"/>
      <c r="C37" s="24" t="s">
        <v>85</v>
      </c>
      <c r="D37" s="23" t="s">
        <v>88</v>
      </c>
      <c r="E37" s="23" t="s">
        <v>69</v>
      </c>
      <c r="F37" s="25">
        <v>240</v>
      </c>
      <c r="G37" s="79">
        <f>доходы!B31</f>
        <v>7</v>
      </c>
    </row>
    <row r="38" spans="1:7" ht="25.5">
      <c r="A38" s="12" t="s">
        <v>106</v>
      </c>
      <c r="B38" s="13" t="s">
        <v>26</v>
      </c>
      <c r="C38" s="14" t="s">
        <v>85</v>
      </c>
      <c r="D38" s="13" t="s">
        <v>93</v>
      </c>
      <c r="E38" s="13" t="s">
        <v>107</v>
      </c>
      <c r="F38" s="24" t="s">
        <v>63</v>
      </c>
      <c r="G38" s="78">
        <f>SUM(G39)</f>
        <v>2.8</v>
      </c>
    </row>
    <row r="39" spans="1:7" ht="25.5">
      <c r="A39" s="22" t="s">
        <v>74</v>
      </c>
      <c r="B39" s="23"/>
      <c r="C39" s="24" t="s">
        <v>85</v>
      </c>
      <c r="D39" s="23" t="s">
        <v>93</v>
      </c>
      <c r="E39" s="23" t="s">
        <v>107</v>
      </c>
      <c r="F39" s="25">
        <v>240</v>
      </c>
      <c r="G39" s="79">
        <v>2.8</v>
      </c>
    </row>
    <row r="40" spans="1:7" ht="43.5" customHeight="1">
      <c r="A40" s="16" t="s">
        <v>47</v>
      </c>
      <c r="B40" s="19"/>
      <c r="C40" s="18" t="s">
        <v>85</v>
      </c>
      <c r="D40" s="17" t="s">
        <v>87</v>
      </c>
      <c r="E40" s="17"/>
      <c r="F40" s="27"/>
      <c r="G40" s="78">
        <f>SUM(G41,G45)</f>
        <v>7041</v>
      </c>
    </row>
    <row r="41" spans="1:7" ht="12.75">
      <c r="A41" s="21" t="s">
        <v>48</v>
      </c>
      <c r="B41" s="13" t="s">
        <v>49</v>
      </c>
      <c r="C41" s="14" t="s">
        <v>85</v>
      </c>
      <c r="D41" s="13" t="s">
        <v>87</v>
      </c>
      <c r="E41" s="13" t="s">
        <v>121</v>
      </c>
      <c r="F41" s="14" t="s">
        <v>63</v>
      </c>
      <c r="G41" s="78">
        <f>SUM(G42:G44)</f>
        <v>4670</v>
      </c>
    </row>
    <row r="42" spans="1:7" ht="12.75">
      <c r="A42" s="22" t="s">
        <v>125</v>
      </c>
      <c r="B42" s="23"/>
      <c r="C42" s="24" t="s">
        <v>85</v>
      </c>
      <c r="D42" s="23" t="s">
        <v>87</v>
      </c>
      <c r="E42" s="23" t="s">
        <v>121</v>
      </c>
      <c r="F42" s="25">
        <v>120</v>
      </c>
      <c r="G42" s="79">
        <v>4109</v>
      </c>
    </row>
    <row r="43" spans="1:7" ht="25.5">
      <c r="A43" s="22" t="s">
        <v>74</v>
      </c>
      <c r="B43" s="23"/>
      <c r="C43" s="24" t="s">
        <v>85</v>
      </c>
      <c r="D43" s="23" t="s">
        <v>87</v>
      </c>
      <c r="E43" s="23" t="s">
        <v>121</v>
      </c>
      <c r="F43" s="25">
        <v>240</v>
      </c>
      <c r="G43" s="79">
        <v>558</v>
      </c>
    </row>
    <row r="44" spans="1:7" ht="25.5">
      <c r="A44" s="22" t="s">
        <v>122</v>
      </c>
      <c r="B44" s="23"/>
      <c r="C44" s="24" t="s">
        <v>85</v>
      </c>
      <c r="D44" s="23" t="s">
        <v>87</v>
      </c>
      <c r="E44" s="23" t="s">
        <v>121</v>
      </c>
      <c r="F44" s="25">
        <v>850</v>
      </c>
      <c r="G44" s="79">
        <v>3</v>
      </c>
    </row>
    <row r="45" spans="1:7" ht="12.75">
      <c r="A45" s="21" t="s">
        <v>50</v>
      </c>
      <c r="B45" s="13" t="s">
        <v>26</v>
      </c>
      <c r="C45" s="14" t="s">
        <v>85</v>
      </c>
      <c r="D45" s="13" t="s">
        <v>87</v>
      </c>
      <c r="E45" s="13" t="s">
        <v>66</v>
      </c>
      <c r="F45" s="14" t="s">
        <v>63</v>
      </c>
      <c r="G45" s="78">
        <f>SUM(G46:G47)</f>
        <v>2371</v>
      </c>
    </row>
    <row r="46" spans="1:7" ht="12.75">
      <c r="A46" s="22" t="s">
        <v>125</v>
      </c>
      <c r="B46" s="23"/>
      <c r="C46" s="24" t="s">
        <v>85</v>
      </c>
      <c r="D46" s="23" t="s">
        <v>87</v>
      </c>
      <c r="E46" s="23" t="s">
        <v>66</v>
      </c>
      <c r="F46" s="25">
        <v>120</v>
      </c>
      <c r="G46" s="79">
        <v>2271</v>
      </c>
    </row>
    <row r="47" spans="1:7" ht="25.5">
      <c r="A47" s="22" t="s">
        <v>74</v>
      </c>
      <c r="B47" s="23"/>
      <c r="C47" s="24" t="s">
        <v>85</v>
      </c>
      <c r="D47" s="23" t="s">
        <v>87</v>
      </c>
      <c r="E47" s="23" t="s">
        <v>66</v>
      </c>
      <c r="F47" s="25">
        <v>240</v>
      </c>
      <c r="G47" s="79">
        <v>100</v>
      </c>
    </row>
    <row r="48" spans="1:7" ht="13.5">
      <c r="A48" s="16" t="s">
        <v>130</v>
      </c>
      <c r="B48" s="19" t="s">
        <v>26</v>
      </c>
      <c r="C48" s="18" t="s">
        <v>85</v>
      </c>
      <c r="D48" s="17" t="s">
        <v>117</v>
      </c>
      <c r="E48" s="13" t="s">
        <v>131</v>
      </c>
      <c r="F48" s="14" t="s">
        <v>63</v>
      </c>
      <c r="G48" s="78">
        <f>SUM(G49)</f>
        <v>1067.9969999999998</v>
      </c>
    </row>
    <row r="49" spans="1:7" ht="27" customHeight="1">
      <c r="A49" s="22" t="s">
        <v>10</v>
      </c>
      <c r="B49" s="23"/>
      <c r="C49" s="24" t="s">
        <v>85</v>
      </c>
      <c r="D49" s="23" t="s">
        <v>117</v>
      </c>
      <c r="E49" s="23" t="s">
        <v>131</v>
      </c>
      <c r="F49" s="25"/>
      <c r="G49" s="79">
        <f>SUM(G50)</f>
        <v>1067.9969999999998</v>
      </c>
    </row>
    <row r="50" spans="1:7" ht="12.75">
      <c r="A50" s="22" t="s">
        <v>132</v>
      </c>
      <c r="B50" s="23"/>
      <c r="C50" s="24" t="s">
        <v>85</v>
      </c>
      <c r="D50" s="23" t="s">
        <v>117</v>
      </c>
      <c r="E50" s="23" t="s">
        <v>131</v>
      </c>
      <c r="F50" s="25">
        <v>870</v>
      </c>
      <c r="G50" s="79">
        <f>(доходы!B39-доходы!B23-доходы!B26)*0.5/100+0.3</f>
        <v>1067.9969999999998</v>
      </c>
    </row>
    <row r="51" spans="1:7" ht="12.75">
      <c r="A51" s="12" t="s">
        <v>133</v>
      </c>
      <c r="B51" s="13" t="s">
        <v>26</v>
      </c>
      <c r="C51" s="14" t="s">
        <v>85</v>
      </c>
      <c r="D51" s="13" t="s">
        <v>89</v>
      </c>
      <c r="E51" s="23"/>
      <c r="F51" s="24"/>
      <c r="G51" s="78">
        <f>SUM(G52:G55)</f>
        <v>6646</v>
      </c>
    </row>
    <row r="52" spans="1:7" ht="12.75">
      <c r="A52" s="22" t="s">
        <v>125</v>
      </c>
      <c r="B52" s="13"/>
      <c r="C52" s="14" t="s">
        <v>85</v>
      </c>
      <c r="D52" s="13" t="s">
        <v>89</v>
      </c>
      <c r="E52" s="23" t="s">
        <v>83</v>
      </c>
      <c r="F52" s="24" t="s">
        <v>7</v>
      </c>
      <c r="G52" s="79">
        <v>791</v>
      </c>
    </row>
    <row r="53" spans="1:7" ht="25.5">
      <c r="A53" s="22" t="s">
        <v>74</v>
      </c>
      <c r="B53" s="23"/>
      <c r="C53" s="24" t="s">
        <v>85</v>
      </c>
      <c r="D53" s="23" t="s">
        <v>89</v>
      </c>
      <c r="E53" s="30" t="s">
        <v>83</v>
      </c>
      <c r="F53" s="25">
        <v>240</v>
      </c>
      <c r="G53" s="79">
        <v>5770</v>
      </c>
    </row>
    <row r="54" spans="1:7" ht="25.5">
      <c r="A54" s="22" t="s">
        <v>122</v>
      </c>
      <c r="B54" s="23"/>
      <c r="C54" s="24" t="s">
        <v>85</v>
      </c>
      <c r="D54" s="23" t="s">
        <v>89</v>
      </c>
      <c r="E54" s="30" t="s">
        <v>83</v>
      </c>
      <c r="F54" s="25">
        <v>850</v>
      </c>
      <c r="G54" s="79">
        <v>85</v>
      </c>
    </row>
    <row r="55" spans="1:7" ht="25.5">
      <c r="A55" s="22" t="s">
        <v>6</v>
      </c>
      <c r="B55" s="23"/>
      <c r="C55" s="24" t="s">
        <v>85</v>
      </c>
      <c r="D55" s="23" t="s">
        <v>89</v>
      </c>
      <c r="E55" s="31" t="s">
        <v>84</v>
      </c>
      <c r="F55" s="25">
        <v>414</v>
      </c>
      <c r="G55" s="79">
        <v>0</v>
      </c>
    </row>
    <row r="56" spans="1:7" ht="25.5">
      <c r="A56" s="12" t="s">
        <v>135</v>
      </c>
      <c r="B56" s="13" t="s">
        <v>26</v>
      </c>
      <c r="C56" s="14" t="s">
        <v>90</v>
      </c>
      <c r="D56" s="13" t="s">
        <v>41</v>
      </c>
      <c r="E56" s="13"/>
      <c r="F56" s="15"/>
      <c r="G56" s="78">
        <f>SUM(G57,G61)</f>
        <v>1901</v>
      </c>
    </row>
    <row r="57" spans="1:7" ht="13.5">
      <c r="A57" s="32" t="s">
        <v>11</v>
      </c>
      <c r="B57" s="19" t="s">
        <v>26</v>
      </c>
      <c r="C57" s="18" t="s">
        <v>90</v>
      </c>
      <c r="D57" s="17" t="s">
        <v>88</v>
      </c>
      <c r="E57" s="17"/>
      <c r="F57" s="27"/>
      <c r="G57" s="78">
        <f>SUM(G58)</f>
        <v>826</v>
      </c>
    </row>
    <row r="58" spans="1:7" ht="25.5">
      <c r="A58" s="21" t="s">
        <v>134</v>
      </c>
      <c r="B58" s="23" t="s">
        <v>26</v>
      </c>
      <c r="C58" s="14" t="s">
        <v>90</v>
      </c>
      <c r="D58" s="13" t="s">
        <v>88</v>
      </c>
      <c r="E58" s="13" t="s">
        <v>151</v>
      </c>
      <c r="F58" s="24" t="s">
        <v>63</v>
      </c>
      <c r="G58" s="78">
        <f>SUM(G59:G60)</f>
        <v>826</v>
      </c>
    </row>
    <row r="59" spans="1:7" ht="12.75">
      <c r="A59" s="22" t="s">
        <v>125</v>
      </c>
      <c r="B59" s="23"/>
      <c r="C59" s="24" t="s">
        <v>90</v>
      </c>
      <c r="D59" s="23" t="s">
        <v>88</v>
      </c>
      <c r="E59" s="23" t="s">
        <v>151</v>
      </c>
      <c r="F59" s="25">
        <v>120</v>
      </c>
      <c r="G59" s="79">
        <v>810</v>
      </c>
    </row>
    <row r="60" spans="1:7" ht="25.5">
      <c r="A60" s="22" t="s">
        <v>74</v>
      </c>
      <c r="B60" s="23"/>
      <c r="C60" s="24" t="s">
        <v>90</v>
      </c>
      <c r="D60" s="23" t="s">
        <v>88</v>
      </c>
      <c r="E60" s="23" t="s">
        <v>151</v>
      </c>
      <c r="F60" s="25">
        <v>240</v>
      </c>
      <c r="G60" s="79">
        <v>16</v>
      </c>
    </row>
    <row r="61" spans="1:7" ht="13.5">
      <c r="A61" s="32" t="s">
        <v>191</v>
      </c>
      <c r="B61" s="17" t="s">
        <v>26</v>
      </c>
      <c r="C61" s="18" t="s">
        <v>90</v>
      </c>
      <c r="D61" s="17" t="s">
        <v>91</v>
      </c>
      <c r="E61" s="17"/>
      <c r="F61" s="24"/>
      <c r="G61" s="78">
        <f>SUM(G62:G63)</f>
        <v>1075</v>
      </c>
    </row>
    <row r="62" spans="1:7" ht="12.75">
      <c r="A62" s="22" t="s">
        <v>125</v>
      </c>
      <c r="B62" s="23"/>
      <c r="C62" s="24" t="s">
        <v>90</v>
      </c>
      <c r="D62" s="23" t="s">
        <v>91</v>
      </c>
      <c r="E62" s="23" t="s">
        <v>121</v>
      </c>
      <c r="F62" s="25">
        <v>120</v>
      </c>
      <c r="G62" s="79">
        <v>1015</v>
      </c>
    </row>
    <row r="63" spans="1:7" ht="25.5">
      <c r="A63" s="22" t="s">
        <v>74</v>
      </c>
      <c r="B63" s="23"/>
      <c r="C63" s="24" t="s">
        <v>90</v>
      </c>
      <c r="D63" s="23" t="s">
        <v>91</v>
      </c>
      <c r="E63" s="23" t="s">
        <v>121</v>
      </c>
      <c r="F63" s="25">
        <v>240</v>
      </c>
      <c r="G63" s="79">
        <v>60</v>
      </c>
    </row>
    <row r="64" spans="1:7" ht="16.5" customHeight="1">
      <c r="A64" s="12" t="s">
        <v>12</v>
      </c>
      <c r="B64" s="23"/>
      <c r="C64" s="14" t="s">
        <v>88</v>
      </c>
      <c r="D64" s="13" t="s">
        <v>41</v>
      </c>
      <c r="E64" s="13"/>
      <c r="F64" s="15"/>
      <c r="G64" s="78">
        <f>SUM(G65,G70,G74)</f>
        <v>19614.4</v>
      </c>
    </row>
    <row r="65" spans="1:7" ht="18" customHeight="1">
      <c r="A65" s="16" t="s">
        <v>37</v>
      </c>
      <c r="B65" s="17" t="s">
        <v>31</v>
      </c>
      <c r="C65" s="18" t="s">
        <v>88</v>
      </c>
      <c r="D65" s="17" t="s">
        <v>93</v>
      </c>
      <c r="E65" s="17" t="s">
        <v>140</v>
      </c>
      <c r="F65" s="24" t="s">
        <v>63</v>
      </c>
      <c r="G65" s="78">
        <f>SUM(G66)</f>
        <v>2918</v>
      </c>
    </row>
    <row r="66" spans="1:7" ht="13.5">
      <c r="A66" s="32" t="s">
        <v>38</v>
      </c>
      <c r="B66" s="19"/>
      <c r="C66" s="18" t="s">
        <v>88</v>
      </c>
      <c r="D66" s="17" t="s">
        <v>93</v>
      </c>
      <c r="E66" s="17" t="s">
        <v>121</v>
      </c>
      <c r="F66" s="27"/>
      <c r="G66" s="78">
        <f>SUM(G67:G69)</f>
        <v>2918</v>
      </c>
    </row>
    <row r="67" spans="1:7" ht="12.75">
      <c r="A67" s="22" t="s">
        <v>125</v>
      </c>
      <c r="B67" s="23"/>
      <c r="C67" s="24" t="s">
        <v>88</v>
      </c>
      <c r="D67" s="23" t="s">
        <v>93</v>
      </c>
      <c r="E67" s="23" t="s">
        <v>121</v>
      </c>
      <c r="F67" s="25">
        <v>120</v>
      </c>
      <c r="G67" s="79">
        <v>2533</v>
      </c>
    </row>
    <row r="68" spans="1:7" ht="25.5">
      <c r="A68" s="22" t="s">
        <v>74</v>
      </c>
      <c r="B68" s="23"/>
      <c r="C68" s="24" t="s">
        <v>88</v>
      </c>
      <c r="D68" s="23" t="s">
        <v>93</v>
      </c>
      <c r="E68" s="23" t="s">
        <v>121</v>
      </c>
      <c r="F68" s="25">
        <v>240</v>
      </c>
      <c r="G68" s="79">
        <v>367</v>
      </c>
    </row>
    <row r="69" spans="1:7" ht="25.5">
      <c r="A69" s="22" t="s">
        <v>122</v>
      </c>
      <c r="B69" s="23"/>
      <c r="C69" s="24" t="s">
        <v>88</v>
      </c>
      <c r="D69" s="23" t="s">
        <v>93</v>
      </c>
      <c r="E69" s="23" t="s">
        <v>121</v>
      </c>
      <c r="F69" s="25">
        <v>850</v>
      </c>
      <c r="G69" s="79">
        <v>18</v>
      </c>
    </row>
    <row r="70" spans="1:7" ht="12.75">
      <c r="A70" s="33" t="s">
        <v>62</v>
      </c>
      <c r="B70" s="23" t="s">
        <v>26</v>
      </c>
      <c r="C70" s="14" t="s">
        <v>88</v>
      </c>
      <c r="D70" s="13" t="s">
        <v>92</v>
      </c>
      <c r="E70" s="23"/>
      <c r="F70" s="25"/>
      <c r="G70" s="78">
        <f>SUM(G71:G73)</f>
        <v>0</v>
      </c>
    </row>
    <row r="71" spans="1:7" ht="12.75">
      <c r="A71" s="22" t="s">
        <v>125</v>
      </c>
      <c r="B71" s="23"/>
      <c r="C71" s="24" t="s">
        <v>88</v>
      </c>
      <c r="D71" s="23" t="s">
        <v>92</v>
      </c>
      <c r="E71" s="23" t="s">
        <v>83</v>
      </c>
      <c r="F71" s="25">
        <v>120</v>
      </c>
      <c r="G71" s="79">
        <v>0</v>
      </c>
    </row>
    <row r="72" spans="1:7" ht="25.5">
      <c r="A72" s="22" t="s">
        <v>74</v>
      </c>
      <c r="B72" s="23"/>
      <c r="C72" s="24" t="s">
        <v>88</v>
      </c>
      <c r="D72" s="23" t="s">
        <v>92</v>
      </c>
      <c r="E72" s="23" t="s">
        <v>83</v>
      </c>
      <c r="F72" s="25">
        <v>240</v>
      </c>
      <c r="G72" s="79">
        <v>0</v>
      </c>
    </row>
    <row r="73" spans="1:7" ht="25.5">
      <c r="A73" s="22" t="s">
        <v>122</v>
      </c>
      <c r="B73" s="23"/>
      <c r="C73" s="24" t="s">
        <v>88</v>
      </c>
      <c r="D73" s="23" t="s">
        <v>92</v>
      </c>
      <c r="E73" s="23" t="s">
        <v>83</v>
      </c>
      <c r="F73" s="25">
        <v>850</v>
      </c>
      <c r="G73" s="79">
        <v>0</v>
      </c>
    </row>
    <row r="74" spans="1:7" ht="12.75">
      <c r="A74" s="33" t="s">
        <v>198</v>
      </c>
      <c r="B74" s="23" t="s">
        <v>26</v>
      </c>
      <c r="C74" s="14" t="s">
        <v>88</v>
      </c>
      <c r="D74" s="13" t="s">
        <v>91</v>
      </c>
      <c r="E74" s="13"/>
      <c r="F74" s="24" t="s">
        <v>63</v>
      </c>
      <c r="G74" s="78">
        <f>SUM(G75:G76)</f>
        <v>16696.4</v>
      </c>
    </row>
    <row r="75" spans="1:7" ht="25.5">
      <c r="A75" s="34" t="s">
        <v>39</v>
      </c>
      <c r="B75" s="23"/>
      <c r="C75" s="24" t="s">
        <v>88</v>
      </c>
      <c r="D75" s="23" t="s">
        <v>91</v>
      </c>
      <c r="E75" s="23" t="s">
        <v>40</v>
      </c>
      <c r="F75" s="25">
        <v>414</v>
      </c>
      <c r="G75" s="79">
        <v>0</v>
      </c>
    </row>
    <row r="76" spans="1:7" ht="25.5">
      <c r="A76" s="34" t="s">
        <v>13</v>
      </c>
      <c r="B76" s="23"/>
      <c r="C76" s="24" t="s">
        <v>88</v>
      </c>
      <c r="D76" s="23" t="s">
        <v>91</v>
      </c>
      <c r="E76" s="23" t="s">
        <v>102</v>
      </c>
      <c r="F76" s="25">
        <v>240</v>
      </c>
      <c r="G76" s="81">
        <f>доходы!B16</f>
        <v>16696.4</v>
      </c>
    </row>
    <row r="77" spans="1:7" ht="12.75">
      <c r="A77" s="12" t="s">
        <v>103</v>
      </c>
      <c r="B77" s="23" t="s">
        <v>26</v>
      </c>
      <c r="C77" s="14" t="s">
        <v>93</v>
      </c>
      <c r="D77" s="13" t="s">
        <v>41</v>
      </c>
      <c r="E77" s="13"/>
      <c r="F77" s="15"/>
      <c r="G77" s="78">
        <f>SUM(G78:G79)</f>
        <v>7500</v>
      </c>
    </row>
    <row r="78" spans="1:7" ht="12.75">
      <c r="A78" s="77" t="s">
        <v>188</v>
      </c>
      <c r="B78" s="23"/>
      <c r="C78" s="24" t="s">
        <v>93</v>
      </c>
      <c r="D78" s="23" t="s">
        <v>90</v>
      </c>
      <c r="E78" s="23"/>
      <c r="F78" s="25"/>
      <c r="G78" s="79">
        <v>7500</v>
      </c>
    </row>
    <row r="79" spans="1:7" ht="19.5" customHeight="1">
      <c r="A79" s="32" t="s">
        <v>104</v>
      </c>
      <c r="B79" s="19" t="s">
        <v>140</v>
      </c>
      <c r="C79" s="18" t="s">
        <v>93</v>
      </c>
      <c r="D79" s="17" t="s">
        <v>93</v>
      </c>
      <c r="E79" s="17"/>
      <c r="F79" s="27"/>
      <c r="G79" s="78">
        <f>SUM(G80)</f>
        <v>0</v>
      </c>
    </row>
    <row r="80" spans="1:7" ht="13.5">
      <c r="A80" s="32" t="s">
        <v>120</v>
      </c>
      <c r="B80" s="17" t="s">
        <v>32</v>
      </c>
      <c r="C80" s="18" t="s">
        <v>93</v>
      </c>
      <c r="D80" s="17" t="s">
        <v>93</v>
      </c>
      <c r="E80" s="17" t="s">
        <v>42</v>
      </c>
      <c r="F80" s="14" t="s">
        <v>63</v>
      </c>
      <c r="G80" s="79">
        <f>SUM(G81:G84)</f>
        <v>0</v>
      </c>
    </row>
    <row r="81" spans="1:7" ht="12.75">
      <c r="A81" s="22" t="s">
        <v>125</v>
      </c>
      <c r="B81" s="23"/>
      <c r="C81" s="24" t="s">
        <v>93</v>
      </c>
      <c r="D81" s="23" t="s">
        <v>93</v>
      </c>
      <c r="E81" s="23" t="s">
        <v>42</v>
      </c>
      <c r="F81" s="25">
        <v>110</v>
      </c>
      <c r="G81" s="79">
        <v>0</v>
      </c>
    </row>
    <row r="82" spans="1:7" ht="25.5">
      <c r="A82" s="22" t="s">
        <v>74</v>
      </c>
      <c r="B82" s="23"/>
      <c r="C82" s="24" t="s">
        <v>93</v>
      </c>
      <c r="D82" s="23" t="s">
        <v>93</v>
      </c>
      <c r="E82" s="23" t="s">
        <v>42</v>
      </c>
      <c r="F82" s="25">
        <v>240</v>
      </c>
      <c r="G82" s="79">
        <v>0</v>
      </c>
    </row>
    <row r="83" spans="1:7" ht="25.5">
      <c r="A83" s="22" t="s">
        <v>122</v>
      </c>
      <c r="B83" s="23"/>
      <c r="C83" s="24" t="s">
        <v>93</v>
      </c>
      <c r="D83" s="23" t="s">
        <v>93</v>
      </c>
      <c r="E83" s="23" t="s">
        <v>42</v>
      </c>
      <c r="F83" s="25">
        <v>850</v>
      </c>
      <c r="G83" s="79">
        <v>0</v>
      </c>
    </row>
    <row r="84" spans="1:7" ht="38.25">
      <c r="A84" s="22" t="s">
        <v>105</v>
      </c>
      <c r="B84" s="23"/>
      <c r="C84" s="24" t="s">
        <v>93</v>
      </c>
      <c r="D84" s="23" t="s">
        <v>93</v>
      </c>
      <c r="E84" s="23" t="s">
        <v>42</v>
      </c>
      <c r="F84" s="25">
        <v>414</v>
      </c>
      <c r="G84" s="79">
        <v>0</v>
      </c>
    </row>
    <row r="85" spans="1:7" ht="13.5">
      <c r="A85" s="16" t="s">
        <v>34</v>
      </c>
      <c r="B85" s="17" t="s">
        <v>33</v>
      </c>
      <c r="C85" s="18" t="s">
        <v>94</v>
      </c>
      <c r="D85" s="17"/>
      <c r="E85" s="17"/>
      <c r="F85" s="27"/>
      <c r="G85" s="78">
        <f>SUM(G86,G91,G102,G108)</f>
        <v>547403</v>
      </c>
    </row>
    <row r="86" spans="1:7" ht="13.5">
      <c r="A86" s="32" t="s">
        <v>126</v>
      </c>
      <c r="B86" s="13" t="s">
        <v>33</v>
      </c>
      <c r="C86" s="14" t="s">
        <v>94</v>
      </c>
      <c r="D86" s="13" t="s">
        <v>85</v>
      </c>
      <c r="E86" s="13" t="s">
        <v>43</v>
      </c>
      <c r="F86" s="14" t="s">
        <v>63</v>
      </c>
      <c r="G86" s="78">
        <f>SUM(G87:G90)</f>
        <v>101404</v>
      </c>
    </row>
    <row r="87" spans="1:7" ht="12.75">
      <c r="A87" s="22" t="s">
        <v>125</v>
      </c>
      <c r="B87" s="23"/>
      <c r="C87" s="24" t="s">
        <v>94</v>
      </c>
      <c r="D87" s="23" t="s">
        <v>85</v>
      </c>
      <c r="E87" s="23" t="s">
        <v>43</v>
      </c>
      <c r="F87" s="25">
        <v>110</v>
      </c>
      <c r="G87" s="79">
        <v>68070</v>
      </c>
    </row>
    <row r="88" spans="1:7" ht="25.5">
      <c r="A88" s="22" t="s">
        <v>74</v>
      </c>
      <c r="B88" s="23"/>
      <c r="C88" s="24" t="s">
        <v>94</v>
      </c>
      <c r="D88" s="23" t="s">
        <v>85</v>
      </c>
      <c r="E88" s="23" t="s">
        <v>43</v>
      </c>
      <c r="F88" s="25">
        <v>240</v>
      </c>
      <c r="G88" s="79">
        <v>30471</v>
      </c>
    </row>
    <row r="89" spans="1:7" ht="25.5">
      <c r="A89" s="22" t="s">
        <v>122</v>
      </c>
      <c r="B89" s="23"/>
      <c r="C89" s="24" t="s">
        <v>94</v>
      </c>
      <c r="D89" s="23" t="s">
        <v>85</v>
      </c>
      <c r="E89" s="23" t="s">
        <v>43</v>
      </c>
      <c r="F89" s="25">
        <v>850</v>
      </c>
      <c r="G89" s="79">
        <v>2863</v>
      </c>
    </row>
    <row r="90" spans="1:13" ht="38.25">
      <c r="A90" s="22" t="s">
        <v>105</v>
      </c>
      <c r="B90" s="23"/>
      <c r="C90" s="24" t="s">
        <v>94</v>
      </c>
      <c r="D90" s="23" t="s">
        <v>85</v>
      </c>
      <c r="E90" s="23" t="s">
        <v>43</v>
      </c>
      <c r="F90" s="25">
        <v>414</v>
      </c>
      <c r="G90" s="79">
        <v>0</v>
      </c>
      <c r="M90" t="s">
        <v>140</v>
      </c>
    </row>
    <row r="91" spans="1:7" ht="18" customHeight="1">
      <c r="A91" s="16" t="s">
        <v>35</v>
      </c>
      <c r="B91" s="17" t="s">
        <v>33</v>
      </c>
      <c r="C91" s="18" t="s">
        <v>94</v>
      </c>
      <c r="D91" s="17" t="s">
        <v>86</v>
      </c>
      <c r="E91" s="17"/>
      <c r="F91" s="27"/>
      <c r="G91" s="78">
        <f>SUM(G92,G97)</f>
        <v>434414</v>
      </c>
    </row>
    <row r="92" spans="1:7" ht="27">
      <c r="A92" s="32" t="s">
        <v>196</v>
      </c>
      <c r="B92" s="17" t="s">
        <v>33</v>
      </c>
      <c r="C92" s="18" t="s">
        <v>94</v>
      </c>
      <c r="D92" s="17" t="s">
        <v>86</v>
      </c>
      <c r="E92" s="17" t="s">
        <v>140</v>
      </c>
      <c r="F92" s="27"/>
      <c r="G92" s="78">
        <f>SUM(G93:G96)</f>
        <v>383027</v>
      </c>
    </row>
    <row r="93" spans="1:7" ht="12.75">
      <c r="A93" s="22" t="s">
        <v>125</v>
      </c>
      <c r="B93" s="23"/>
      <c r="C93" s="24" t="s">
        <v>94</v>
      </c>
      <c r="D93" s="23" t="s">
        <v>86</v>
      </c>
      <c r="E93" s="23" t="s">
        <v>44</v>
      </c>
      <c r="F93" s="25">
        <v>110</v>
      </c>
      <c r="G93" s="79">
        <v>343085</v>
      </c>
    </row>
    <row r="94" spans="1:7" ht="25.5">
      <c r="A94" s="22" t="s">
        <v>74</v>
      </c>
      <c r="B94" s="23"/>
      <c r="C94" s="24" t="s">
        <v>94</v>
      </c>
      <c r="D94" s="23" t="s">
        <v>86</v>
      </c>
      <c r="E94" s="23" t="s">
        <v>44</v>
      </c>
      <c r="F94" s="25">
        <v>240</v>
      </c>
      <c r="G94" s="79">
        <v>35896</v>
      </c>
    </row>
    <row r="95" spans="1:7" ht="25.5">
      <c r="A95" s="22" t="s">
        <v>122</v>
      </c>
      <c r="B95" s="23"/>
      <c r="C95" s="24" t="s">
        <v>94</v>
      </c>
      <c r="D95" s="23" t="s">
        <v>86</v>
      </c>
      <c r="E95" s="23" t="s">
        <v>44</v>
      </c>
      <c r="F95" s="25">
        <v>850</v>
      </c>
      <c r="G95" s="79">
        <v>4046</v>
      </c>
    </row>
    <row r="96" spans="1:7" ht="38.25">
      <c r="A96" s="22" t="s">
        <v>105</v>
      </c>
      <c r="B96" s="23"/>
      <c r="C96" s="24" t="s">
        <v>94</v>
      </c>
      <c r="D96" s="23" t="s">
        <v>86</v>
      </c>
      <c r="E96" s="23" t="s">
        <v>44</v>
      </c>
      <c r="F96" s="25">
        <v>414</v>
      </c>
      <c r="G96" s="79">
        <v>0</v>
      </c>
    </row>
    <row r="97" spans="1:7" ht="13.5">
      <c r="A97" s="16" t="s">
        <v>197</v>
      </c>
      <c r="B97" s="17" t="s">
        <v>33</v>
      </c>
      <c r="C97" s="18" t="s">
        <v>94</v>
      </c>
      <c r="D97" s="17" t="s">
        <v>86</v>
      </c>
      <c r="E97" s="17" t="s">
        <v>140</v>
      </c>
      <c r="F97" s="27"/>
      <c r="G97" s="78">
        <f>SUM(G98:G101)</f>
        <v>51387</v>
      </c>
    </row>
    <row r="98" spans="1:7" ht="13.5">
      <c r="A98" s="22" t="s">
        <v>125</v>
      </c>
      <c r="B98" s="17"/>
      <c r="C98" s="35" t="s">
        <v>94</v>
      </c>
      <c r="D98" s="19" t="s">
        <v>86</v>
      </c>
      <c r="E98" s="19" t="s">
        <v>45</v>
      </c>
      <c r="F98" s="20">
        <v>110</v>
      </c>
      <c r="G98" s="78">
        <v>46098</v>
      </c>
    </row>
    <row r="99" spans="1:7" ht="25.5">
      <c r="A99" s="22" t="s">
        <v>74</v>
      </c>
      <c r="B99" s="17"/>
      <c r="C99" s="35" t="s">
        <v>94</v>
      </c>
      <c r="D99" s="19" t="s">
        <v>86</v>
      </c>
      <c r="E99" s="19" t="s">
        <v>45</v>
      </c>
      <c r="F99" s="20">
        <v>240</v>
      </c>
      <c r="G99" s="78">
        <v>4938</v>
      </c>
    </row>
    <row r="100" spans="1:7" ht="25.5">
      <c r="A100" s="22" t="s">
        <v>122</v>
      </c>
      <c r="B100" s="17"/>
      <c r="C100" s="35" t="s">
        <v>94</v>
      </c>
      <c r="D100" s="19" t="s">
        <v>86</v>
      </c>
      <c r="E100" s="19" t="s">
        <v>45</v>
      </c>
      <c r="F100" s="20">
        <v>850</v>
      </c>
      <c r="G100" s="79">
        <v>351</v>
      </c>
    </row>
    <row r="101" spans="1:7" ht="38.25">
      <c r="A101" s="22" t="s">
        <v>105</v>
      </c>
      <c r="B101" s="17" t="s">
        <v>26</v>
      </c>
      <c r="C101" s="35" t="s">
        <v>94</v>
      </c>
      <c r="D101" s="19" t="s">
        <v>86</v>
      </c>
      <c r="E101" s="31" t="s">
        <v>45</v>
      </c>
      <c r="F101" s="20">
        <v>414</v>
      </c>
      <c r="G101" s="79">
        <v>0</v>
      </c>
    </row>
    <row r="102" spans="1:7" ht="28.5" customHeight="1">
      <c r="A102" s="36" t="s">
        <v>139</v>
      </c>
      <c r="B102" s="46" t="s">
        <v>26</v>
      </c>
      <c r="C102" s="14" t="s">
        <v>94</v>
      </c>
      <c r="D102" s="13" t="s">
        <v>94</v>
      </c>
      <c r="E102" s="47" t="s">
        <v>140</v>
      </c>
      <c r="F102" s="25"/>
      <c r="G102" s="82">
        <f>SUM(G103,G106)</f>
        <v>854</v>
      </c>
    </row>
    <row r="103" spans="1:7" ht="27">
      <c r="A103" s="37" t="s">
        <v>192</v>
      </c>
      <c r="B103" s="48" t="s">
        <v>26</v>
      </c>
      <c r="C103" s="18" t="s">
        <v>94</v>
      </c>
      <c r="D103" s="17" t="s">
        <v>94</v>
      </c>
      <c r="E103" s="49" t="s">
        <v>121</v>
      </c>
      <c r="F103" s="27" t="s">
        <v>140</v>
      </c>
      <c r="G103" s="82">
        <f>SUM(G104:G105)</f>
        <v>554</v>
      </c>
    </row>
    <row r="104" spans="1:7" ht="12.75">
      <c r="A104" s="22" t="s">
        <v>125</v>
      </c>
      <c r="B104" s="46"/>
      <c r="C104" s="24" t="s">
        <v>94</v>
      </c>
      <c r="D104" s="23" t="s">
        <v>94</v>
      </c>
      <c r="E104" s="43" t="s">
        <v>121</v>
      </c>
      <c r="F104" s="25">
        <v>120</v>
      </c>
      <c r="G104" s="83">
        <v>536</v>
      </c>
    </row>
    <row r="105" spans="1:7" ht="25.5">
      <c r="A105" s="22" t="s">
        <v>74</v>
      </c>
      <c r="B105" s="46"/>
      <c r="C105" s="24" t="s">
        <v>94</v>
      </c>
      <c r="D105" s="23" t="s">
        <v>94</v>
      </c>
      <c r="E105" s="43" t="s">
        <v>121</v>
      </c>
      <c r="F105" s="25">
        <v>240</v>
      </c>
      <c r="G105" s="79">
        <v>18</v>
      </c>
    </row>
    <row r="106" spans="1:7" ht="12.75">
      <c r="A106" s="12" t="s">
        <v>15</v>
      </c>
      <c r="B106" s="48" t="s">
        <v>26</v>
      </c>
      <c r="C106" s="14" t="s">
        <v>94</v>
      </c>
      <c r="D106" s="13" t="s">
        <v>94</v>
      </c>
      <c r="E106" s="50"/>
      <c r="F106" s="15"/>
      <c r="G106" s="82">
        <f>SUM(G107)</f>
        <v>300</v>
      </c>
    </row>
    <row r="107" spans="1:7" ht="25.5">
      <c r="A107" s="22" t="s">
        <v>74</v>
      </c>
      <c r="B107" s="46"/>
      <c r="C107" s="24" t="s">
        <v>94</v>
      </c>
      <c r="D107" s="23" t="s">
        <v>94</v>
      </c>
      <c r="E107" s="43" t="s">
        <v>108</v>
      </c>
      <c r="F107" s="25">
        <v>240</v>
      </c>
      <c r="G107" s="83">
        <v>300</v>
      </c>
    </row>
    <row r="108" spans="1:7" ht="33" customHeight="1">
      <c r="A108" s="12" t="s">
        <v>0</v>
      </c>
      <c r="B108" s="48" t="s">
        <v>33</v>
      </c>
      <c r="C108" s="14" t="s">
        <v>94</v>
      </c>
      <c r="D108" s="13" t="s">
        <v>91</v>
      </c>
      <c r="E108" s="50"/>
      <c r="F108" s="15"/>
      <c r="G108" s="82">
        <f>SUM(G109,G113,G116,G120)</f>
        <v>10731</v>
      </c>
    </row>
    <row r="109" spans="1:7" ht="13.5">
      <c r="A109" s="32" t="s">
        <v>16</v>
      </c>
      <c r="B109" s="48" t="s">
        <v>33</v>
      </c>
      <c r="C109" s="18" t="s">
        <v>94</v>
      </c>
      <c r="D109" s="17" t="s">
        <v>91</v>
      </c>
      <c r="E109" s="51" t="s">
        <v>121</v>
      </c>
      <c r="F109" s="14" t="s">
        <v>63</v>
      </c>
      <c r="G109" s="82">
        <f>SUM(G110:G112)</f>
        <v>2540</v>
      </c>
    </row>
    <row r="110" spans="1:7" ht="12.75">
      <c r="A110" s="22" t="s">
        <v>125</v>
      </c>
      <c r="B110" s="46"/>
      <c r="C110" s="24" t="s">
        <v>94</v>
      </c>
      <c r="D110" s="23" t="s">
        <v>91</v>
      </c>
      <c r="E110" s="43" t="s">
        <v>121</v>
      </c>
      <c r="F110" s="25">
        <v>120</v>
      </c>
      <c r="G110" s="79">
        <v>1935</v>
      </c>
    </row>
    <row r="111" spans="1:7" ht="25.5">
      <c r="A111" s="22" t="s">
        <v>74</v>
      </c>
      <c r="B111" s="46"/>
      <c r="C111" s="24" t="s">
        <v>94</v>
      </c>
      <c r="D111" s="23" t="s">
        <v>91</v>
      </c>
      <c r="E111" s="43" t="s">
        <v>121</v>
      </c>
      <c r="F111" s="25">
        <v>240</v>
      </c>
      <c r="G111" s="79">
        <v>569</v>
      </c>
    </row>
    <row r="112" spans="1:7" ht="25.5">
      <c r="A112" s="22" t="s">
        <v>122</v>
      </c>
      <c r="B112" s="46"/>
      <c r="C112" s="24" t="s">
        <v>94</v>
      </c>
      <c r="D112" s="23" t="s">
        <v>91</v>
      </c>
      <c r="E112" s="43" t="s">
        <v>121</v>
      </c>
      <c r="F112" s="25">
        <v>850</v>
      </c>
      <c r="G112" s="79">
        <v>36</v>
      </c>
    </row>
    <row r="113" spans="1:7" ht="25.5">
      <c r="A113" s="12" t="s">
        <v>17</v>
      </c>
      <c r="B113" s="52" t="s">
        <v>33</v>
      </c>
      <c r="C113" s="18" t="s">
        <v>94</v>
      </c>
      <c r="D113" s="17" t="s">
        <v>91</v>
      </c>
      <c r="E113" s="51" t="s">
        <v>152</v>
      </c>
      <c r="F113" s="14" t="s">
        <v>63</v>
      </c>
      <c r="G113" s="78">
        <f>SUM(G114:G115)</f>
        <v>674</v>
      </c>
    </row>
    <row r="114" spans="1:7" ht="12.75">
      <c r="A114" s="22" t="s">
        <v>125</v>
      </c>
      <c r="B114" s="43"/>
      <c r="C114" s="24" t="s">
        <v>94</v>
      </c>
      <c r="D114" s="23" t="s">
        <v>91</v>
      </c>
      <c r="E114" s="43" t="s">
        <v>152</v>
      </c>
      <c r="F114" s="25">
        <v>120</v>
      </c>
      <c r="G114" s="79">
        <v>674</v>
      </c>
    </row>
    <row r="115" spans="1:7" ht="25.5">
      <c r="A115" s="22" t="s">
        <v>74</v>
      </c>
      <c r="B115" s="43"/>
      <c r="C115" s="24" t="s">
        <v>94</v>
      </c>
      <c r="D115" s="23" t="s">
        <v>91</v>
      </c>
      <c r="E115" s="43" t="s">
        <v>152</v>
      </c>
      <c r="F115" s="25">
        <v>240</v>
      </c>
      <c r="G115" s="79">
        <v>0</v>
      </c>
    </row>
    <row r="116" spans="1:7" ht="12.75">
      <c r="A116" s="53" t="s">
        <v>193</v>
      </c>
      <c r="B116" s="43" t="s">
        <v>33</v>
      </c>
      <c r="C116" s="14" t="s">
        <v>94</v>
      </c>
      <c r="D116" s="13" t="s">
        <v>91</v>
      </c>
      <c r="E116" s="50" t="s">
        <v>109</v>
      </c>
      <c r="F116" s="24" t="s">
        <v>63</v>
      </c>
      <c r="G116" s="78">
        <f>SUM(G117:G119)</f>
        <v>3428</v>
      </c>
    </row>
    <row r="117" spans="1:7" ht="12.75">
      <c r="A117" s="29" t="s">
        <v>125</v>
      </c>
      <c r="B117" s="48" t="s">
        <v>140</v>
      </c>
      <c r="C117" s="24" t="s">
        <v>94</v>
      </c>
      <c r="D117" s="23" t="s">
        <v>91</v>
      </c>
      <c r="E117" s="43" t="s">
        <v>109</v>
      </c>
      <c r="F117" s="25">
        <v>110</v>
      </c>
      <c r="G117" s="79">
        <v>2377</v>
      </c>
    </row>
    <row r="118" spans="1:7" ht="25.5">
      <c r="A118" s="29" t="s">
        <v>74</v>
      </c>
      <c r="B118" s="46"/>
      <c r="C118" s="24" t="s">
        <v>94</v>
      </c>
      <c r="D118" s="23" t="s">
        <v>91</v>
      </c>
      <c r="E118" s="43" t="s">
        <v>109</v>
      </c>
      <c r="F118" s="25">
        <v>240</v>
      </c>
      <c r="G118" s="79">
        <v>510</v>
      </c>
    </row>
    <row r="119" spans="1:7" ht="25.5">
      <c r="A119" s="22" t="s">
        <v>122</v>
      </c>
      <c r="B119" s="46"/>
      <c r="C119" s="24" t="s">
        <v>94</v>
      </c>
      <c r="D119" s="23" t="s">
        <v>91</v>
      </c>
      <c r="E119" s="43" t="s">
        <v>109</v>
      </c>
      <c r="F119" s="25">
        <v>850</v>
      </c>
      <c r="G119" s="79">
        <v>541</v>
      </c>
    </row>
    <row r="120" spans="1:7" ht="13.5">
      <c r="A120" s="38" t="s">
        <v>9</v>
      </c>
      <c r="B120" s="17" t="s">
        <v>33</v>
      </c>
      <c r="C120" s="18" t="s">
        <v>94</v>
      </c>
      <c r="D120" s="17" t="s">
        <v>91</v>
      </c>
      <c r="E120" s="43" t="s">
        <v>109</v>
      </c>
      <c r="F120" s="27"/>
      <c r="G120" s="78">
        <f>SUM(G121:G123)</f>
        <v>4089</v>
      </c>
    </row>
    <row r="121" spans="1:7" ht="12.75">
      <c r="A121" s="22" t="s">
        <v>125</v>
      </c>
      <c r="B121" s="19" t="s">
        <v>140</v>
      </c>
      <c r="C121" s="24" t="s">
        <v>94</v>
      </c>
      <c r="D121" s="23" t="s">
        <v>91</v>
      </c>
      <c r="E121" s="43" t="s">
        <v>109</v>
      </c>
      <c r="F121" s="25">
        <v>110</v>
      </c>
      <c r="G121" s="79">
        <v>3872</v>
      </c>
    </row>
    <row r="122" spans="1:7" ht="25.5">
      <c r="A122" s="22" t="s">
        <v>74</v>
      </c>
      <c r="B122" s="19"/>
      <c r="C122" s="24" t="s">
        <v>94</v>
      </c>
      <c r="D122" s="23" t="s">
        <v>91</v>
      </c>
      <c r="E122" s="43" t="s">
        <v>109</v>
      </c>
      <c r="F122" s="25">
        <v>240</v>
      </c>
      <c r="G122" s="79">
        <v>217</v>
      </c>
    </row>
    <row r="123" spans="1:7" ht="25.5">
      <c r="A123" s="22" t="s">
        <v>122</v>
      </c>
      <c r="B123" s="19"/>
      <c r="C123" s="24" t="s">
        <v>94</v>
      </c>
      <c r="D123" s="23" t="s">
        <v>91</v>
      </c>
      <c r="E123" s="43" t="s">
        <v>109</v>
      </c>
      <c r="F123" s="25">
        <v>850</v>
      </c>
      <c r="G123" s="79">
        <v>0</v>
      </c>
    </row>
    <row r="124" spans="1:7" ht="15" customHeight="1">
      <c r="A124" s="54" t="s">
        <v>18</v>
      </c>
      <c r="B124" s="17" t="s">
        <v>64</v>
      </c>
      <c r="C124" s="14" t="s">
        <v>92</v>
      </c>
      <c r="D124" s="13" t="s">
        <v>41</v>
      </c>
      <c r="E124" s="50"/>
      <c r="F124" s="15"/>
      <c r="G124" s="82">
        <f>SUM(G125,G138)</f>
        <v>11907</v>
      </c>
    </row>
    <row r="125" spans="1:7" ht="18.75" customHeight="1">
      <c r="A125" s="54" t="s">
        <v>19</v>
      </c>
      <c r="B125" s="17" t="s">
        <v>64</v>
      </c>
      <c r="C125" s="14" t="s">
        <v>92</v>
      </c>
      <c r="D125" s="13" t="s">
        <v>85</v>
      </c>
      <c r="E125" s="50"/>
      <c r="F125" s="15"/>
      <c r="G125" s="82">
        <f>SUM(G126,G130,G134)</f>
        <v>9414</v>
      </c>
    </row>
    <row r="126" spans="1:7" ht="13.5">
      <c r="A126" s="55" t="s">
        <v>51</v>
      </c>
      <c r="B126" s="17" t="s">
        <v>64</v>
      </c>
      <c r="C126" s="18" t="s">
        <v>92</v>
      </c>
      <c r="D126" s="17" t="s">
        <v>85</v>
      </c>
      <c r="E126" s="51" t="s">
        <v>1</v>
      </c>
      <c r="F126" s="24" t="s">
        <v>63</v>
      </c>
      <c r="G126" s="82">
        <f>SUM(G127:G129)</f>
        <v>3606</v>
      </c>
    </row>
    <row r="127" spans="1:7" ht="12.75">
      <c r="A127" s="22" t="s">
        <v>125</v>
      </c>
      <c r="B127" s="19" t="s">
        <v>64</v>
      </c>
      <c r="C127" s="24" t="s">
        <v>92</v>
      </c>
      <c r="D127" s="23" t="s">
        <v>85</v>
      </c>
      <c r="E127" s="43" t="s">
        <v>1</v>
      </c>
      <c r="F127" s="25">
        <v>110</v>
      </c>
      <c r="G127" s="79">
        <v>2887</v>
      </c>
    </row>
    <row r="128" spans="1:7" ht="25.5">
      <c r="A128" s="22" t="s">
        <v>74</v>
      </c>
      <c r="B128" s="19"/>
      <c r="C128" s="24" t="s">
        <v>92</v>
      </c>
      <c r="D128" s="23" t="s">
        <v>85</v>
      </c>
      <c r="E128" s="43" t="s">
        <v>1</v>
      </c>
      <c r="F128" s="25">
        <v>240</v>
      </c>
      <c r="G128" s="79">
        <v>672</v>
      </c>
    </row>
    <row r="129" spans="1:7" ht="25.5">
      <c r="A129" s="22" t="s">
        <v>122</v>
      </c>
      <c r="B129" s="19"/>
      <c r="C129" s="24" t="s">
        <v>92</v>
      </c>
      <c r="D129" s="23" t="s">
        <v>85</v>
      </c>
      <c r="E129" s="43" t="s">
        <v>1</v>
      </c>
      <c r="F129" s="25">
        <v>850</v>
      </c>
      <c r="G129" s="79">
        <v>47</v>
      </c>
    </row>
    <row r="130" spans="1:7" ht="13.5">
      <c r="A130" s="56" t="s">
        <v>20</v>
      </c>
      <c r="B130" s="17" t="s">
        <v>64</v>
      </c>
      <c r="C130" s="18" t="s">
        <v>92</v>
      </c>
      <c r="D130" s="17" t="s">
        <v>85</v>
      </c>
      <c r="E130" s="51" t="s">
        <v>2</v>
      </c>
      <c r="F130" s="27"/>
      <c r="G130" s="82">
        <f>SUM(G131:G133)</f>
        <v>3072</v>
      </c>
    </row>
    <row r="131" spans="1:7" ht="12.75">
      <c r="A131" s="29" t="s">
        <v>125</v>
      </c>
      <c r="B131" s="19" t="s">
        <v>140</v>
      </c>
      <c r="C131" s="24" t="s">
        <v>92</v>
      </c>
      <c r="D131" s="23" t="s">
        <v>85</v>
      </c>
      <c r="E131" s="43" t="s">
        <v>2</v>
      </c>
      <c r="F131" s="25">
        <v>110</v>
      </c>
      <c r="G131" s="79">
        <v>2792</v>
      </c>
    </row>
    <row r="132" spans="1:7" ht="25.5">
      <c r="A132" s="29" t="s">
        <v>74</v>
      </c>
      <c r="B132" s="19" t="s">
        <v>140</v>
      </c>
      <c r="C132" s="24" t="s">
        <v>92</v>
      </c>
      <c r="D132" s="23" t="s">
        <v>85</v>
      </c>
      <c r="E132" s="43" t="s">
        <v>2</v>
      </c>
      <c r="F132" s="25">
        <v>240</v>
      </c>
      <c r="G132" s="79">
        <v>225</v>
      </c>
    </row>
    <row r="133" spans="1:7" ht="25.5">
      <c r="A133" s="22" t="s">
        <v>122</v>
      </c>
      <c r="B133" s="19" t="s">
        <v>140</v>
      </c>
      <c r="C133" s="24" t="s">
        <v>92</v>
      </c>
      <c r="D133" s="23" t="s">
        <v>85</v>
      </c>
      <c r="E133" s="43" t="s">
        <v>2</v>
      </c>
      <c r="F133" s="25">
        <v>850</v>
      </c>
      <c r="G133" s="79">
        <v>55</v>
      </c>
    </row>
    <row r="134" spans="1:7" ht="12.75">
      <c r="A134" s="12" t="s">
        <v>137</v>
      </c>
      <c r="B134" s="19"/>
      <c r="C134" s="24" t="s">
        <v>92</v>
      </c>
      <c r="D134" s="23" t="s">
        <v>85</v>
      </c>
      <c r="E134" s="43" t="s">
        <v>8</v>
      </c>
      <c r="F134" s="24" t="s">
        <v>63</v>
      </c>
      <c r="G134" s="78">
        <f>SUM(G135:G137)</f>
        <v>2736</v>
      </c>
    </row>
    <row r="135" spans="1:7" ht="12.75">
      <c r="A135" s="29" t="s">
        <v>125</v>
      </c>
      <c r="B135" s="19"/>
      <c r="C135" s="24" t="s">
        <v>92</v>
      </c>
      <c r="D135" s="23" t="s">
        <v>85</v>
      </c>
      <c r="E135" s="43" t="s">
        <v>8</v>
      </c>
      <c r="F135" s="25">
        <v>110</v>
      </c>
      <c r="G135" s="79">
        <v>2356</v>
      </c>
    </row>
    <row r="136" spans="1:7" ht="25.5">
      <c r="A136" s="29" t="s">
        <v>74</v>
      </c>
      <c r="B136" s="19"/>
      <c r="C136" s="24" t="s">
        <v>92</v>
      </c>
      <c r="D136" s="23" t="s">
        <v>85</v>
      </c>
      <c r="E136" s="43" t="s">
        <v>8</v>
      </c>
      <c r="F136" s="25">
        <v>240</v>
      </c>
      <c r="G136" s="79">
        <v>365</v>
      </c>
    </row>
    <row r="137" spans="1:7" ht="25.5">
      <c r="A137" s="22" t="s">
        <v>122</v>
      </c>
      <c r="B137" s="19"/>
      <c r="C137" s="24" t="s">
        <v>92</v>
      </c>
      <c r="D137" s="23" t="s">
        <v>85</v>
      </c>
      <c r="E137" s="43" t="s">
        <v>8</v>
      </c>
      <c r="F137" s="25">
        <v>850</v>
      </c>
      <c r="G137" s="79">
        <v>15</v>
      </c>
    </row>
    <row r="138" spans="1:7" ht="71.25" customHeight="1">
      <c r="A138" s="12" t="s">
        <v>95</v>
      </c>
      <c r="B138" s="17" t="s">
        <v>64</v>
      </c>
      <c r="C138" s="14" t="s">
        <v>92</v>
      </c>
      <c r="D138" s="13" t="s">
        <v>88</v>
      </c>
      <c r="E138" s="13"/>
      <c r="F138" s="15"/>
      <c r="G138" s="78">
        <f>SUM(G139,G143)</f>
        <v>2493</v>
      </c>
    </row>
    <row r="139" spans="1:7" ht="13.5">
      <c r="A139" s="16" t="s">
        <v>143</v>
      </c>
      <c r="B139" s="17" t="s">
        <v>64</v>
      </c>
      <c r="C139" s="18" t="s">
        <v>92</v>
      </c>
      <c r="D139" s="17" t="s">
        <v>88</v>
      </c>
      <c r="E139" s="17" t="s">
        <v>121</v>
      </c>
      <c r="F139" s="14" t="s">
        <v>63</v>
      </c>
      <c r="G139" s="78">
        <f>SUM(G140:G142)</f>
        <v>2105</v>
      </c>
    </row>
    <row r="140" spans="1:7" ht="12.75">
      <c r="A140" s="22" t="s">
        <v>125</v>
      </c>
      <c r="B140" s="19" t="s">
        <v>140</v>
      </c>
      <c r="C140" s="24" t="s">
        <v>92</v>
      </c>
      <c r="D140" s="23" t="s">
        <v>88</v>
      </c>
      <c r="E140" s="23" t="s">
        <v>121</v>
      </c>
      <c r="F140" s="25">
        <v>120</v>
      </c>
      <c r="G140" s="79">
        <v>561</v>
      </c>
    </row>
    <row r="141" spans="1:7" ht="25.5">
      <c r="A141" s="22" t="s">
        <v>74</v>
      </c>
      <c r="B141" s="19" t="s">
        <v>140</v>
      </c>
      <c r="C141" s="24" t="s">
        <v>92</v>
      </c>
      <c r="D141" s="23" t="s">
        <v>88</v>
      </c>
      <c r="E141" s="23" t="s">
        <v>121</v>
      </c>
      <c r="F141" s="25">
        <v>240</v>
      </c>
      <c r="G141" s="79">
        <v>1524</v>
      </c>
    </row>
    <row r="142" spans="1:7" ht="25.5">
      <c r="A142" s="22" t="s">
        <v>122</v>
      </c>
      <c r="B142" s="19"/>
      <c r="C142" s="24" t="s">
        <v>92</v>
      </c>
      <c r="D142" s="23" t="s">
        <v>88</v>
      </c>
      <c r="E142" s="23" t="s">
        <v>121</v>
      </c>
      <c r="F142" s="25">
        <v>850</v>
      </c>
      <c r="G142" s="79">
        <v>20</v>
      </c>
    </row>
    <row r="143" spans="1:7" ht="12.75">
      <c r="A143" s="12" t="s">
        <v>136</v>
      </c>
      <c r="B143" s="19"/>
      <c r="C143" s="24" t="s">
        <v>92</v>
      </c>
      <c r="D143" s="23" t="s">
        <v>88</v>
      </c>
      <c r="E143" s="23" t="s">
        <v>109</v>
      </c>
      <c r="F143" s="24" t="s">
        <v>63</v>
      </c>
      <c r="G143" s="78">
        <f>SUM(G144:G145)</f>
        <v>388</v>
      </c>
    </row>
    <row r="144" spans="1:7" ht="12.75">
      <c r="A144" s="29" t="s">
        <v>125</v>
      </c>
      <c r="B144" s="19"/>
      <c r="C144" s="24" t="s">
        <v>92</v>
      </c>
      <c r="D144" s="23" t="s">
        <v>88</v>
      </c>
      <c r="E144" s="23" t="s">
        <v>109</v>
      </c>
      <c r="F144" s="25">
        <v>110</v>
      </c>
      <c r="G144" s="79">
        <v>358</v>
      </c>
    </row>
    <row r="145" spans="1:7" ht="25.5">
      <c r="A145" s="29" t="s">
        <v>74</v>
      </c>
      <c r="B145" s="19"/>
      <c r="C145" s="24" t="s">
        <v>92</v>
      </c>
      <c r="D145" s="23" t="s">
        <v>88</v>
      </c>
      <c r="E145" s="23" t="s">
        <v>109</v>
      </c>
      <c r="F145" s="25">
        <v>240</v>
      </c>
      <c r="G145" s="79">
        <v>30</v>
      </c>
    </row>
    <row r="146" spans="1:7" ht="18" customHeight="1">
      <c r="A146" s="12" t="s">
        <v>96</v>
      </c>
      <c r="B146" s="17" t="s">
        <v>63</v>
      </c>
      <c r="C146" s="39" t="s">
        <v>4</v>
      </c>
      <c r="D146" s="30" t="s">
        <v>41</v>
      </c>
      <c r="E146" s="30"/>
      <c r="F146" s="40"/>
      <c r="G146" s="78">
        <f>SUM(G147,G150,G157)</f>
        <v>8725</v>
      </c>
    </row>
    <row r="147" spans="1:7" ht="13.5">
      <c r="A147" s="16" t="s">
        <v>5</v>
      </c>
      <c r="B147" s="17" t="s">
        <v>26</v>
      </c>
      <c r="C147" s="18" t="s">
        <v>4</v>
      </c>
      <c r="D147" s="17" t="s">
        <v>85</v>
      </c>
      <c r="E147" s="17"/>
      <c r="F147" s="27"/>
      <c r="G147" s="78">
        <f>SUM(G148)</f>
        <v>700</v>
      </c>
    </row>
    <row r="148" spans="1:7" ht="12.75">
      <c r="A148" s="12" t="s">
        <v>119</v>
      </c>
      <c r="B148" s="19" t="s">
        <v>26</v>
      </c>
      <c r="C148" s="24" t="s">
        <v>4</v>
      </c>
      <c r="D148" s="23" t="s">
        <v>85</v>
      </c>
      <c r="E148" s="23" t="s">
        <v>112</v>
      </c>
      <c r="F148" s="25"/>
      <c r="G148" s="78">
        <f>SUM(G149)</f>
        <v>700</v>
      </c>
    </row>
    <row r="149" spans="1:7" ht="12.75">
      <c r="A149" s="22" t="s">
        <v>52</v>
      </c>
      <c r="B149" s="19" t="s">
        <v>140</v>
      </c>
      <c r="C149" s="24" t="s">
        <v>4</v>
      </c>
      <c r="D149" s="23" t="s">
        <v>85</v>
      </c>
      <c r="E149" s="23" t="s">
        <v>112</v>
      </c>
      <c r="F149" s="25">
        <v>300</v>
      </c>
      <c r="G149" s="79">
        <v>700</v>
      </c>
    </row>
    <row r="150" spans="1:7" ht="15" customHeight="1">
      <c r="A150" s="12" t="s">
        <v>114</v>
      </c>
      <c r="B150" s="17"/>
      <c r="C150" s="14" t="s">
        <v>4</v>
      </c>
      <c r="D150" s="13" t="s">
        <v>90</v>
      </c>
      <c r="E150" s="23"/>
      <c r="F150" s="25"/>
      <c r="G150" s="78">
        <f>SUM(G151,G153,G155)</f>
        <v>8025</v>
      </c>
    </row>
    <row r="151" spans="1:7" ht="21.75" customHeight="1">
      <c r="A151" s="12" t="s">
        <v>53</v>
      </c>
      <c r="B151" s="17" t="s">
        <v>26</v>
      </c>
      <c r="C151" s="14" t="s">
        <v>4</v>
      </c>
      <c r="D151" s="13" t="s">
        <v>90</v>
      </c>
      <c r="E151" s="13" t="s">
        <v>55</v>
      </c>
      <c r="F151" s="14" t="s">
        <v>63</v>
      </c>
      <c r="G151" s="78">
        <f>SUM(G152)</f>
        <v>0</v>
      </c>
    </row>
    <row r="152" spans="1:7" ht="12.75">
      <c r="A152" s="22" t="s">
        <v>54</v>
      </c>
      <c r="B152" s="19" t="s">
        <v>140</v>
      </c>
      <c r="C152" s="24" t="s">
        <v>4</v>
      </c>
      <c r="D152" s="23" t="s">
        <v>90</v>
      </c>
      <c r="E152" s="23" t="s">
        <v>55</v>
      </c>
      <c r="F152" s="25">
        <v>300</v>
      </c>
      <c r="G152" s="79">
        <v>0</v>
      </c>
    </row>
    <row r="153" spans="1:7" ht="24" customHeight="1">
      <c r="A153" s="16" t="s">
        <v>56</v>
      </c>
      <c r="B153" s="17" t="s">
        <v>32</v>
      </c>
      <c r="C153" s="18" t="s">
        <v>4</v>
      </c>
      <c r="D153" s="17" t="s">
        <v>90</v>
      </c>
      <c r="E153" s="17" t="s">
        <v>27</v>
      </c>
      <c r="F153" s="27"/>
      <c r="G153" s="78">
        <f>SUM(G154)</f>
        <v>7975</v>
      </c>
    </row>
    <row r="154" spans="1:7" ht="13.5">
      <c r="A154" s="22" t="s">
        <v>57</v>
      </c>
      <c r="B154" s="17" t="s">
        <v>140</v>
      </c>
      <c r="C154" s="24" t="s">
        <v>4</v>
      </c>
      <c r="D154" s="23" t="s">
        <v>90</v>
      </c>
      <c r="E154" s="23" t="s">
        <v>27</v>
      </c>
      <c r="F154" s="25">
        <v>300</v>
      </c>
      <c r="G154" s="79">
        <f>доходы!B30</f>
        <v>7975</v>
      </c>
    </row>
    <row r="155" spans="1:7" ht="13.5">
      <c r="A155" s="16" t="s">
        <v>58</v>
      </c>
      <c r="B155" s="17" t="s">
        <v>26</v>
      </c>
      <c r="C155" s="14" t="s">
        <v>4</v>
      </c>
      <c r="D155" s="13" t="s">
        <v>90</v>
      </c>
      <c r="E155" s="13" t="s">
        <v>111</v>
      </c>
      <c r="F155" s="14" t="s">
        <v>63</v>
      </c>
      <c r="G155" s="78">
        <f>G156</f>
        <v>50</v>
      </c>
    </row>
    <row r="156" spans="1:7" ht="12.75">
      <c r="A156" s="22" t="s">
        <v>28</v>
      </c>
      <c r="B156" s="19" t="s">
        <v>140</v>
      </c>
      <c r="C156" s="24" t="s">
        <v>4</v>
      </c>
      <c r="D156" s="23" t="s">
        <v>90</v>
      </c>
      <c r="E156" s="23" t="s">
        <v>111</v>
      </c>
      <c r="F156" s="25">
        <v>300</v>
      </c>
      <c r="G156" s="79">
        <v>50</v>
      </c>
    </row>
    <row r="157" spans="1:7" ht="13.5">
      <c r="A157" s="12" t="s">
        <v>115</v>
      </c>
      <c r="B157" s="17" t="s">
        <v>33</v>
      </c>
      <c r="C157" s="14" t="s">
        <v>4</v>
      </c>
      <c r="D157" s="13" t="s">
        <v>88</v>
      </c>
      <c r="E157" s="13"/>
      <c r="F157" s="15"/>
      <c r="G157" s="78">
        <f>G158</f>
        <v>0</v>
      </c>
    </row>
    <row r="158" spans="1:7" ht="25.5">
      <c r="A158" s="22" t="s">
        <v>116</v>
      </c>
      <c r="B158" s="19" t="s">
        <v>140</v>
      </c>
      <c r="C158" s="24" t="s">
        <v>4</v>
      </c>
      <c r="D158" s="23" t="s">
        <v>88</v>
      </c>
      <c r="E158" s="23" t="s">
        <v>113</v>
      </c>
      <c r="F158" s="25">
        <v>300</v>
      </c>
      <c r="G158" s="79">
        <v>0</v>
      </c>
    </row>
    <row r="159" spans="1:7" ht="27" customHeight="1">
      <c r="A159" s="12" t="s">
        <v>100</v>
      </c>
      <c r="B159" s="17" t="s">
        <v>26</v>
      </c>
      <c r="C159" s="14" t="s">
        <v>117</v>
      </c>
      <c r="D159" s="13" t="s">
        <v>41</v>
      </c>
      <c r="E159" s="13" t="s">
        <v>3</v>
      </c>
      <c r="F159" s="14" t="s">
        <v>63</v>
      </c>
      <c r="G159" s="78">
        <f>SUM(G160,G162,G166)</f>
        <v>5718</v>
      </c>
    </row>
    <row r="160" spans="1:7" ht="12.75">
      <c r="A160" s="22" t="s">
        <v>59</v>
      </c>
      <c r="B160" s="19" t="s">
        <v>140</v>
      </c>
      <c r="C160" s="24" t="s">
        <v>117</v>
      </c>
      <c r="D160" s="23" t="s">
        <v>85</v>
      </c>
      <c r="E160" s="23" t="s">
        <v>99</v>
      </c>
      <c r="F160" s="25" t="s">
        <v>140</v>
      </c>
      <c r="G160" s="78">
        <f>SUM(G161)</f>
        <v>1200</v>
      </c>
    </row>
    <row r="161" spans="1:7" ht="25.5">
      <c r="A161" s="22" t="s">
        <v>74</v>
      </c>
      <c r="B161" s="19" t="s">
        <v>140</v>
      </c>
      <c r="C161" s="24" t="s">
        <v>117</v>
      </c>
      <c r="D161" s="23" t="s">
        <v>85</v>
      </c>
      <c r="E161" s="23" t="s">
        <v>99</v>
      </c>
      <c r="F161" s="25">
        <v>240</v>
      </c>
      <c r="G161" s="79">
        <v>1200</v>
      </c>
    </row>
    <row r="162" spans="1:7" ht="13.5">
      <c r="A162" s="12" t="s">
        <v>142</v>
      </c>
      <c r="B162" s="17" t="s">
        <v>101</v>
      </c>
      <c r="C162" s="14" t="s">
        <v>117</v>
      </c>
      <c r="D162" s="13" t="s">
        <v>85</v>
      </c>
      <c r="E162" s="13" t="s">
        <v>98</v>
      </c>
      <c r="F162" s="14" t="s">
        <v>63</v>
      </c>
      <c r="G162" s="78">
        <f>SUM(G163:G165)</f>
        <v>3447</v>
      </c>
    </row>
    <row r="163" spans="1:7" ht="12.75">
      <c r="A163" s="22" t="s">
        <v>125</v>
      </c>
      <c r="B163" s="19"/>
      <c r="C163" s="24" t="s">
        <v>117</v>
      </c>
      <c r="D163" s="23" t="s">
        <v>85</v>
      </c>
      <c r="E163" s="23" t="s">
        <v>98</v>
      </c>
      <c r="F163" s="25">
        <v>110</v>
      </c>
      <c r="G163" s="79">
        <v>2537</v>
      </c>
    </row>
    <row r="164" spans="1:7" ht="25.5">
      <c r="A164" s="22" t="s">
        <v>74</v>
      </c>
      <c r="B164" s="19"/>
      <c r="C164" s="24" t="s">
        <v>117</v>
      </c>
      <c r="D164" s="23" t="s">
        <v>85</v>
      </c>
      <c r="E164" s="23" t="s">
        <v>98</v>
      </c>
      <c r="F164" s="25">
        <v>240</v>
      </c>
      <c r="G164" s="79">
        <v>400</v>
      </c>
    </row>
    <row r="165" spans="1:7" ht="25.5">
      <c r="A165" s="22" t="s">
        <v>122</v>
      </c>
      <c r="B165" s="19"/>
      <c r="C165" s="24" t="s">
        <v>117</v>
      </c>
      <c r="D165" s="23" t="s">
        <v>85</v>
      </c>
      <c r="E165" s="23" t="s">
        <v>98</v>
      </c>
      <c r="F165" s="25">
        <v>850</v>
      </c>
      <c r="G165" s="79">
        <v>510</v>
      </c>
    </row>
    <row r="166" spans="1:7" ht="18.75" customHeight="1">
      <c r="A166" s="12" t="s">
        <v>60</v>
      </c>
      <c r="B166" s="17" t="s">
        <v>26</v>
      </c>
      <c r="C166" s="14" t="s">
        <v>117</v>
      </c>
      <c r="D166" s="13" t="s">
        <v>93</v>
      </c>
      <c r="E166" s="13"/>
      <c r="F166" s="15"/>
      <c r="G166" s="78">
        <f>SUM(G167)</f>
        <v>1071</v>
      </c>
    </row>
    <row r="167" spans="1:7" ht="13.5">
      <c r="A167" s="16" t="s">
        <v>144</v>
      </c>
      <c r="B167" s="17" t="s">
        <v>26</v>
      </c>
      <c r="C167" s="18" t="s">
        <v>117</v>
      </c>
      <c r="D167" s="17" t="s">
        <v>93</v>
      </c>
      <c r="E167" s="17" t="s">
        <v>121</v>
      </c>
      <c r="F167" s="14" t="s">
        <v>63</v>
      </c>
      <c r="G167" s="78">
        <f>SUM(G168:G169)</f>
        <v>1071</v>
      </c>
    </row>
    <row r="168" spans="1:7" ht="12.75">
      <c r="A168" s="22" t="s">
        <v>125</v>
      </c>
      <c r="B168" s="19" t="s">
        <v>140</v>
      </c>
      <c r="C168" s="24" t="s">
        <v>117</v>
      </c>
      <c r="D168" s="23" t="s">
        <v>93</v>
      </c>
      <c r="E168" s="23" t="s">
        <v>121</v>
      </c>
      <c r="F168" s="25">
        <v>120</v>
      </c>
      <c r="G168" s="79">
        <v>940</v>
      </c>
    </row>
    <row r="169" spans="1:7" ht="25.5">
      <c r="A169" s="22" t="s">
        <v>74</v>
      </c>
      <c r="B169" s="19" t="s">
        <v>140</v>
      </c>
      <c r="C169" s="24" t="s">
        <v>117</v>
      </c>
      <c r="D169" s="23" t="s">
        <v>93</v>
      </c>
      <c r="E169" s="23" t="s">
        <v>121</v>
      </c>
      <c r="F169" s="25">
        <v>240</v>
      </c>
      <c r="G169" s="79">
        <v>131</v>
      </c>
    </row>
    <row r="170" spans="1:7" ht="13.5">
      <c r="A170" s="12" t="s">
        <v>61</v>
      </c>
      <c r="B170" s="17"/>
      <c r="C170" s="14" t="s">
        <v>129</v>
      </c>
      <c r="D170" s="13" t="s">
        <v>41</v>
      </c>
      <c r="E170" s="13"/>
      <c r="F170" s="15"/>
      <c r="G170" s="78">
        <f>SUM(G175,G171)</f>
        <v>5536</v>
      </c>
    </row>
    <row r="171" spans="1:7" ht="13.5">
      <c r="A171" s="38" t="s">
        <v>97</v>
      </c>
      <c r="B171" s="17" t="s">
        <v>26</v>
      </c>
      <c r="C171" s="18" t="s">
        <v>129</v>
      </c>
      <c r="D171" s="17" t="s">
        <v>85</v>
      </c>
      <c r="E171" s="17" t="s">
        <v>110</v>
      </c>
      <c r="F171" s="14" t="s">
        <v>63</v>
      </c>
      <c r="G171" s="78">
        <f>SUM(G172:G174)</f>
        <v>1947</v>
      </c>
    </row>
    <row r="172" spans="1:7" ht="12.75">
      <c r="A172" s="29" t="s">
        <v>125</v>
      </c>
      <c r="B172" s="19" t="s">
        <v>140</v>
      </c>
      <c r="C172" s="24" t="s">
        <v>129</v>
      </c>
      <c r="D172" s="23" t="s">
        <v>85</v>
      </c>
      <c r="E172" s="23" t="s">
        <v>110</v>
      </c>
      <c r="F172" s="25">
        <v>110</v>
      </c>
      <c r="G172" s="79">
        <v>1367</v>
      </c>
    </row>
    <row r="173" spans="1:7" ht="25.5">
      <c r="A173" s="29" t="s">
        <v>74</v>
      </c>
      <c r="B173" s="19"/>
      <c r="C173" s="24" t="s">
        <v>129</v>
      </c>
      <c r="D173" s="23" t="s">
        <v>85</v>
      </c>
      <c r="E173" s="23" t="s">
        <v>110</v>
      </c>
      <c r="F173" s="25">
        <v>240</v>
      </c>
      <c r="G173" s="79">
        <v>500</v>
      </c>
    </row>
    <row r="174" spans="1:7" ht="25.5">
      <c r="A174" s="22" t="s">
        <v>122</v>
      </c>
      <c r="B174" s="19"/>
      <c r="C174" s="24" t="s">
        <v>129</v>
      </c>
      <c r="D174" s="23" t="s">
        <v>85</v>
      </c>
      <c r="E174" s="23" t="s">
        <v>110</v>
      </c>
      <c r="F174" s="25">
        <v>850</v>
      </c>
      <c r="G174" s="79">
        <v>80</v>
      </c>
    </row>
    <row r="175" spans="1:7" ht="13.5">
      <c r="A175" s="38" t="s">
        <v>128</v>
      </c>
      <c r="B175" s="17" t="s">
        <v>24</v>
      </c>
      <c r="C175" s="18" t="s">
        <v>129</v>
      </c>
      <c r="D175" s="17" t="s">
        <v>86</v>
      </c>
      <c r="E175" s="17" t="s">
        <v>14</v>
      </c>
      <c r="F175" s="14" t="s">
        <v>63</v>
      </c>
      <c r="G175" s="78">
        <f>SUM(G176:G177:G178)</f>
        <v>3589</v>
      </c>
    </row>
    <row r="176" spans="1:7" ht="12.75">
      <c r="A176" s="29" t="s">
        <v>125</v>
      </c>
      <c r="B176" s="19" t="s">
        <v>140</v>
      </c>
      <c r="C176" s="24" t="s">
        <v>129</v>
      </c>
      <c r="D176" s="23" t="s">
        <v>86</v>
      </c>
      <c r="E176" s="23" t="s">
        <v>14</v>
      </c>
      <c r="F176" s="25">
        <v>110</v>
      </c>
      <c r="G176" s="79">
        <v>2627</v>
      </c>
    </row>
    <row r="177" spans="1:7" ht="25.5">
      <c r="A177" s="29" t="s">
        <v>74</v>
      </c>
      <c r="B177" s="19"/>
      <c r="C177" s="24" t="s">
        <v>129</v>
      </c>
      <c r="D177" s="23" t="s">
        <v>86</v>
      </c>
      <c r="E177" s="23" t="s">
        <v>14</v>
      </c>
      <c r="F177" s="25">
        <v>240</v>
      </c>
      <c r="G177" s="79">
        <v>930</v>
      </c>
    </row>
    <row r="178" spans="1:7" ht="25.5">
      <c r="A178" s="22" t="s">
        <v>122</v>
      </c>
      <c r="B178" s="19" t="s">
        <v>140</v>
      </c>
      <c r="C178" s="24" t="s">
        <v>129</v>
      </c>
      <c r="D178" s="23" t="s">
        <v>86</v>
      </c>
      <c r="E178" s="23" t="s">
        <v>14</v>
      </c>
      <c r="F178" s="25">
        <v>850</v>
      </c>
      <c r="G178" s="79">
        <v>32</v>
      </c>
    </row>
    <row r="179" spans="1:7" ht="13.5">
      <c r="A179" s="12" t="s">
        <v>21</v>
      </c>
      <c r="B179" s="17" t="s">
        <v>49</v>
      </c>
      <c r="C179" s="14" t="s">
        <v>67</v>
      </c>
      <c r="D179" s="13" t="s">
        <v>41</v>
      </c>
      <c r="E179" s="13"/>
      <c r="F179" s="15"/>
      <c r="G179" s="78">
        <f>SUM(G180,G181,G182)</f>
        <v>72795</v>
      </c>
    </row>
    <row r="180" spans="1:7" ht="30" customHeight="1">
      <c r="A180" s="16" t="s">
        <v>194</v>
      </c>
      <c r="B180" s="19" t="s">
        <v>140</v>
      </c>
      <c r="C180" s="18" t="s">
        <v>67</v>
      </c>
      <c r="D180" s="17" t="s">
        <v>85</v>
      </c>
      <c r="E180" s="17" t="s">
        <v>118</v>
      </c>
      <c r="F180" s="27">
        <v>511</v>
      </c>
      <c r="G180" s="78">
        <f>доходы!B33</f>
        <v>65295</v>
      </c>
    </row>
    <row r="181" spans="1:7" ht="27">
      <c r="A181" s="16" t="s">
        <v>145</v>
      </c>
      <c r="B181" s="19"/>
      <c r="C181" s="18" t="s">
        <v>67</v>
      </c>
      <c r="D181" s="17" t="s">
        <v>86</v>
      </c>
      <c r="E181" s="17" t="s">
        <v>148</v>
      </c>
      <c r="F181" s="27">
        <v>512</v>
      </c>
      <c r="G181" s="78">
        <v>0</v>
      </c>
    </row>
    <row r="182" spans="1:7" ht="13.5">
      <c r="A182" s="16" t="s">
        <v>146</v>
      </c>
      <c r="B182" s="19"/>
      <c r="C182" s="18" t="s">
        <v>67</v>
      </c>
      <c r="D182" s="17" t="s">
        <v>90</v>
      </c>
      <c r="E182" s="17" t="s">
        <v>147</v>
      </c>
      <c r="F182" s="18" t="s">
        <v>63</v>
      </c>
      <c r="G182" s="78">
        <f>SUM(G183:G185)</f>
        <v>7500</v>
      </c>
    </row>
    <row r="183" spans="1:7" ht="13.5">
      <c r="A183" s="16" t="s">
        <v>22</v>
      </c>
      <c r="B183" s="19"/>
      <c r="C183" s="35" t="s">
        <v>67</v>
      </c>
      <c r="D183" s="19" t="s">
        <v>90</v>
      </c>
      <c r="E183" s="19" t="s">
        <v>147</v>
      </c>
      <c r="F183" s="20">
        <v>540</v>
      </c>
      <c r="G183" s="79">
        <f>доходы!B32-расходы!G58</f>
        <v>351</v>
      </c>
    </row>
    <row r="184" spans="1:7" ht="13.5">
      <c r="A184" s="16" t="s">
        <v>23</v>
      </c>
      <c r="B184" s="19"/>
      <c r="C184" s="35" t="s">
        <v>67</v>
      </c>
      <c r="D184" s="19" t="s">
        <v>90</v>
      </c>
      <c r="E184" s="19" t="s">
        <v>147</v>
      </c>
      <c r="F184" s="20">
        <v>540</v>
      </c>
      <c r="G184" s="79">
        <f>доходы!B34</f>
        <v>1640</v>
      </c>
    </row>
    <row r="185" spans="1:7" ht="51">
      <c r="A185" s="12" t="s">
        <v>189</v>
      </c>
      <c r="B185" s="23"/>
      <c r="C185" s="24" t="s">
        <v>67</v>
      </c>
      <c r="D185" s="23" t="s">
        <v>90</v>
      </c>
      <c r="E185" s="19" t="s">
        <v>147</v>
      </c>
      <c r="F185" s="25">
        <v>540</v>
      </c>
      <c r="G185" s="79">
        <f>доходы!B25</f>
        <v>5509</v>
      </c>
    </row>
    <row r="186" spans="1:10" ht="12.75">
      <c r="A186" s="12" t="s">
        <v>141</v>
      </c>
      <c r="B186" s="23"/>
      <c r="C186" s="24"/>
      <c r="D186" s="23"/>
      <c r="E186" s="23"/>
      <c r="F186" s="25"/>
      <c r="G186" s="78">
        <f>SUM(G15,G56,G64,G77,G85,G124,G146,G159,G170,G179)</f>
        <v>724724.197</v>
      </c>
      <c r="I186" s="76">
        <f>G186-доходы!B39</f>
        <v>-0.0029999999096617103</v>
      </c>
      <c r="J186" t="s">
        <v>140</v>
      </c>
    </row>
    <row r="187" spans="1:7" ht="12.75">
      <c r="A187" s="41"/>
      <c r="B187" s="41"/>
      <c r="C187" s="41"/>
      <c r="D187" s="41"/>
      <c r="E187" s="41"/>
      <c r="F187" s="41"/>
      <c r="G187" s="70"/>
    </row>
  </sheetData>
  <sheetProtection/>
  <autoFilter ref="A13:G186"/>
  <mergeCells count="10">
    <mergeCell ref="E2:G2"/>
    <mergeCell ref="E7:G7"/>
    <mergeCell ref="A9:G9"/>
    <mergeCell ref="A8:G8"/>
    <mergeCell ref="A11:G11"/>
    <mergeCell ref="A10:G10"/>
    <mergeCell ref="D3:G3"/>
    <mergeCell ref="E6:G6"/>
    <mergeCell ref="C4:G4"/>
    <mergeCell ref="B5:G5"/>
  </mergeCells>
  <printOptions/>
  <pageMargins left="0.7480314960629921" right="0.7480314960629921" top="0.984251968503937" bottom="0.984251968503937" header="0.5118110236220472" footer="0.5118110236220472"/>
  <pageSetup fitToHeight="22" fitToWidth="1" horizontalDpi="300" verticalDpi="300" orientation="portrait" paperSize="9" scale="99" r:id="rId1"/>
  <rowBreaks count="1" manualBreakCount="1">
    <brk id="15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Саидбей</dc:creator>
  <cp:keywords/>
  <dc:description/>
  <cp:lastModifiedBy>Анварбег</cp:lastModifiedBy>
  <cp:lastPrinted>2015-11-26T14:32:35Z</cp:lastPrinted>
  <dcterms:created xsi:type="dcterms:W3CDTF">2013-01-06T11:11:18Z</dcterms:created>
  <dcterms:modified xsi:type="dcterms:W3CDTF">2015-12-08T06:52:47Z</dcterms:modified>
  <cp:category/>
  <cp:version/>
  <cp:contentType/>
  <cp:contentStatus/>
</cp:coreProperties>
</file>