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Краткосрочный план\"/>
    </mc:Choice>
  </mc:AlternateContent>
  <bookViews>
    <workbookView xWindow="0" yWindow="0" windowWidth="28800" windowHeight="12915" activeTab="1"/>
  </bookViews>
  <sheets>
    <sheet name="Табл. 1. Перечень МКД" sheetId="1" r:id="rId1"/>
    <sheet name="Табл. 2. Планируемые показатели" sheetId="2" r:id="rId2"/>
    <sheet name="Табл. 3. Виды ремонта" sheetId="3" r:id="rId3"/>
  </sheets>
  <definedNames>
    <definedName name="_xlnm.Print_Titles" localSheetId="0">'Табл. 1. Перечень МКД'!$9:$13</definedName>
    <definedName name="_xlnm.Print_Area" localSheetId="0">'Табл. 1. Перечень МКД'!$A$1:$T$28</definedName>
    <definedName name="_xlnm.Print_Area" localSheetId="1">'Табл. 2. Планируемые показатели'!$A$1:$AF$59</definedName>
    <definedName name="_xlnm.Print_Area" localSheetId="2">'Табл. 3. Виды ремонта'!$A$1:$P$33</definedName>
  </definedNames>
  <calcPr calcId="162913"/>
</workbook>
</file>

<file path=xl/calcChain.xml><?xml version="1.0" encoding="utf-8"?>
<calcChain xmlns="http://schemas.openxmlformats.org/spreadsheetml/2006/main">
  <c r="E14" i="3" l="1"/>
  <c r="E15" i="3"/>
  <c r="L15" i="3" s="1"/>
  <c r="D15" i="3" s="1"/>
  <c r="Q16" i="1" s="1"/>
  <c r="M16" i="1" s="1"/>
  <c r="R16" i="1" s="1"/>
  <c r="K14" i="1"/>
  <c r="J14" i="1"/>
  <c r="I14" i="1"/>
  <c r="D16" i="2" s="1"/>
  <c r="L14" i="1"/>
  <c r="E16" i="2" s="1"/>
  <c r="P14" i="1"/>
  <c r="O14" i="1"/>
  <c r="N14" i="1"/>
  <c r="K13" i="3"/>
  <c r="J13" i="3"/>
  <c r="H13" i="3"/>
  <c r="F13" i="3"/>
  <c r="I22" i="3"/>
  <c r="G22" i="3"/>
  <c r="E22" i="3"/>
  <c r="I21" i="3"/>
  <c r="G21" i="3"/>
  <c r="E20" i="3"/>
  <c r="E19" i="3"/>
  <c r="E18" i="3"/>
  <c r="E17" i="3"/>
  <c r="L17" i="3" s="1"/>
  <c r="E16" i="3"/>
  <c r="L16" i="3" s="1"/>
  <c r="D16" i="3" s="1"/>
  <c r="Q17" i="1" s="1"/>
  <c r="M17" i="1" s="1"/>
  <c r="R17" i="1" s="1"/>
  <c r="L22" i="3" l="1"/>
  <c r="D22" i="3" s="1"/>
  <c r="Q23" i="1" s="1"/>
  <c r="M23" i="1" s="1"/>
  <c r="R23" i="1" s="1"/>
  <c r="L21" i="3"/>
  <c r="D21" i="3" s="1"/>
  <c r="Q22" i="1" s="1"/>
  <c r="M22" i="1" s="1"/>
  <c r="R22" i="1" s="1"/>
  <c r="E13" i="3"/>
  <c r="D17" i="3"/>
  <c r="G20" i="3"/>
  <c r="G19" i="3"/>
  <c r="G18" i="3"/>
  <c r="G14" i="3"/>
  <c r="I20" i="3"/>
  <c r="I19" i="3"/>
  <c r="I18" i="3"/>
  <c r="I14" i="3"/>
  <c r="O13" i="3"/>
  <c r="N13" i="3"/>
  <c r="M13" i="3"/>
  <c r="J16" i="2"/>
  <c r="L20" i="3" l="1"/>
  <c r="D20" i="3" s="1"/>
  <c r="Q21" i="1" s="1"/>
  <c r="M21" i="1" s="1"/>
  <c r="R21" i="1" s="1"/>
  <c r="L19" i="3"/>
  <c r="D19" i="3" s="1"/>
  <c r="Q20" i="1" s="1"/>
  <c r="M20" i="1" s="1"/>
  <c r="R20" i="1" s="1"/>
  <c r="G13" i="3"/>
  <c r="L18" i="3"/>
  <c r="D18" i="3" s="1"/>
  <c r="Q19" i="1" s="1"/>
  <c r="M19" i="1" s="1"/>
  <c r="R19" i="1" s="1"/>
  <c r="L14" i="3"/>
  <c r="D14" i="3" s="1"/>
  <c r="Q15" i="1" s="1"/>
  <c r="I13" i="3"/>
  <c r="Q18" i="1"/>
  <c r="Q14" i="1" l="1"/>
  <c r="M15" i="1"/>
  <c r="R15" i="1" s="1"/>
  <c r="L13" i="3"/>
  <c r="D13" i="3"/>
  <c r="N16" i="2" s="1"/>
  <c r="O16" i="2" s="1"/>
  <c r="M18" i="1"/>
  <c r="M14" i="1" l="1"/>
  <c r="R14" i="1" s="1"/>
  <c r="R18" i="1"/>
</calcChain>
</file>

<file path=xl/sharedStrings.xml><?xml version="1.0" encoding="utf-8"?>
<sst xmlns="http://schemas.openxmlformats.org/spreadsheetml/2006/main" count="145" uniqueCount="81">
  <si>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</si>
  <si>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</si>
  <si>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</si>
  <si>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</si>
  <si>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</si>
  <si>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</si>
  <si>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</si>
  <si>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</si>
  <si>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</si>
  <si>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</si>
  <si>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</si>
  <si>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</si>
  <si>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</si>
  <si>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</si>
  <si>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</si>
  <si>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</si>
  <si>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</si>
  <si>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</si>
  <si>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</si>
  <si>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</si>
  <si>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</si>
  <si>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</si>
  <si>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</si>
  <si>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</si>
  <si>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</si>
  <si>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II квартал</t>
  </si>
  <si>
    <t>IV квартал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</si>
  <si>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</si>
  <si>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</si>
  <si>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</si>
  <si>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Количество МКД</t>
  </si>
  <si>
    <t xml:space="preserve">
</t>
  </si>
  <si>
    <t>I квартал</t>
  </si>
  <si>
    <t>III квартал</t>
  </si>
  <si>
    <t>Всего :</t>
  </si>
  <si>
    <t>кв.м.</t>
  </si>
  <si>
    <t>ед.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</si>
  <si>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</si>
  <si>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</si>
  <si>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</si>
  <si>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</si>
  <si>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утепление фасадов</t>
  </si>
  <si>
    <t>Другие виды работ и услуг</t>
  </si>
  <si>
    <t>Разработка ПСД</t>
  </si>
  <si>
    <t>Строй контроль</t>
  </si>
  <si>
    <t>Определение достоверности сметной стоимости</t>
  </si>
  <si>
    <t xml:space="preserve"> Плановая дата завершения работ</t>
  </si>
  <si>
    <t>Х</t>
  </si>
  <si>
    <t xml:space="preserve"> </t>
  </si>
  <si>
    <t>ПРИЛОЖЕНИЕ №1</t>
  </si>
  <si>
    <t xml:space="preserve">                      </t>
  </si>
  <si>
    <t>Виды, установленные частью 2 статьи 16 Закона Республики Дагестан от 9 июля 2013 года №57</t>
  </si>
  <si>
    <t>Виды, установленные ч.1 ст.166 Жилищного Кодекса РФ</t>
  </si>
  <si>
    <t xml:space="preserve">установка коллективных (общедомовых) ПУ и УУ </t>
  </si>
  <si>
    <t>30.12.2019 г.</t>
  </si>
  <si>
    <t>Итого по Ботлихскому району, с. Ботлих на 2019 год</t>
  </si>
  <si>
    <t>каменный</t>
  </si>
  <si>
    <t>с. Ботлих, ул. Свободы, 7 ( жил. дом №7 ул. И.Газимагомеда, 187)</t>
  </si>
  <si>
    <t>с. Ботлих, жил. дом №8 (ул.И.Газимагомеда,.189)</t>
  </si>
  <si>
    <t>с. Ботлих, Подстанция (ул. Связная,7)</t>
  </si>
  <si>
    <t>Ботлихский район,                  с. Ботлих на 2019 год</t>
  </si>
  <si>
    <t>к Краткосрочному плану реализации региональной программы по проведению капитального ремонта общего имущества  в многоквартирных домах, рассположенных на территории  МР "Ботлихский район", на 2019 год, утвержденному постановлением АМР "Ботлихский район" от ______ № __</t>
  </si>
  <si>
    <t>Таблица 1. Перечень многоквартирных домов, подлежащие капитальному ремонту в 2019 году</t>
  </si>
  <si>
    <t>к Краткосрочному плану реализации региональной программы по проведению капитального ремонта общего имущества  в многоквартирных домах, рассположенных на территории  МР "Ботлихский район", на 2019 год, утвержденному постановлением АМР "Ботлихский район"                                                         от ______ № __</t>
  </si>
  <si>
    <t>ПРИЛОЖЕНИЕ №2</t>
  </si>
  <si>
    <t xml:space="preserve">Таблица 2. Планируемые показатели выполнения Краткосрочного плана </t>
  </si>
  <si>
    <t>ПРНИЛОЖЕНИЕ №3</t>
  </si>
  <si>
    <t>с. Ботлих, жил. дом №1                       (ул. Почтовая,12)</t>
  </si>
  <si>
    <t xml:space="preserve">с. Ботлих, жил. дом №4                                  (ул. И.Газимагомеда, 171) </t>
  </si>
  <si>
    <t xml:space="preserve">с Ботлих, жил.дом №5                            (ул. И.Газимагомеда, 169) </t>
  </si>
  <si>
    <t xml:space="preserve">с. Ботлих, 6                                        (ул. И.Газимагомеда, 169) </t>
  </si>
  <si>
    <t>с. Ботлих, Подстанция                     (ул. Связная,7)</t>
  </si>
  <si>
    <t>с. Ботлих, жил. дом УЖКХ-1                 (ул. Заводская, 6)</t>
  </si>
  <si>
    <t>с. Ботлих, жил. дом УЖКХ-2                   (ул. Заводская, 8)</t>
  </si>
  <si>
    <t>с. Ботлих, жил. дом №1                   (ул. Почтовая,12)</t>
  </si>
  <si>
    <t xml:space="preserve">с. Ботлих, жил. дом №4                            (ул. И.Газимагомеда, 171) </t>
  </si>
  <si>
    <t xml:space="preserve">с Ботлих, жил.дом №5                           (ул. И.Газимагомеда, 169) </t>
  </si>
  <si>
    <t xml:space="preserve">с. Ботлих, 6                                      (ул. И.Газимагомеда, 169) </t>
  </si>
  <si>
    <t>с. Ботлих, жил. дом УЖКХ-1                  (ул. Заводская, 6)</t>
  </si>
  <si>
    <t>с. Ботлих, жил. дом УЖКХ-2                 (ул. Заводская, 8)</t>
  </si>
  <si>
    <t>Таблица 3. Реестр многоквартирных домов, подлежащих капитальному ремонту в 2019 году, которые включены в  Краткосрочный план  по видам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</si>
</sst>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₽_-;\-* #,##0\ _₽_-;_-* &quot;-&quot;\ _₽_-;_-@_-"/>
    <numFmt numFmtId="164" formatCode="_-* #,##0.00&quot;р.&quot;_-;\-* #,##0.00&quot;р.&quot;_-;_-* &quot;-&quot;??&quot;р.&quot;_-;_-@_-"/>
    <numFmt numFmtId="165" formatCode="###\ ###\ ###\ ##0"/>
    <numFmt numFmtId="166" formatCode="#,##0.00&quot; &quot;[$руб.-419];[Red]&quot;-&quot;#,##0.00&quot; &quot;[$руб.-419]"/>
    <numFmt numFmtId="167" formatCode="#,##0.00_ ;\-#,##0.00\ "/>
    <numFmt numFmtId="168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  <xf numFmtId="0" fontId="6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top" wrapText="1"/>
    </xf>
    <xf numFmtId="41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/>
    <xf numFmtId="167" fontId="0" fillId="0" borderId="0" xfId="0" applyNumberFormat="1" applyAlignment="1">
      <alignment vertical="center"/>
    </xf>
    <xf numFmtId="0" fontId="3" fillId="0" borderId="0" xfId="0" applyFont="1" applyAlignment="1"/>
    <xf numFmtId="0" fontId="0" fillId="0" borderId="0" xfId="0" applyAlignment="1"/>
    <xf numFmtId="1" fontId="19" fillId="2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7" fontId="20" fillId="3" borderId="1" xfId="0" applyNumberFormat="1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167" fontId="18" fillId="2" borderId="4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167" fontId="19" fillId="3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4" fontId="19" fillId="3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9" fillId="2" borderId="1" xfId="1" applyFont="1" applyFill="1" applyBorder="1" applyAlignment="1">
      <alignment horizontal="center" vertical="center" wrapText="1"/>
    </xf>
    <xf numFmtId="1" fontId="19" fillId="2" borderId="1" xfId="1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</cellXfs>
  <cellStyles count="13">
    <cellStyle name="Heading" xfId="2"/>
    <cellStyle name="Heading1" xfId="3"/>
    <cellStyle name="Result" xfId="4"/>
    <cellStyle name="Result2" xfId="5"/>
    <cellStyle name="Гиперссылка 2" xfId="8"/>
    <cellStyle name="Гиперссылка 3" xfId="10"/>
    <cellStyle name="Гиперссылка 4" xfId="11"/>
    <cellStyle name="Денежный 2" xfId="12"/>
    <cellStyle name="Обычный" xfId="0" builtinId="0"/>
    <cellStyle name="Обычный 2" xfId="1"/>
    <cellStyle name="Обычный 2 2" xfId="9"/>
    <cellStyle name="Обычный 3" xfId="6"/>
    <cellStyle name="Обычн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view="pageBreakPreview" topLeftCell="A4" zoomScaleSheetLayoutView="100" workbookViewId="0">
      <selection activeCell="C26" sqref="C26:M26"/>
    </sheetView>
  </sheetViews>
  <sheetFormatPr defaultRowHeight="15" x14ac:dyDescent="0.25"/>
  <cols>
    <col min="1" max="1" width="2" style="23" customWidth="1"/>
    <col min="2" max="2" width="5.28515625" customWidth="1"/>
    <col min="3" max="3" width="45" customWidth="1"/>
    <col min="4" max="4" width="9.7109375" customWidth="1"/>
    <col min="5" max="5" width="7.140625" customWidth="1"/>
    <col min="6" max="6" width="15.85546875" customWidth="1"/>
    <col min="7" max="8" width="9.7109375" customWidth="1"/>
    <col min="9" max="10" width="14.42578125" customWidth="1"/>
    <col min="11" max="11" width="15.42578125" customWidth="1"/>
    <col min="12" max="12" width="10.85546875" customWidth="1"/>
    <col min="13" max="13" width="19.85546875" customWidth="1"/>
    <col min="14" max="14" width="13.42578125" customWidth="1"/>
    <col min="15" max="15" width="13.140625" customWidth="1"/>
    <col min="16" max="16" width="11" customWidth="1"/>
    <col min="17" max="17" width="16.7109375" customWidth="1"/>
    <col min="18" max="18" width="12" customWidth="1"/>
    <col min="19" max="19" width="14.85546875" customWidth="1"/>
    <col min="20" max="20" width="16.42578125" customWidth="1"/>
    <col min="21" max="21" width="3.85546875" customWidth="1"/>
    <col min="22" max="24" width="11.42578125" bestFit="1" customWidth="1"/>
  </cols>
  <sheetData>
    <row r="2" spans="2:20" ht="26.25" customHeight="1" x14ac:dyDescent="0.3">
      <c r="P2" s="73" t="s">
        <v>49</v>
      </c>
      <c r="Q2" s="73"/>
      <c r="R2" s="73"/>
      <c r="S2" s="73"/>
      <c r="T2" s="73"/>
    </row>
    <row r="3" spans="2:20" ht="55.5" customHeight="1" x14ac:dyDescent="0.25">
      <c r="P3" s="74" t="s">
        <v>61</v>
      </c>
      <c r="Q3" s="74"/>
      <c r="R3" s="74"/>
      <c r="S3" s="74"/>
      <c r="T3" s="74"/>
    </row>
    <row r="4" spans="2:20" ht="32.25" customHeight="1" x14ac:dyDescent="0.3">
      <c r="O4" s="13"/>
      <c r="P4" s="74"/>
      <c r="Q4" s="74"/>
      <c r="R4" s="74"/>
      <c r="S4" s="74"/>
      <c r="T4" s="74"/>
    </row>
    <row r="5" spans="2:20" ht="26.25" customHeight="1" x14ac:dyDescent="0.25">
      <c r="P5" s="74"/>
      <c r="Q5" s="74"/>
      <c r="R5" s="74"/>
      <c r="S5" s="74"/>
      <c r="T5" s="74"/>
    </row>
    <row r="6" spans="2:20" ht="15.75" x14ac:dyDescent="0.25">
      <c r="D6" s="12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20" ht="20.25" x14ac:dyDescent="0.3">
      <c r="C7" s="47"/>
      <c r="D7" s="18" t="s">
        <v>50</v>
      </c>
      <c r="E7" s="18" t="s">
        <v>62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46"/>
      <c r="Q7" s="46"/>
    </row>
    <row r="8" spans="2:20" ht="26.2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.75" x14ac:dyDescent="0.25">
      <c r="B9" s="71" t="s">
        <v>0</v>
      </c>
      <c r="C9" s="71" t="s">
        <v>1</v>
      </c>
      <c r="D9" s="71" t="s">
        <v>2</v>
      </c>
      <c r="E9" s="70"/>
      <c r="F9" s="69" t="s">
        <v>5</v>
      </c>
      <c r="G9" s="69" t="s">
        <v>6</v>
      </c>
      <c r="H9" s="69" t="s">
        <v>7</v>
      </c>
      <c r="I9" s="69" t="s">
        <v>8</v>
      </c>
      <c r="J9" s="71" t="s">
        <v>10</v>
      </c>
      <c r="K9" s="70"/>
      <c r="L9" s="69" t="s">
        <v>13</v>
      </c>
      <c r="M9" s="71" t="s">
        <v>15</v>
      </c>
      <c r="N9" s="70"/>
      <c r="O9" s="70"/>
      <c r="P9" s="70"/>
      <c r="Q9" s="70"/>
      <c r="R9" s="69" t="s">
        <v>22</v>
      </c>
      <c r="S9" s="69" t="s">
        <v>24</v>
      </c>
      <c r="T9" s="69" t="s">
        <v>46</v>
      </c>
    </row>
    <row r="10" spans="2:20" ht="15.75" x14ac:dyDescent="0.25">
      <c r="B10" s="71"/>
      <c r="C10" s="70"/>
      <c r="D10" s="69" t="s">
        <v>3</v>
      </c>
      <c r="E10" s="69" t="s">
        <v>4</v>
      </c>
      <c r="F10" s="70"/>
      <c r="G10" s="70"/>
      <c r="H10" s="70"/>
      <c r="I10" s="70"/>
      <c r="J10" s="69" t="s">
        <v>11</v>
      </c>
      <c r="K10" s="69" t="s">
        <v>12</v>
      </c>
      <c r="L10" s="70"/>
      <c r="M10" s="69" t="s">
        <v>11</v>
      </c>
      <c r="N10" s="71" t="s">
        <v>17</v>
      </c>
      <c r="O10" s="70"/>
      <c r="P10" s="70"/>
      <c r="Q10" s="70"/>
      <c r="R10" s="70"/>
      <c r="S10" s="70"/>
      <c r="T10" s="70"/>
    </row>
    <row r="11" spans="2:20" ht="139.5" customHeight="1" x14ac:dyDescent="0.25">
      <c r="B11" s="7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44" t="s">
        <v>18</v>
      </c>
      <c r="O11" s="44" t="s">
        <v>19</v>
      </c>
      <c r="P11" s="44" t="s">
        <v>20</v>
      </c>
      <c r="Q11" s="44" t="s">
        <v>21</v>
      </c>
      <c r="R11" s="70"/>
      <c r="S11" s="70"/>
      <c r="T11" s="70"/>
    </row>
    <row r="12" spans="2:20" ht="15.75" x14ac:dyDescent="0.25">
      <c r="B12" s="71"/>
      <c r="C12" s="72"/>
      <c r="D12" s="72"/>
      <c r="E12" s="72"/>
      <c r="F12" s="72"/>
      <c r="G12" s="72"/>
      <c r="H12" s="72"/>
      <c r="I12" s="45" t="s">
        <v>9</v>
      </c>
      <c r="J12" s="45" t="s">
        <v>9</v>
      </c>
      <c r="K12" s="45" t="s">
        <v>9</v>
      </c>
      <c r="L12" s="45" t="s">
        <v>14</v>
      </c>
      <c r="M12" s="45" t="s">
        <v>16</v>
      </c>
      <c r="N12" s="45" t="s">
        <v>16</v>
      </c>
      <c r="O12" s="45" t="s">
        <v>16</v>
      </c>
      <c r="P12" s="45" t="s">
        <v>16</v>
      </c>
      <c r="Q12" s="45" t="s">
        <v>16</v>
      </c>
      <c r="R12" s="45" t="s">
        <v>23</v>
      </c>
      <c r="S12" s="45" t="s">
        <v>23</v>
      </c>
      <c r="T12" s="72"/>
    </row>
    <row r="13" spans="2:20" ht="15.75" x14ac:dyDescent="0.25">
      <c r="B13" s="45">
        <v>1</v>
      </c>
      <c r="C13" s="45">
        <v>2</v>
      </c>
      <c r="D13" s="45">
        <v>3</v>
      </c>
      <c r="E13" s="45">
        <v>4</v>
      </c>
      <c r="F13" s="45">
        <v>5</v>
      </c>
      <c r="G13" s="63">
        <v>6</v>
      </c>
      <c r="H13" s="63">
        <v>7</v>
      </c>
      <c r="I13" s="45">
        <v>8</v>
      </c>
      <c r="J13" s="45">
        <v>9</v>
      </c>
      <c r="K13" s="45">
        <v>10</v>
      </c>
      <c r="L13" s="45">
        <v>11</v>
      </c>
      <c r="M13" s="45">
        <v>12</v>
      </c>
      <c r="N13" s="45">
        <v>13</v>
      </c>
      <c r="O13" s="45">
        <v>14</v>
      </c>
      <c r="P13" s="45">
        <v>15</v>
      </c>
      <c r="Q13" s="45">
        <v>16</v>
      </c>
      <c r="R13" s="45">
        <v>17</v>
      </c>
      <c r="S13" s="45">
        <v>18</v>
      </c>
      <c r="T13" s="45">
        <v>19</v>
      </c>
    </row>
    <row r="14" spans="2:20" s="31" customFormat="1" ht="41.25" customHeight="1" x14ac:dyDescent="0.25">
      <c r="B14" s="67" t="s">
        <v>55</v>
      </c>
      <c r="C14" s="67"/>
      <c r="D14" s="24" t="s">
        <v>47</v>
      </c>
      <c r="E14" s="24" t="s">
        <v>47</v>
      </c>
      <c r="F14" s="24" t="s">
        <v>47</v>
      </c>
      <c r="G14" s="25" t="s">
        <v>47</v>
      </c>
      <c r="H14" s="25" t="s">
        <v>47</v>
      </c>
      <c r="I14" s="26">
        <f>SUM(I15:I23)</f>
        <v>6190.74</v>
      </c>
      <c r="J14" s="26">
        <f t="shared" ref="J14:K14" si="0">SUM(J15:J23)</f>
        <v>3789.52</v>
      </c>
      <c r="K14" s="26">
        <f t="shared" si="0"/>
        <v>3789.52</v>
      </c>
      <c r="L14" s="33">
        <f>SUM(L15:L23)</f>
        <v>450</v>
      </c>
      <c r="M14" s="26">
        <f>SUM(M15:M23)</f>
        <v>1586359</v>
      </c>
      <c r="N14" s="26">
        <f t="shared" ref="N14:Q14" si="1">SUM(N15:N23)</f>
        <v>0</v>
      </c>
      <c r="O14" s="26">
        <f t="shared" si="1"/>
        <v>0</v>
      </c>
      <c r="P14" s="26">
        <f t="shared" si="1"/>
        <v>0</v>
      </c>
      <c r="Q14" s="26">
        <f t="shared" si="1"/>
        <v>1586359</v>
      </c>
      <c r="R14" s="26">
        <f>M14/J14</f>
        <v>418.61739745403111</v>
      </c>
      <c r="S14" s="27" t="s">
        <v>47</v>
      </c>
      <c r="T14" s="27" t="s">
        <v>47</v>
      </c>
    </row>
    <row r="15" spans="2:20" s="31" customFormat="1" ht="37.5" x14ac:dyDescent="0.25">
      <c r="B15" s="28">
        <v>1</v>
      </c>
      <c r="C15" s="34" t="s">
        <v>74</v>
      </c>
      <c r="D15" s="64">
        <v>1978</v>
      </c>
      <c r="E15" s="28"/>
      <c r="F15" s="43" t="s">
        <v>56</v>
      </c>
      <c r="G15" s="65">
        <v>2</v>
      </c>
      <c r="H15" s="65">
        <v>3</v>
      </c>
      <c r="I15" s="29">
        <v>950.2</v>
      </c>
      <c r="J15" s="29">
        <v>544.6</v>
      </c>
      <c r="K15" s="29">
        <v>544.6</v>
      </c>
      <c r="L15" s="66">
        <v>65</v>
      </c>
      <c r="M15" s="29">
        <f t="shared" ref="M15:M21" si="2">N15+O15+P15+Q15</f>
        <v>244439</v>
      </c>
      <c r="N15" s="32">
        <v>0</v>
      </c>
      <c r="O15" s="32">
        <v>0</v>
      </c>
      <c r="P15" s="32">
        <v>0</v>
      </c>
      <c r="Q15" s="29">
        <f>'Табл. 3. Виды ремонта'!D14</f>
        <v>244439</v>
      </c>
      <c r="R15" s="29">
        <f t="shared" ref="R15:R21" si="3">M15/J15</f>
        <v>448.84135145060594</v>
      </c>
      <c r="S15" s="29">
        <v>573.24</v>
      </c>
      <c r="T15" s="30" t="s">
        <v>54</v>
      </c>
    </row>
    <row r="16" spans="2:20" s="31" customFormat="1" ht="37.5" x14ac:dyDescent="0.25">
      <c r="B16" s="28">
        <v>2</v>
      </c>
      <c r="C16" s="34" t="s">
        <v>75</v>
      </c>
      <c r="D16" s="64">
        <v>1984</v>
      </c>
      <c r="E16" s="28"/>
      <c r="F16" s="43" t="s">
        <v>56</v>
      </c>
      <c r="G16" s="65">
        <v>2</v>
      </c>
      <c r="H16" s="65">
        <v>1</v>
      </c>
      <c r="I16" s="29">
        <v>735.7</v>
      </c>
      <c r="J16" s="29">
        <v>323.42</v>
      </c>
      <c r="K16" s="29">
        <v>323.42</v>
      </c>
      <c r="L16" s="66">
        <v>42</v>
      </c>
      <c r="M16" s="29">
        <f t="shared" si="2"/>
        <v>185396</v>
      </c>
      <c r="N16" s="32">
        <v>0</v>
      </c>
      <c r="O16" s="32">
        <v>0</v>
      </c>
      <c r="P16" s="32">
        <v>0</v>
      </c>
      <c r="Q16" s="29">
        <f>'Табл. 3. Виды ремонта'!D15</f>
        <v>185396</v>
      </c>
      <c r="R16" s="29">
        <f t="shared" si="3"/>
        <v>573.23603982437692</v>
      </c>
      <c r="S16" s="29">
        <v>573.24</v>
      </c>
      <c r="T16" s="30" t="s">
        <v>54</v>
      </c>
    </row>
    <row r="17" spans="2:20" s="31" customFormat="1" ht="37.5" x14ac:dyDescent="0.25">
      <c r="B17" s="28">
        <v>3</v>
      </c>
      <c r="C17" s="34" t="s">
        <v>76</v>
      </c>
      <c r="D17" s="64">
        <v>1984</v>
      </c>
      <c r="E17" s="28"/>
      <c r="F17" s="43" t="s">
        <v>56</v>
      </c>
      <c r="G17" s="65">
        <v>2</v>
      </c>
      <c r="H17" s="65">
        <v>1</v>
      </c>
      <c r="I17" s="29">
        <v>567.79999999999995</v>
      </c>
      <c r="J17" s="29">
        <v>340.8</v>
      </c>
      <c r="K17" s="29">
        <v>340.8</v>
      </c>
      <c r="L17" s="66">
        <v>65</v>
      </c>
      <c r="M17" s="29">
        <f t="shared" si="2"/>
        <v>146067</v>
      </c>
      <c r="N17" s="32">
        <v>0</v>
      </c>
      <c r="O17" s="32">
        <v>0</v>
      </c>
      <c r="P17" s="32">
        <v>0</v>
      </c>
      <c r="Q17" s="29">
        <f>'Табл. 3. Виды ремонта'!D16</f>
        <v>146067</v>
      </c>
      <c r="R17" s="29">
        <f t="shared" si="3"/>
        <v>428.60035211267603</v>
      </c>
      <c r="S17" s="29">
        <v>573.24</v>
      </c>
      <c r="T17" s="30" t="s">
        <v>54</v>
      </c>
    </row>
    <row r="18" spans="2:20" s="31" customFormat="1" ht="37.5" x14ac:dyDescent="0.25">
      <c r="B18" s="28">
        <v>4</v>
      </c>
      <c r="C18" s="34" t="s">
        <v>77</v>
      </c>
      <c r="D18" s="64">
        <v>1984</v>
      </c>
      <c r="E18" s="28"/>
      <c r="F18" s="43" t="s">
        <v>56</v>
      </c>
      <c r="G18" s="65">
        <v>2</v>
      </c>
      <c r="H18" s="65">
        <v>2</v>
      </c>
      <c r="I18" s="29">
        <v>632</v>
      </c>
      <c r="J18" s="29">
        <v>373</v>
      </c>
      <c r="K18" s="29">
        <v>373</v>
      </c>
      <c r="L18" s="66">
        <v>44</v>
      </c>
      <c r="M18" s="29">
        <f t="shared" si="2"/>
        <v>162582</v>
      </c>
      <c r="N18" s="32">
        <v>0</v>
      </c>
      <c r="O18" s="32">
        <v>0</v>
      </c>
      <c r="P18" s="32">
        <v>0</v>
      </c>
      <c r="Q18" s="29">
        <f>'Табл. 3. Виды ремонта'!D17</f>
        <v>162582</v>
      </c>
      <c r="R18" s="29">
        <f t="shared" si="3"/>
        <v>435.87667560321717</v>
      </c>
      <c r="S18" s="29">
        <v>573.24</v>
      </c>
      <c r="T18" s="30" t="s">
        <v>54</v>
      </c>
    </row>
    <row r="19" spans="2:20" s="31" customFormat="1" ht="37.5" x14ac:dyDescent="0.25">
      <c r="B19" s="28">
        <v>5</v>
      </c>
      <c r="C19" s="34" t="s">
        <v>57</v>
      </c>
      <c r="D19" s="64">
        <v>1984</v>
      </c>
      <c r="E19" s="28"/>
      <c r="F19" s="43" t="s">
        <v>56</v>
      </c>
      <c r="G19" s="65">
        <v>2</v>
      </c>
      <c r="H19" s="65">
        <v>3</v>
      </c>
      <c r="I19" s="29">
        <v>979.4</v>
      </c>
      <c r="J19" s="29">
        <v>527.79999999999995</v>
      </c>
      <c r="K19" s="29">
        <v>527.79999999999995</v>
      </c>
      <c r="L19" s="66">
        <v>74</v>
      </c>
      <c r="M19" s="29">
        <f t="shared" si="2"/>
        <v>251951</v>
      </c>
      <c r="N19" s="32">
        <v>0</v>
      </c>
      <c r="O19" s="32">
        <v>0</v>
      </c>
      <c r="P19" s="32">
        <v>0</v>
      </c>
      <c r="Q19" s="29">
        <f>'Табл. 3. Виды ремонта'!D18</f>
        <v>251951</v>
      </c>
      <c r="R19" s="29">
        <f t="shared" si="3"/>
        <v>477.36074270557032</v>
      </c>
      <c r="S19" s="29">
        <v>573.24</v>
      </c>
      <c r="T19" s="30" t="s">
        <v>54</v>
      </c>
    </row>
    <row r="20" spans="2:20" s="31" customFormat="1" ht="37.5" x14ac:dyDescent="0.25">
      <c r="B20" s="28">
        <v>6</v>
      </c>
      <c r="C20" s="34" t="s">
        <v>58</v>
      </c>
      <c r="D20" s="64">
        <v>1986</v>
      </c>
      <c r="E20" s="28"/>
      <c r="F20" s="43" t="s">
        <v>56</v>
      </c>
      <c r="G20" s="65">
        <v>2</v>
      </c>
      <c r="H20" s="65">
        <v>3</v>
      </c>
      <c r="I20" s="29">
        <v>1017.4</v>
      </c>
      <c r="J20" s="29">
        <v>530.1</v>
      </c>
      <c r="K20" s="29">
        <v>530.1</v>
      </c>
      <c r="L20" s="66">
        <v>58</v>
      </c>
      <c r="M20" s="29">
        <f t="shared" si="2"/>
        <v>261726</v>
      </c>
      <c r="N20" s="32">
        <v>0</v>
      </c>
      <c r="O20" s="32">
        <v>0</v>
      </c>
      <c r="P20" s="32">
        <v>0</v>
      </c>
      <c r="Q20" s="29">
        <f>'Табл. 3. Виды ремонта'!D19</f>
        <v>261726</v>
      </c>
      <c r="R20" s="29">
        <f t="shared" si="3"/>
        <v>493.72948500282962</v>
      </c>
      <c r="S20" s="29">
        <v>573.24</v>
      </c>
      <c r="T20" s="30" t="s">
        <v>54</v>
      </c>
    </row>
    <row r="21" spans="2:20" s="31" customFormat="1" ht="30" customHeight="1" x14ac:dyDescent="0.25">
      <c r="B21" s="28">
        <v>7</v>
      </c>
      <c r="C21" s="34" t="s">
        <v>59</v>
      </c>
      <c r="D21" s="64">
        <v>1980</v>
      </c>
      <c r="E21" s="28"/>
      <c r="F21" s="43" t="s">
        <v>56</v>
      </c>
      <c r="G21" s="65">
        <v>2</v>
      </c>
      <c r="H21" s="65">
        <v>2</v>
      </c>
      <c r="I21" s="29">
        <v>414.8</v>
      </c>
      <c r="J21" s="29">
        <v>339.2</v>
      </c>
      <c r="K21" s="29">
        <v>339.2</v>
      </c>
      <c r="L21" s="66">
        <v>29</v>
      </c>
      <c r="M21" s="29">
        <f t="shared" si="2"/>
        <v>106707</v>
      </c>
      <c r="N21" s="32">
        <v>0</v>
      </c>
      <c r="O21" s="32">
        <v>0</v>
      </c>
      <c r="P21" s="32">
        <v>0</v>
      </c>
      <c r="Q21" s="29">
        <f>'Табл. 3. Виды ремонта'!D20</f>
        <v>106707</v>
      </c>
      <c r="R21" s="29">
        <f t="shared" si="3"/>
        <v>314.58431603773585</v>
      </c>
      <c r="S21" s="29">
        <v>573.24</v>
      </c>
      <c r="T21" s="30" t="s">
        <v>54</v>
      </c>
    </row>
    <row r="22" spans="2:20" s="31" customFormat="1" ht="39.950000000000003" customHeight="1" x14ac:dyDescent="0.25">
      <c r="B22" s="28">
        <v>8</v>
      </c>
      <c r="C22" s="34" t="s">
        <v>78</v>
      </c>
      <c r="D22" s="64">
        <v>1972</v>
      </c>
      <c r="E22" s="28"/>
      <c r="F22" s="43" t="s">
        <v>56</v>
      </c>
      <c r="G22" s="65">
        <v>2</v>
      </c>
      <c r="H22" s="65">
        <v>2</v>
      </c>
      <c r="I22" s="29">
        <v>447.04</v>
      </c>
      <c r="J22" s="29">
        <v>405.8</v>
      </c>
      <c r="K22" s="29">
        <v>405.8</v>
      </c>
      <c r="L22" s="66">
        <v>35</v>
      </c>
      <c r="M22" s="29">
        <f t="shared" ref="M22" si="4">N22+O22+P22+Q22</f>
        <v>112655</v>
      </c>
      <c r="N22" s="32">
        <v>0</v>
      </c>
      <c r="O22" s="32">
        <v>0</v>
      </c>
      <c r="P22" s="32">
        <v>0</v>
      </c>
      <c r="Q22" s="29">
        <f>'Табл. 3. Виды ремонта'!D21</f>
        <v>112655</v>
      </c>
      <c r="R22" s="29">
        <f t="shared" ref="R22" si="5">M22/J22</f>
        <v>277.61212419911288</v>
      </c>
      <c r="S22" s="29">
        <v>573.24</v>
      </c>
      <c r="T22" s="30" t="s">
        <v>54</v>
      </c>
    </row>
    <row r="23" spans="2:20" s="31" customFormat="1" ht="39.950000000000003" customHeight="1" x14ac:dyDescent="0.25">
      <c r="B23" s="28">
        <v>9</v>
      </c>
      <c r="C23" s="34" t="s">
        <v>79</v>
      </c>
      <c r="D23" s="64">
        <v>1972</v>
      </c>
      <c r="E23" s="28"/>
      <c r="F23" s="43" t="s">
        <v>56</v>
      </c>
      <c r="G23" s="65">
        <v>2</v>
      </c>
      <c r="H23" s="65">
        <v>2</v>
      </c>
      <c r="I23" s="29">
        <v>446.4</v>
      </c>
      <c r="J23" s="29">
        <v>404.8</v>
      </c>
      <c r="K23" s="29">
        <v>404.8</v>
      </c>
      <c r="L23" s="66">
        <v>38</v>
      </c>
      <c r="M23" s="29">
        <f t="shared" ref="M23" si="6">N23+O23+P23+Q23</f>
        <v>114836</v>
      </c>
      <c r="N23" s="32">
        <v>0</v>
      </c>
      <c r="O23" s="32">
        <v>0</v>
      </c>
      <c r="P23" s="32">
        <v>0</v>
      </c>
      <c r="Q23" s="29">
        <f>'Табл. 3. Виды ремонта'!D22</f>
        <v>114836</v>
      </c>
      <c r="R23" s="29">
        <f t="shared" ref="R23" si="7">M23/J23</f>
        <v>283.68577075098813</v>
      </c>
      <c r="S23" s="29">
        <v>573.24</v>
      </c>
      <c r="T23" s="30" t="s">
        <v>54</v>
      </c>
    </row>
    <row r="24" spans="2:20" x14ac:dyDescent="0.25">
      <c r="K24" t="s">
        <v>48</v>
      </c>
    </row>
    <row r="26" spans="2:20" ht="23.25" customHeight="1" x14ac:dyDescent="0.3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20" ht="18.75" x14ac:dyDescent="0.3">
      <c r="C27" s="13"/>
      <c r="D27" s="13"/>
      <c r="E27" s="13"/>
      <c r="F27" s="13"/>
      <c r="G27" s="13"/>
      <c r="H27" s="13"/>
      <c r="J27" s="75"/>
      <c r="K27" s="75"/>
      <c r="L27" s="75"/>
    </row>
  </sheetData>
  <mergeCells count="24">
    <mergeCell ref="P2:T2"/>
    <mergeCell ref="P3:T5"/>
    <mergeCell ref="H9:H12"/>
    <mergeCell ref="J27:L27"/>
    <mergeCell ref="T9:T12"/>
    <mergeCell ref="S9:S11"/>
    <mergeCell ref="L9:L11"/>
    <mergeCell ref="M9:Q9"/>
    <mergeCell ref="M10:M11"/>
    <mergeCell ref="N10:Q10"/>
    <mergeCell ref="R9:R11"/>
    <mergeCell ref="B14:C14"/>
    <mergeCell ref="C26:M26"/>
    <mergeCell ref="K10:K11"/>
    <mergeCell ref="C9:C12"/>
    <mergeCell ref="D9:E9"/>
    <mergeCell ref="J10:J11"/>
    <mergeCell ref="D10:D12"/>
    <mergeCell ref="E10:E12"/>
    <mergeCell ref="F9:F12"/>
    <mergeCell ref="G9:G12"/>
    <mergeCell ref="I9:I11"/>
    <mergeCell ref="J9:K9"/>
    <mergeCell ref="B9:B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0"/>
  <sheetViews>
    <sheetView tabSelected="1" view="pageBreakPreview" zoomScaleSheetLayoutView="100" workbookViewId="0">
      <selection activeCell="C19" sqref="C19:M19"/>
    </sheetView>
  </sheetViews>
  <sheetFormatPr defaultRowHeight="15" x14ac:dyDescent="0.25"/>
  <cols>
    <col min="1" max="1" width="2" customWidth="1"/>
    <col min="2" max="2" width="4.85546875" customWidth="1"/>
    <col min="3" max="3" width="25.5703125" customWidth="1"/>
    <col min="4" max="4" width="14.42578125" customWidth="1"/>
    <col min="5" max="5" width="17.140625" customWidth="1"/>
    <col min="6" max="6" width="9.5703125" customWidth="1"/>
    <col min="7" max="7" width="11.5703125" customWidth="1"/>
    <col min="8" max="8" width="11.28515625" customWidth="1"/>
    <col min="9" max="9" width="11.85546875" customWidth="1"/>
    <col min="10" max="10" width="9" customWidth="1"/>
    <col min="11" max="11" width="11.42578125" customWidth="1"/>
    <col min="12" max="12" width="10.5703125" customWidth="1"/>
    <col min="13" max="13" width="12.85546875" customWidth="1"/>
    <col min="14" max="14" width="17.42578125" customWidth="1"/>
    <col min="15" max="15" width="18.140625" customWidth="1"/>
    <col min="16" max="31" width="0" hidden="1" customWidth="1"/>
    <col min="32" max="32" width="0.5703125" customWidth="1"/>
  </cols>
  <sheetData>
    <row r="2" spans="2:32" ht="18.75" x14ac:dyDescent="0.3">
      <c r="K2" s="73" t="s">
        <v>64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2:32" ht="15" customHeight="1" x14ac:dyDescent="0.25">
      <c r="K3" s="74" t="s">
        <v>63</v>
      </c>
      <c r="L3" s="74"/>
      <c r="M3" s="74"/>
      <c r="N3" s="74"/>
      <c r="O3" s="74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2:32" ht="15" customHeight="1" x14ac:dyDescent="0.25">
      <c r="K4" s="74"/>
      <c r="L4" s="74"/>
      <c r="M4" s="74"/>
      <c r="N4" s="74"/>
      <c r="O4" s="74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2:32" ht="15" customHeight="1" x14ac:dyDescent="0.25">
      <c r="K5" s="74"/>
      <c r="L5" s="74"/>
      <c r="M5" s="74"/>
      <c r="N5" s="74"/>
      <c r="O5" s="74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2:32" ht="15" customHeight="1" x14ac:dyDescent="0.25">
      <c r="K6" s="74"/>
      <c r="L6" s="74"/>
      <c r="M6" s="74"/>
      <c r="N6" s="74"/>
      <c r="O6" s="74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2:32" ht="15" customHeight="1" x14ac:dyDescent="0.25">
      <c r="K7" s="74"/>
      <c r="L7" s="74"/>
      <c r="M7" s="74"/>
      <c r="N7" s="74"/>
      <c r="O7" s="7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2:32" ht="30.75" customHeight="1" x14ac:dyDescent="0.25">
      <c r="K8" s="74"/>
      <c r="L8" s="74"/>
      <c r="M8" s="74"/>
      <c r="N8" s="74"/>
      <c r="O8" s="74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2:32" ht="9.75" customHeight="1" x14ac:dyDescent="0.25">
      <c r="K9" s="74"/>
      <c r="L9" s="74"/>
      <c r="M9" s="74"/>
      <c r="N9" s="74"/>
      <c r="O9" s="74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2:32" ht="35.25" customHeight="1" x14ac:dyDescent="0.3">
      <c r="B10" s="81" t="s">
        <v>65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2:32" ht="18.75" x14ac:dyDescent="0.3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2:32" ht="108.75" customHeight="1" x14ac:dyDescent="0.3">
      <c r="B12" s="87" t="s">
        <v>27</v>
      </c>
      <c r="C12" s="88"/>
      <c r="D12" s="83" t="s">
        <v>28</v>
      </c>
      <c r="E12" s="83" t="s">
        <v>29</v>
      </c>
      <c r="F12" s="85" t="s">
        <v>30</v>
      </c>
      <c r="G12" s="86"/>
      <c r="H12" s="86"/>
      <c r="I12" s="86"/>
      <c r="J12" s="86"/>
      <c r="K12" s="85" t="s">
        <v>15</v>
      </c>
      <c r="L12" s="86"/>
      <c r="M12" s="86"/>
      <c r="N12" s="86"/>
      <c r="O12" s="86"/>
      <c r="P12" s="49" t="s">
        <v>31</v>
      </c>
      <c r="Q12" s="47"/>
      <c r="R12" s="47"/>
    </row>
    <row r="13" spans="2:32" ht="18.75" x14ac:dyDescent="0.3">
      <c r="B13" s="89"/>
      <c r="C13" s="90"/>
      <c r="D13" s="84"/>
      <c r="E13" s="84"/>
      <c r="F13" s="50" t="s">
        <v>32</v>
      </c>
      <c r="G13" s="50" t="s">
        <v>25</v>
      </c>
      <c r="H13" s="50" t="s">
        <v>33</v>
      </c>
      <c r="I13" s="50" t="s">
        <v>26</v>
      </c>
      <c r="J13" s="50" t="s">
        <v>34</v>
      </c>
      <c r="K13" s="50" t="s">
        <v>32</v>
      </c>
      <c r="L13" s="50" t="s">
        <v>25</v>
      </c>
      <c r="M13" s="50" t="s">
        <v>33</v>
      </c>
      <c r="N13" s="50" t="s">
        <v>26</v>
      </c>
      <c r="O13" s="50" t="s">
        <v>34</v>
      </c>
      <c r="P13" s="47"/>
      <c r="Q13" s="47"/>
      <c r="R13" s="47"/>
    </row>
    <row r="14" spans="2:32" ht="18.75" x14ac:dyDescent="0.3">
      <c r="B14" s="91"/>
      <c r="C14" s="92"/>
      <c r="D14" s="50" t="s">
        <v>35</v>
      </c>
      <c r="E14" s="50" t="s">
        <v>14</v>
      </c>
      <c r="F14" s="50" t="s">
        <v>36</v>
      </c>
      <c r="G14" s="50" t="s">
        <v>36</v>
      </c>
      <c r="H14" s="50" t="s">
        <v>36</v>
      </c>
      <c r="I14" s="50" t="s">
        <v>36</v>
      </c>
      <c r="J14" s="50" t="s">
        <v>36</v>
      </c>
      <c r="K14" s="50" t="s">
        <v>16</v>
      </c>
      <c r="L14" s="50" t="s">
        <v>16</v>
      </c>
      <c r="M14" s="50" t="s">
        <v>16</v>
      </c>
      <c r="N14" s="50" t="s">
        <v>16</v>
      </c>
      <c r="O14" s="50" t="s">
        <v>16</v>
      </c>
      <c r="P14" s="47"/>
      <c r="Q14" s="47"/>
      <c r="R14" s="47"/>
    </row>
    <row r="15" spans="2:32" ht="18.75" x14ac:dyDescent="0.3">
      <c r="B15" s="76">
        <v>1</v>
      </c>
      <c r="C15" s="77"/>
      <c r="D15" s="51">
        <v>2</v>
      </c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47"/>
      <c r="Q15" s="47"/>
      <c r="R15" s="47"/>
    </row>
    <row r="16" spans="2:32" ht="39" customHeight="1" x14ac:dyDescent="0.3">
      <c r="B16" s="78" t="s">
        <v>60</v>
      </c>
      <c r="C16" s="79"/>
      <c r="D16" s="29">
        <f>'Табл. 1. Перечень МКД'!I14</f>
        <v>6190.74</v>
      </c>
      <c r="E16" s="20">
        <f>'Табл. 1. Перечень МКД'!L14</f>
        <v>450</v>
      </c>
      <c r="F16" s="21">
        <v>0</v>
      </c>
      <c r="G16" s="21">
        <v>0</v>
      </c>
      <c r="H16" s="21">
        <v>0</v>
      </c>
      <c r="I16" s="21">
        <v>9</v>
      </c>
      <c r="J16" s="21">
        <f>I16+H16+G16+F16</f>
        <v>9</v>
      </c>
      <c r="K16" s="22">
        <v>0</v>
      </c>
      <c r="L16" s="22">
        <v>0</v>
      </c>
      <c r="M16" s="22">
        <v>0</v>
      </c>
      <c r="N16" s="22">
        <f>'Табл. 3. Виды ремонта'!D13</f>
        <v>1586359</v>
      </c>
      <c r="O16" s="22">
        <f>N16+M16+L16+K16</f>
        <v>1586359</v>
      </c>
      <c r="P16" s="47"/>
      <c r="Q16" s="47"/>
      <c r="R16" s="47"/>
    </row>
    <row r="17" spans="3:15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spans="3:15" ht="20.25" x14ac:dyDescent="0.3"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6"/>
    </row>
    <row r="20" spans="3:15" x14ac:dyDescent="0.25">
      <c r="C20" s="19"/>
      <c r="D20" s="19"/>
      <c r="E20" s="19"/>
      <c r="F20" s="19"/>
      <c r="G20" s="80"/>
      <c r="H20" s="80"/>
      <c r="I20" s="80"/>
    </row>
  </sheetData>
  <mergeCells count="12">
    <mergeCell ref="K3:O9"/>
    <mergeCell ref="K2:AF2"/>
    <mergeCell ref="B15:C15"/>
    <mergeCell ref="B16:C16"/>
    <mergeCell ref="G20:I20"/>
    <mergeCell ref="B10:R10"/>
    <mergeCell ref="D12:D13"/>
    <mergeCell ref="E12:E13"/>
    <mergeCell ref="F12:J12"/>
    <mergeCell ref="K12:O12"/>
    <mergeCell ref="B12:C14"/>
    <mergeCell ref="C19:M19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62"/>
  <sheetViews>
    <sheetView view="pageBreakPreview" zoomScaleNormal="70" zoomScaleSheetLayoutView="100" workbookViewId="0">
      <selection activeCell="B7" sqref="B7:L7"/>
    </sheetView>
  </sheetViews>
  <sheetFormatPr defaultRowHeight="15" x14ac:dyDescent="0.25"/>
  <cols>
    <col min="1" max="1" width="1.7109375" style="5" customWidth="1"/>
    <col min="2" max="2" width="5.85546875" style="5" customWidth="1"/>
    <col min="3" max="3" width="44.7109375" style="5" customWidth="1"/>
    <col min="4" max="4" width="21.5703125" style="3" customWidth="1"/>
    <col min="5" max="5" width="20" style="3" customWidth="1"/>
    <col min="6" max="6" width="13" style="3" customWidth="1"/>
    <col min="7" max="7" width="13.5703125" style="3" customWidth="1"/>
    <col min="8" max="8" width="12.42578125" style="3" customWidth="1"/>
    <col min="9" max="9" width="12.28515625" style="3" customWidth="1"/>
    <col min="10" max="10" width="16.140625" style="3" customWidth="1"/>
    <col min="11" max="11" width="17.42578125" style="3" customWidth="1"/>
    <col min="12" max="12" width="23.5703125" style="3" bestFit="1" customWidth="1"/>
    <col min="13" max="13" width="17.85546875" style="3" hidden="1" customWidth="1"/>
    <col min="14" max="14" width="24.85546875" style="3" hidden="1" customWidth="1"/>
    <col min="15" max="15" width="16.7109375" style="3" hidden="1" customWidth="1"/>
    <col min="16" max="16" width="9.140625" style="5" customWidth="1"/>
    <col min="17" max="17" width="16.140625" style="5" customWidth="1"/>
    <col min="18" max="18" width="16.5703125" style="5" customWidth="1"/>
    <col min="19" max="19" width="9.140625" style="5" customWidth="1"/>
    <col min="20" max="20" width="14.140625" style="5" customWidth="1"/>
    <col min="21" max="35" width="9.140625" style="5" customWidth="1"/>
    <col min="36" max="36" width="9.140625" style="5"/>
    <col min="37" max="37" width="13.140625" style="5" bestFit="1" customWidth="1"/>
    <col min="38" max="38" width="14.28515625" style="5" bestFit="1" customWidth="1"/>
    <col min="39" max="16384" width="9.140625" style="5"/>
  </cols>
  <sheetData>
    <row r="2" spans="2:35" ht="18.75" x14ac:dyDescent="0.25">
      <c r="B2" s="53"/>
      <c r="C2" s="53"/>
      <c r="D2" s="53"/>
      <c r="E2" s="53"/>
      <c r="F2" s="53"/>
      <c r="G2" s="53"/>
      <c r="H2" s="53"/>
      <c r="I2" s="94" t="s">
        <v>66</v>
      </c>
      <c r="J2" s="94"/>
      <c r="K2" s="94"/>
      <c r="L2" s="94"/>
      <c r="M2" s="53"/>
      <c r="N2" s="53"/>
      <c r="O2" s="53"/>
      <c r="P2" s="53"/>
    </row>
    <row r="3" spans="2:35" ht="19.5" customHeight="1" x14ac:dyDescent="0.25">
      <c r="B3" s="53"/>
      <c r="C3" s="53"/>
      <c r="D3" s="53"/>
      <c r="E3" s="53"/>
      <c r="F3" s="53"/>
      <c r="G3" s="53"/>
      <c r="H3" s="53"/>
      <c r="I3" s="94" t="s">
        <v>61</v>
      </c>
      <c r="J3" s="94"/>
      <c r="K3" s="94"/>
      <c r="L3" s="94"/>
      <c r="M3" s="53"/>
      <c r="N3" s="53"/>
      <c r="O3" s="53"/>
      <c r="P3" s="53"/>
    </row>
    <row r="4" spans="2:35" ht="36" customHeight="1" x14ac:dyDescent="0.25">
      <c r="B4" s="53"/>
      <c r="C4" s="53"/>
      <c r="D4" s="53"/>
      <c r="E4" s="53"/>
      <c r="F4" s="53"/>
      <c r="G4" s="53"/>
      <c r="H4" s="53"/>
      <c r="I4" s="94"/>
      <c r="J4" s="94"/>
      <c r="K4" s="94"/>
      <c r="L4" s="94"/>
      <c r="M4" s="53"/>
      <c r="N4" s="53"/>
      <c r="O4" s="53"/>
      <c r="P4" s="53"/>
    </row>
    <row r="5" spans="2:35" ht="61.5" customHeight="1" x14ac:dyDescent="0.25">
      <c r="B5" s="53"/>
      <c r="C5" s="53"/>
      <c r="D5" s="53"/>
      <c r="E5" s="53"/>
      <c r="F5" s="53"/>
      <c r="G5" s="53"/>
      <c r="H5" s="53"/>
      <c r="I5" s="94"/>
      <c r="J5" s="94"/>
      <c r="K5" s="94"/>
      <c r="L5" s="94"/>
      <c r="M5" s="53"/>
      <c r="N5" s="53"/>
      <c r="O5" s="53"/>
      <c r="P5" s="53"/>
    </row>
    <row r="6" spans="2:35" ht="14.25" customHeight="1" x14ac:dyDescent="0.25">
      <c r="B6" s="53"/>
      <c r="C6" s="53"/>
      <c r="D6" s="53"/>
      <c r="E6" s="53"/>
      <c r="F6" s="53"/>
      <c r="G6" s="53"/>
      <c r="H6" s="53"/>
      <c r="I6" s="52"/>
      <c r="J6" s="52"/>
      <c r="K6" s="52"/>
      <c r="L6" s="52"/>
      <c r="M6" s="53"/>
      <c r="N6" s="53"/>
      <c r="O6" s="53"/>
      <c r="P6" s="53"/>
    </row>
    <row r="7" spans="2:35" ht="18.75" x14ac:dyDescent="0.25">
      <c r="B7" s="95" t="s">
        <v>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53"/>
      <c r="N7" s="53"/>
      <c r="O7" s="53"/>
      <c r="P7" s="53"/>
    </row>
    <row r="8" spans="2:35" ht="11.25" customHeight="1" x14ac:dyDescent="0.25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3"/>
      <c r="N8" s="53"/>
      <c r="O8" s="53"/>
      <c r="P8" s="53"/>
      <c r="T8" s="4"/>
      <c r="U8" s="4"/>
      <c r="X8" s="4"/>
      <c r="Y8" s="4"/>
      <c r="AB8" s="4"/>
      <c r="AC8" s="4"/>
      <c r="AF8" s="4"/>
      <c r="AG8" s="4"/>
    </row>
    <row r="9" spans="2:35" s="6" customFormat="1" ht="38.25" customHeight="1" x14ac:dyDescent="0.25">
      <c r="B9" s="97" t="s">
        <v>0</v>
      </c>
      <c r="C9" s="97" t="s">
        <v>1</v>
      </c>
      <c r="D9" s="97" t="s">
        <v>37</v>
      </c>
      <c r="E9" s="97" t="s">
        <v>52</v>
      </c>
      <c r="F9" s="97"/>
      <c r="G9" s="97"/>
      <c r="H9" s="97"/>
      <c r="I9" s="97"/>
      <c r="J9" s="97" t="s">
        <v>51</v>
      </c>
      <c r="K9" s="97"/>
      <c r="L9" s="97"/>
      <c r="M9" s="56"/>
      <c r="N9" s="56"/>
      <c r="O9" s="56"/>
      <c r="P9" s="57"/>
      <c r="Q9" s="5"/>
      <c r="R9" s="5"/>
      <c r="S9" s="5"/>
      <c r="T9" s="4"/>
      <c r="U9" s="4"/>
      <c r="V9" s="5"/>
      <c r="W9" s="5"/>
      <c r="X9" s="4"/>
      <c r="Y9" s="4"/>
      <c r="Z9" s="5"/>
      <c r="AA9" s="5"/>
      <c r="AB9" s="4"/>
      <c r="AC9" s="4"/>
      <c r="AD9" s="5"/>
      <c r="AE9" s="5"/>
      <c r="AF9" s="4"/>
      <c r="AG9" s="4"/>
      <c r="AH9" s="5"/>
      <c r="AI9" s="5"/>
    </row>
    <row r="10" spans="2:35" s="6" customFormat="1" ht="78" customHeight="1" x14ac:dyDescent="0.25">
      <c r="B10" s="97"/>
      <c r="C10" s="97"/>
      <c r="D10" s="97"/>
      <c r="E10" s="58" t="s">
        <v>38</v>
      </c>
      <c r="F10" s="97" t="s">
        <v>39</v>
      </c>
      <c r="G10" s="97"/>
      <c r="H10" s="97" t="s">
        <v>40</v>
      </c>
      <c r="I10" s="97"/>
      <c r="J10" s="58" t="s">
        <v>41</v>
      </c>
      <c r="K10" s="58" t="s">
        <v>53</v>
      </c>
      <c r="L10" s="58" t="s">
        <v>42</v>
      </c>
      <c r="M10" s="58" t="s">
        <v>43</v>
      </c>
      <c r="N10" s="58" t="s">
        <v>45</v>
      </c>
      <c r="O10" s="58" t="s">
        <v>44</v>
      </c>
      <c r="P10" s="57"/>
      <c r="Q10" s="5"/>
      <c r="R10" s="5"/>
      <c r="S10" s="5"/>
      <c r="T10" s="4"/>
      <c r="U10" s="4"/>
      <c r="V10" s="5"/>
      <c r="W10" s="5"/>
      <c r="X10" s="4"/>
      <c r="Y10" s="4"/>
      <c r="Z10" s="5"/>
      <c r="AA10" s="5"/>
      <c r="AB10" s="4"/>
      <c r="AC10" s="4"/>
      <c r="AD10" s="5"/>
      <c r="AE10" s="5"/>
      <c r="AF10" s="4"/>
      <c r="AG10" s="4"/>
      <c r="AH10" s="5"/>
      <c r="AI10" s="5"/>
    </row>
    <row r="11" spans="2:35" s="6" customFormat="1" ht="18.75" x14ac:dyDescent="0.25">
      <c r="B11" s="98"/>
      <c r="C11" s="98"/>
      <c r="D11" s="58" t="s">
        <v>16</v>
      </c>
      <c r="E11" s="58" t="s">
        <v>16</v>
      </c>
      <c r="F11" s="58" t="s">
        <v>35</v>
      </c>
      <c r="G11" s="58" t="s">
        <v>16</v>
      </c>
      <c r="H11" s="58" t="s">
        <v>35</v>
      </c>
      <c r="I11" s="58" t="s">
        <v>16</v>
      </c>
      <c r="J11" s="58" t="s">
        <v>16</v>
      </c>
      <c r="K11" s="58" t="s">
        <v>16</v>
      </c>
      <c r="L11" s="58" t="s">
        <v>16</v>
      </c>
      <c r="M11" s="59" t="s">
        <v>16</v>
      </c>
      <c r="N11" s="59" t="s">
        <v>16</v>
      </c>
      <c r="O11" s="59" t="s">
        <v>16</v>
      </c>
      <c r="P11" s="57"/>
      <c r="Q11" s="5"/>
      <c r="R11" s="5"/>
      <c r="S11" s="5"/>
      <c r="T11" s="4"/>
      <c r="U11" s="4"/>
      <c r="V11" s="5"/>
      <c r="W11" s="5"/>
      <c r="X11" s="4"/>
      <c r="Y11" s="5"/>
      <c r="Z11" s="5"/>
      <c r="AA11" s="5"/>
      <c r="AB11" s="4"/>
      <c r="AC11" s="4"/>
      <c r="AD11" s="5"/>
      <c r="AE11" s="5"/>
      <c r="AF11" s="4"/>
      <c r="AG11" s="4"/>
      <c r="AH11" s="5"/>
      <c r="AI11" s="5"/>
    </row>
    <row r="12" spans="2:35" s="6" customFormat="1" ht="18.75" x14ac:dyDescent="0.25"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58">
        <v>9</v>
      </c>
      <c r="K12" s="58">
        <v>10</v>
      </c>
      <c r="L12" s="59">
        <v>11</v>
      </c>
      <c r="M12" s="56"/>
      <c r="N12" s="56"/>
      <c r="O12" s="56"/>
      <c r="P12" s="57"/>
      <c r="Q12" s="5"/>
      <c r="R12" s="5"/>
      <c r="S12" s="5"/>
      <c r="T12" s="4"/>
      <c r="U12" s="5"/>
      <c r="V12" s="5"/>
      <c r="W12" s="5"/>
      <c r="X12" s="4"/>
      <c r="Y12" s="5"/>
      <c r="Z12" s="5"/>
      <c r="AA12" s="5"/>
      <c r="AB12" s="4"/>
      <c r="AC12" s="5"/>
      <c r="AD12" s="5"/>
      <c r="AE12" s="5"/>
      <c r="AF12" s="4"/>
      <c r="AG12" s="5"/>
      <c r="AH12" s="5"/>
      <c r="AI12" s="5"/>
    </row>
    <row r="13" spans="2:35" s="6" customFormat="1" ht="39" customHeight="1" x14ac:dyDescent="0.25">
      <c r="B13" s="78" t="s">
        <v>55</v>
      </c>
      <c r="C13" s="79"/>
      <c r="D13" s="35">
        <f>SUM(D14:D22)</f>
        <v>1586359</v>
      </c>
      <c r="E13" s="35">
        <f t="shared" ref="E13:L13" si="0">SUM(E14:E22)</f>
        <v>1510818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75541</v>
      </c>
      <c r="M13" s="35">
        <f t="shared" ref="M13:O13" si="1">M14+M18+M19+M20</f>
        <v>0</v>
      </c>
      <c r="N13" s="35">
        <f t="shared" si="1"/>
        <v>0</v>
      </c>
      <c r="O13" s="38">
        <f t="shared" si="1"/>
        <v>0</v>
      </c>
      <c r="P13" s="41"/>
      <c r="Q13" s="5"/>
      <c r="R13" s="5"/>
      <c r="S13" s="5"/>
      <c r="T13" s="4"/>
      <c r="U13" s="5"/>
      <c r="V13" s="5"/>
      <c r="W13" s="5"/>
      <c r="X13" s="4"/>
      <c r="Y13" s="5"/>
      <c r="Z13" s="5"/>
      <c r="AA13" s="5"/>
      <c r="AB13" s="4"/>
      <c r="AC13" s="5"/>
      <c r="AD13" s="5"/>
      <c r="AE13" s="5"/>
      <c r="AF13" s="4"/>
      <c r="AG13" s="5"/>
      <c r="AH13" s="5"/>
      <c r="AI13" s="5"/>
    </row>
    <row r="14" spans="2:35" s="6" customFormat="1" ht="37.5" x14ac:dyDescent="0.25">
      <c r="B14" s="28">
        <v>1</v>
      </c>
      <c r="C14" s="34" t="s">
        <v>67</v>
      </c>
      <c r="D14" s="29">
        <f>E14+G14+I14+J14+K14+L14</f>
        <v>244439</v>
      </c>
      <c r="E14" s="36">
        <f>245*'Табл. 1. Перечень МКД'!I15</f>
        <v>232799</v>
      </c>
      <c r="F14" s="37">
        <v>0</v>
      </c>
      <c r="G14" s="37">
        <f>F14*4000</f>
        <v>0</v>
      </c>
      <c r="H14" s="37">
        <v>0</v>
      </c>
      <c r="I14" s="37">
        <f>H14*4000</f>
        <v>0</v>
      </c>
      <c r="J14" s="37">
        <v>0</v>
      </c>
      <c r="K14" s="37">
        <v>0</v>
      </c>
      <c r="L14" s="37">
        <f>ROUND((E14+G14+I14+J14+K14)*0.05,0)</f>
        <v>11640</v>
      </c>
      <c r="M14" s="37">
        <v>0</v>
      </c>
      <c r="N14" s="37">
        <v>0</v>
      </c>
      <c r="O14" s="39">
        <v>0</v>
      </c>
      <c r="P14" s="42"/>
      <c r="Q14" s="5"/>
      <c r="R14" s="5"/>
      <c r="S14" s="5"/>
      <c r="T14" s="4"/>
      <c r="U14" s="5"/>
      <c r="V14" s="5"/>
      <c r="W14" s="5"/>
      <c r="X14" s="4"/>
      <c r="Y14" s="5"/>
      <c r="Z14" s="5"/>
      <c r="AA14" s="5"/>
      <c r="AB14" s="4"/>
      <c r="AC14" s="5"/>
      <c r="AD14" s="5"/>
      <c r="AE14" s="5"/>
      <c r="AF14" s="4"/>
      <c r="AG14" s="5"/>
      <c r="AH14" s="5"/>
      <c r="AI14" s="5"/>
    </row>
    <row r="15" spans="2:35" s="6" customFormat="1" ht="37.5" x14ac:dyDescent="0.25">
      <c r="B15" s="28">
        <v>2</v>
      </c>
      <c r="C15" s="34" t="s">
        <v>68</v>
      </c>
      <c r="D15" s="29">
        <f t="shared" ref="D15:D20" si="2">E15+G15+I15+J15+K15+L15</f>
        <v>185396</v>
      </c>
      <c r="E15" s="36">
        <f>240*'Табл. 1. Перечень МКД'!I16</f>
        <v>176568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f t="shared" ref="L15:L20" si="3">ROUND((E15+G15+I15+J15+K15)*0.05,0)</f>
        <v>8828</v>
      </c>
      <c r="M15" s="37"/>
      <c r="N15" s="37"/>
      <c r="O15" s="39"/>
      <c r="P15" s="42"/>
      <c r="Q15" s="5"/>
      <c r="R15" s="5"/>
      <c r="S15" s="5"/>
      <c r="T15" s="4"/>
      <c r="U15" s="5"/>
      <c r="V15" s="5"/>
      <c r="W15" s="5"/>
      <c r="X15" s="4"/>
      <c r="Y15" s="5"/>
      <c r="Z15" s="5"/>
      <c r="AA15" s="5"/>
      <c r="AB15" s="4"/>
      <c r="AC15" s="5"/>
      <c r="AD15" s="5"/>
      <c r="AE15" s="5"/>
      <c r="AF15" s="4"/>
      <c r="AG15" s="5"/>
      <c r="AH15" s="5"/>
      <c r="AI15" s="5"/>
    </row>
    <row r="16" spans="2:35" s="6" customFormat="1" ht="37.5" x14ac:dyDescent="0.25">
      <c r="B16" s="28">
        <v>3</v>
      </c>
      <c r="C16" s="34" t="s">
        <v>69</v>
      </c>
      <c r="D16" s="29">
        <f t="shared" si="2"/>
        <v>146067</v>
      </c>
      <c r="E16" s="36">
        <f>245*'Табл. 1. Перечень МКД'!I17</f>
        <v>139111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f t="shared" si="3"/>
        <v>6956</v>
      </c>
      <c r="M16" s="37"/>
      <c r="N16" s="37"/>
      <c r="O16" s="39"/>
      <c r="P16" s="42"/>
      <c r="Q16" s="5"/>
      <c r="R16" s="5"/>
      <c r="S16" s="5"/>
      <c r="T16" s="4"/>
      <c r="U16" s="5"/>
      <c r="V16" s="5"/>
      <c r="W16" s="5"/>
      <c r="X16" s="4"/>
      <c r="Y16" s="5"/>
      <c r="Z16" s="5"/>
      <c r="AA16" s="5"/>
      <c r="AB16" s="4"/>
      <c r="AC16" s="5"/>
      <c r="AD16" s="5"/>
      <c r="AE16" s="5"/>
      <c r="AF16" s="4"/>
      <c r="AG16" s="5"/>
      <c r="AH16" s="5"/>
      <c r="AI16" s="5"/>
    </row>
    <row r="17" spans="2:35" s="6" customFormat="1" ht="37.5" x14ac:dyDescent="0.25">
      <c r="B17" s="28">
        <v>4</v>
      </c>
      <c r="C17" s="34" t="s">
        <v>70</v>
      </c>
      <c r="D17" s="29">
        <f t="shared" si="2"/>
        <v>162582</v>
      </c>
      <c r="E17" s="36">
        <f>245*'Табл. 1. Перечень МКД'!I18</f>
        <v>154840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f t="shared" si="3"/>
        <v>7742</v>
      </c>
      <c r="M17" s="37"/>
      <c r="N17" s="37"/>
      <c r="O17" s="39"/>
      <c r="P17" s="42"/>
      <c r="Q17" s="5"/>
      <c r="R17" s="5"/>
      <c r="S17" s="5"/>
      <c r="T17" s="4"/>
      <c r="U17" s="5"/>
      <c r="V17" s="5"/>
      <c r="W17" s="5"/>
      <c r="X17" s="4"/>
      <c r="Y17" s="5"/>
      <c r="Z17" s="5"/>
      <c r="AA17" s="5"/>
      <c r="AB17" s="4"/>
      <c r="AC17" s="5"/>
      <c r="AD17" s="5"/>
      <c r="AE17" s="5"/>
      <c r="AF17" s="4"/>
      <c r="AG17" s="5"/>
      <c r="AH17" s="5"/>
      <c r="AI17" s="5"/>
    </row>
    <row r="18" spans="2:35" s="6" customFormat="1" ht="37.5" x14ac:dyDescent="0.25">
      <c r="B18" s="28">
        <v>5</v>
      </c>
      <c r="C18" s="34" t="s">
        <v>57</v>
      </c>
      <c r="D18" s="29">
        <f t="shared" si="2"/>
        <v>251951</v>
      </c>
      <c r="E18" s="36">
        <f>245*'Табл. 1. Перечень МКД'!I19</f>
        <v>239953</v>
      </c>
      <c r="F18" s="37">
        <v>0</v>
      </c>
      <c r="G18" s="37">
        <f>F18*4000</f>
        <v>0</v>
      </c>
      <c r="H18" s="37">
        <v>0</v>
      </c>
      <c r="I18" s="37">
        <f>H18*4000</f>
        <v>0</v>
      </c>
      <c r="J18" s="32">
        <v>0</v>
      </c>
      <c r="K18" s="32">
        <v>0</v>
      </c>
      <c r="L18" s="37">
        <f t="shared" si="3"/>
        <v>11998</v>
      </c>
      <c r="M18" s="32">
        <v>0</v>
      </c>
      <c r="N18" s="32">
        <v>0</v>
      </c>
      <c r="O18" s="40">
        <v>0</v>
      </c>
      <c r="P18" s="42"/>
      <c r="Q18" s="5"/>
      <c r="R18" s="5"/>
      <c r="S18" s="5"/>
      <c r="T18" s="4"/>
      <c r="U18" s="5"/>
      <c r="V18" s="5"/>
      <c r="W18" s="5"/>
      <c r="X18" s="4"/>
      <c r="Y18" s="5"/>
      <c r="Z18" s="5"/>
      <c r="AA18" s="5"/>
      <c r="AB18" s="4"/>
      <c r="AC18" s="5"/>
      <c r="AD18" s="5"/>
      <c r="AE18" s="5"/>
      <c r="AF18" s="4"/>
      <c r="AG18" s="5"/>
      <c r="AH18" s="5"/>
      <c r="AI18" s="5"/>
    </row>
    <row r="19" spans="2:35" s="6" customFormat="1" ht="37.5" x14ac:dyDescent="0.25">
      <c r="B19" s="28">
        <v>6</v>
      </c>
      <c r="C19" s="34" t="s">
        <v>58</v>
      </c>
      <c r="D19" s="29">
        <f t="shared" si="2"/>
        <v>261726</v>
      </c>
      <c r="E19" s="36">
        <f>245*'Табл. 1. Перечень МКД'!I20</f>
        <v>249263</v>
      </c>
      <c r="F19" s="37">
        <v>0</v>
      </c>
      <c r="G19" s="37">
        <f>F19*4000</f>
        <v>0</v>
      </c>
      <c r="H19" s="37">
        <v>0</v>
      </c>
      <c r="I19" s="37">
        <f>H19*4000</f>
        <v>0</v>
      </c>
      <c r="J19" s="32">
        <v>0</v>
      </c>
      <c r="K19" s="32">
        <v>0</v>
      </c>
      <c r="L19" s="37">
        <f t="shared" si="3"/>
        <v>12463</v>
      </c>
      <c r="M19" s="32">
        <v>0</v>
      </c>
      <c r="N19" s="32">
        <v>0</v>
      </c>
      <c r="O19" s="40">
        <v>0</v>
      </c>
      <c r="P19" s="42"/>
      <c r="Q19" s="5"/>
      <c r="R19" s="5"/>
      <c r="S19" s="5"/>
      <c r="T19" s="4"/>
      <c r="U19" s="5"/>
      <c r="V19" s="5"/>
      <c r="W19" s="5"/>
      <c r="X19" s="4"/>
      <c r="Y19" s="5"/>
      <c r="Z19" s="5"/>
      <c r="AA19" s="5"/>
      <c r="AB19" s="4"/>
      <c r="AC19" s="5"/>
      <c r="AD19" s="5"/>
      <c r="AE19" s="5"/>
      <c r="AF19" s="4"/>
      <c r="AG19" s="5"/>
      <c r="AH19" s="5"/>
      <c r="AI19" s="5"/>
    </row>
    <row r="20" spans="2:35" s="6" customFormat="1" ht="39.950000000000003" customHeight="1" x14ac:dyDescent="0.25">
      <c r="B20" s="28">
        <v>7</v>
      </c>
      <c r="C20" s="34" t="s">
        <v>71</v>
      </c>
      <c r="D20" s="29">
        <f t="shared" si="2"/>
        <v>106707</v>
      </c>
      <c r="E20" s="36">
        <f>245*'Табл. 1. Перечень МКД'!I21</f>
        <v>101626</v>
      </c>
      <c r="F20" s="37">
        <v>0</v>
      </c>
      <c r="G20" s="37">
        <f>F20*4000</f>
        <v>0</v>
      </c>
      <c r="H20" s="37">
        <v>0</v>
      </c>
      <c r="I20" s="37">
        <f>H20*4000</f>
        <v>0</v>
      </c>
      <c r="J20" s="32">
        <v>0</v>
      </c>
      <c r="K20" s="32">
        <v>0</v>
      </c>
      <c r="L20" s="37">
        <f t="shared" si="3"/>
        <v>5081</v>
      </c>
      <c r="M20" s="32">
        <v>0</v>
      </c>
      <c r="N20" s="32">
        <v>0</v>
      </c>
      <c r="O20" s="40">
        <v>0</v>
      </c>
      <c r="P20" s="42"/>
      <c r="Q20" s="5"/>
      <c r="R20" s="5"/>
      <c r="S20" s="5"/>
      <c r="T20" s="4"/>
      <c r="U20" s="5"/>
      <c r="V20" s="5"/>
      <c r="W20" s="5"/>
      <c r="X20" s="4"/>
      <c r="Y20" s="5"/>
      <c r="Z20" s="5"/>
      <c r="AA20" s="5"/>
      <c r="AB20" s="4"/>
      <c r="AC20" s="5"/>
      <c r="AD20" s="5"/>
      <c r="AE20" s="5"/>
      <c r="AF20" s="4"/>
      <c r="AG20" s="5"/>
      <c r="AH20" s="5"/>
      <c r="AI20" s="5"/>
    </row>
    <row r="21" spans="2:35" s="6" customFormat="1" ht="39.950000000000003" customHeight="1" x14ac:dyDescent="0.25">
      <c r="B21" s="28">
        <v>8</v>
      </c>
      <c r="C21" s="34" t="s">
        <v>72</v>
      </c>
      <c r="D21" s="29">
        <f>E21+G21+I21+J21+K21+L21</f>
        <v>112655</v>
      </c>
      <c r="E21" s="36">
        <v>107290</v>
      </c>
      <c r="F21" s="37">
        <v>0</v>
      </c>
      <c r="G21" s="37">
        <f t="shared" ref="G21:G22" si="4">F21*4000</f>
        <v>0</v>
      </c>
      <c r="H21" s="37">
        <v>0</v>
      </c>
      <c r="I21" s="37">
        <f t="shared" ref="I21:I22" si="5">H21*4000</f>
        <v>0</v>
      </c>
      <c r="J21" s="32">
        <v>0</v>
      </c>
      <c r="K21" s="32">
        <v>0</v>
      </c>
      <c r="L21" s="37">
        <f t="shared" ref="L21:L22" si="6">ROUND((E21+G21+I21+J21+K21)*0.05,0)</f>
        <v>5365</v>
      </c>
      <c r="M21" s="60"/>
      <c r="N21" s="60"/>
      <c r="O21" s="60"/>
      <c r="P21" s="57"/>
      <c r="Q21" s="5"/>
      <c r="R21" s="5"/>
      <c r="S21" s="5"/>
      <c r="T21" s="4"/>
      <c r="U21" s="5"/>
      <c r="V21" s="5"/>
      <c r="W21" s="5"/>
      <c r="X21" s="4"/>
      <c r="Y21" s="5"/>
      <c r="Z21" s="5"/>
      <c r="AA21" s="5"/>
      <c r="AB21" s="4"/>
      <c r="AC21" s="5"/>
      <c r="AD21" s="5"/>
      <c r="AE21" s="5"/>
      <c r="AF21" s="4"/>
      <c r="AG21" s="5"/>
      <c r="AH21" s="5"/>
      <c r="AI21" s="5"/>
    </row>
    <row r="22" spans="2:35" ht="39.950000000000003" customHeight="1" x14ac:dyDescent="0.25">
      <c r="B22" s="28">
        <v>9</v>
      </c>
      <c r="C22" s="34" t="s">
        <v>73</v>
      </c>
      <c r="D22" s="29">
        <f t="shared" ref="D22" si="7">E22+G22+I22+J22+K22+L22</f>
        <v>114836</v>
      </c>
      <c r="E22" s="36">
        <f>245*'Табл. 1. Перечень МКД'!I23</f>
        <v>109368</v>
      </c>
      <c r="F22" s="37">
        <v>0</v>
      </c>
      <c r="G22" s="37">
        <f t="shared" si="4"/>
        <v>0</v>
      </c>
      <c r="H22" s="37">
        <v>0</v>
      </c>
      <c r="I22" s="37">
        <f t="shared" si="5"/>
        <v>0</v>
      </c>
      <c r="J22" s="32">
        <v>0</v>
      </c>
      <c r="K22" s="32">
        <v>0</v>
      </c>
      <c r="L22" s="37">
        <f t="shared" si="6"/>
        <v>5468</v>
      </c>
      <c r="M22" s="61"/>
      <c r="N22" s="61"/>
      <c r="O22" s="61"/>
      <c r="P22" s="57"/>
      <c r="T22" s="4"/>
      <c r="X22" s="4"/>
      <c r="AB22" s="4"/>
      <c r="AF22" s="4"/>
    </row>
    <row r="23" spans="2:35" ht="18.75" x14ac:dyDescent="0.25">
      <c r="B23" s="53"/>
      <c r="C23" s="53"/>
      <c r="D23" s="62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57"/>
      <c r="T23" s="4"/>
      <c r="X23" s="4"/>
      <c r="AB23" s="4"/>
      <c r="AF23" s="4"/>
    </row>
    <row r="24" spans="2:35" ht="18.75" x14ac:dyDescent="0.3">
      <c r="B24" s="5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61"/>
      <c r="O24" s="61"/>
      <c r="P24" s="57"/>
      <c r="T24" s="4"/>
      <c r="X24" s="4"/>
      <c r="AB24" s="4"/>
      <c r="AF24" s="4"/>
    </row>
    <row r="25" spans="2:35" ht="18.75" x14ac:dyDescent="0.25">
      <c r="B25" s="53"/>
      <c r="C25" s="53"/>
      <c r="D25" s="62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57"/>
      <c r="T25" s="4"/>
      <c r="X25" s="4"/>
      <c r="AB25" s="4"/>
      <c r="AF25" s="4"/>
    </row>
    <row r="26" spans="2:35" ht="18.75" x14ac:dyDescent="0.25">
      <c r="B26" s="53"/>
      <c r="C26" s="53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57"/>
      <c r="T26" s="4"/>
      <c r="X26" s="4"/>
      <c r="AB26" s="4"/>
      <c r="AF26" s="4"/>
    </row>
    <row r="27" spans="2:35" ht="18.75" x14ac:dyDescent="0.25">
      <c r="B27" s="53"/>
      <c r="C27" s="53"/>
      <c r="D27" s="62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57"/>
      <c r="T27" s="4"/>
      <c r="X27" s="4"/>
      <c r="AB27" s="4"/>
      <c r="AF27" s="4"/>
    </row>
    <row r="28" spans="2:35" ht="18.75" x14ac:dyDescent="0.25">
      <c r="B28" s="53"/>
      <c r="C28" s="53"/>
      <c r="D28" s="62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57"/>
      <c r="T28" s="4"/>
      <c r="X28" s="4"/>
      <c r="AB28" s="4"/>
      <c r="AF28" s="4"/>
    </row>
    <row r="29" spans="2:35" x14ac:dyDescent="0.25">
      <c r="C29" s="9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4"/>
      <c r="T29" s="4"/>
      <c r="X29" s="4"/>
      <c r="AB29" s="4"/>
      <c r="AF29" s="4"/>
    </row>
    <row r="30" spans="2:35" x14ac:dyDescent="0.25">
      <c r="C30" s="9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"/>
      <c r="T30" s="4"/>
      <c r="AB30" s="4"/>
      <c r="AF30" s="4"/>
    </row>
    <row r="31" spans="2:35" x14ac:dyDescent="0.25">
      <c r="C31" s="9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"/>
    </row>
    <row r="32" spans="2:35" x14ac:dyDescent="0.25">
      <c r="C32" s="9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3:15" x14ac:dyDescent="0.25">
      <c r="C33" s="9"/>
      <c r="D33" s="8"/>
      <c r="E33" s="14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3:15" x14ac:dyDescent="0.25">
      <c r="E34" s="15"/>
    </row>
    <row r="35" spans="3:15" x14ac:dyDescent="0.25">
      <c r="E35" s="15"/>
    </row>
    <row r="36" spans="3:15" x14ac:dyDescent="0.25">
      <c r="E36" s="15"/>
    </row>
    <row r="37" spans="3:15" x14ac:dyDescent="0.25">
      <c r="E37" s="15"/>
    </row>
    <row r="38" spans="3:15" x14ac:dyDescent="0.25">
      <c r="E38" s="15"/>
    </row>
    <row r="39" spans="3:15" x14ac:dyDescent="0.25">
      <c r="E39" s="15"/>
    </row>
    <row r="40" spans="3:15" x14ac:dyDescent="0.25">
      <c r="E40" s="15"/>
    </row>
    <row r="41" spans="3:15" x14ac:dyDescent="0.25">
      <c r="E41" s="15"/>
    </row>
    <row r="42" spans="3:15" x14ac:dyDescent="0.25">
      <c r="E42" s="15"/>
    </row>
    <row r="43" spans="3:15" x14ac:dyDescent="0.25">
      <c r="C43" s="17"/>
      <c r="E43" s="15"/>
    </row>
    <row r="52" spans="3:15" x14ac:dyDescent="0.25">
      <c r="C52" s="3"/>
      <c r="E52" s="10"/>
      <c r="J52" s="4"/>
      <c r="K52" s="4"/>
      <c r="O52" s="4"/>
    </row>
    <row r="53" spans="3:15" x14ac:dyDescent="0.25">
      <c r="C53" s="3"/>
      <c r="E53" s="10"/>
      <c r="J53" s="4"/>
      <c r="K53" s="4"/>
      <c r="O53" s="4"/>
    </row>
    <row r="54" spans="3:15" x14ac:dyDescent="0.25">
      <c r="C54" s="3"/>
      <c r="E54" s="10"/>
      <c r="J54" s="4"/>
      <c r="K54" s="4"/>
      <c r="O54" s="4"/>
    </row>
    <row r="55" spans="3:15" x14ac:dyDescent="0.25">
      <c r="C55" s="3"/>
      <c r="E55" s="10"/>
      <c r="J55" s="4"/>
      <c r="K55" s="4"/>
      <c r="O55" s="4"/>
    </row>
    <row r="56" spans="3:15" x14ac:dyDescent="0.25">
      <c r="C56" s="3"/>
      <c r="E56" s="10"/>
      <c r="J56" s="4"/>
      <c r="K56" s="4"/>
      <c r="O56" s="4"/>
    </row>
    <row r="57" spans="3:15" x14ac:dyDescent="0.25">
      <c r="C57" s="3"/>
      <c r="E57" s="10"/>
      <c r="J57" s="4"/>
      <c r="K57" s="4"/>
      <c r="O57" s="4"/>
    </row>
    <row r="58" spans="3:15" x14ac:dyDescent="0.25">
      <c r="C58" s="3"/>
      <c r="E58" s="10"/>
      <c r="J58" s="4"/>
      <c r="K58" s="4"/>
      <c r="O58" s="4"/>
    </row>
    <row r="59" spans="3:15" x14ac:dyDescent="0.25">
      <c r="C59" s="3"/>
      <c r="E59" s="10"/>
      <c r="J59" s="4"/>
      <c r="K59" s="4"/>
      <c r="O59" s="4"/>
    </row>
    <row r="60" spans="3:15" x14ac:dyDescent="0.25">
      <c r="C60" s="3"/>
      <c r="E60" s="10"/>
      <c r="J60" s="4"/>
      <c r="K60" s="4"/>
      <c r="O60" s="4"/>
    </row>
    <row r="61" spans="3:15" x14ac:dyDescent="0.25">
      <c r="C61" s="3"/>
      <c r="E61" s="10"/>
      <c r="J61" s="4"/>
      <c r="K61" s="4"/>
      <c r="O61" s="4"/>
    </row>
    <row r="62" spans="3:15" x14ac:dyDescent="0.25">
      <c r="C62" s="3"/>
      <c r="E62" s="10"/>
      <c r="J62" s="4"/>
      <c r="K62" s="4"/>
      <c r="O62" s="4"/>
    </row>
  </sheetData>
  <mergeCells count="12">
    <mergeCell ref="I3:L5"/>
    <mergeCell ref="I2:L2"/>
    <mergeCell ref="C24:M24"/>
    <mergeCell ref="B7:L7"/>
    <mergeCell ref="B9:B11"/>
    <mergeCell ref="C9:C11"/>
    <mergeCell ref="D9:D10"/>
    <mergeCell ref="E9:I9"/>
    <mergeCell ref="J9:L9"/>
    <mergeCell ref="F10:G10"/>
    <mergeCell ref="H10:I10"/>
    <mergeCell ref="B13:C13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Табл. 1. Перечень МКД</vt:lpstr>
      <vt:lpstr>Табл. 2. Планируемые показатели</vt:lpstr>
      <vt:lpstr>Табл. 3. Виды ремонта</vt:lpstr>
      <vt:lpstr>'Табл. 1. Перечень МКД'!Заголовки_для_печати</vt:lpstr>
      <vt:lpstr>'Табл. 1. Перечень МКД'!Область_печати</vt:lpstr>
      <vt:lpstr>'Табл. 2. Планируемые показатели'!Область_печати</vt:lpstr>
      <vt:lpstr>'Табл. 3. Виды ремонта'!Область_печати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LEX-PEX.NET</dc:creator>
  <cp:lastModifiedBy>Пользователь Asus</cp:lastModifiedBy>
  <cp:lastPrinted>2019-04-18T10:15:00Z</cp:lastPrinted>
  <dcterms:created xsi:type="dcterms:W3CDTF">2014-06-24T14:26:04Z</dcterms:created>
  <dcterms:modified xsi:type="dcterms:W3CDTF">2019-04-18T10:19:28Z</dcterms:modified>
</cp:coreProperties>
</file>