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<sst xmlns="http://schemas.openxmlformats.org/spreadsheetml/2006/main" count="291" uniqueCount="110">
  <si>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</si>
  <si>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</si>
  <si>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</si>
  <si>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</si>
  <si>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</si>
  <si>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</si>
  <si>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</si>
  <si>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</si>
  <si>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</si>
  <si>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</si>
  <si>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</si>
  <si>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</si>
  <si>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</si>
  <si>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</si>
  <si>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</si>
  <si>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</si>
  <si>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</si>
  <si>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</si>
  <si>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</si>
  <si>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</si>
  <si>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</si>
  <si>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</si>
  <si>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</si>
  <si>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</si>
  <si>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</si>
  <si>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</si>
  <si>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</si>
  <si>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</si>
  <si>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</si>
  <si>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</si>
  <si>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</si>
  <si>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</si>
  <si>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</si>
  <si>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</si>
  <si>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</si>
  <si>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</si>
  <si>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</si>
  <si>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</si>
  <si>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</si>
  <si>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</si>
  <si>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</si>
  <si>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</si>
  <si>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</si>
  <si>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</si>
  <si>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</si>
  <si>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</si>
  <si>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</si>
  <si>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</si>
  <si>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</si>
  <si>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</si>
  <si>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</si>
  <si>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</si>
  <si>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</si>
  <si>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</si>
  <si>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</si>
  <si>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</si>
  <si>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</si>
  <si>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</si>
  <si>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</si>
  <si>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</si>
  <si>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</si>
  <si>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</si>
  <si>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</si>
  <si>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</si>
  <si>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</si>
  <si>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</si>
  <si>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</si>
  <si>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</si>
  <si>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</si>
  <si>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</si>
  <si>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</si>
  <si>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</si>
  <si>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</si>
  <si>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</si>
  <si>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</si>
  <si>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</si>
  <si>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</si>
  <si>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</si>
  <si>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</si>
  <si>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</si>
  <si>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</si>
  <si>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</si>
  <si>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</si>
  <si>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</si>
  <si>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</si>
  <si>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</si>
  <si>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</si>
  <si>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</si>
  <si>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</si>
  <si>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</si>
  <si>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</si>
  <si>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</si>
  <si>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</si>
  <si>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</si>
  <si>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</si>
  <si>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</si>
  <si>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</si>
  <si>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</si>
  <si>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</si>
  <si>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</si>
  <si>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</si>
  <si>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</si>
  <si>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</si>
  <si>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</si>
  <si>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</si>
  <si>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</si>
  <si>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</si>
  <si>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</si>
  <si>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</si>
  <si>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 xml:space="preserve">Приложение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</si>
</sst>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212" activePane="bottomLeft" state="frozen"/>
      <selection pane="topLeft" activeCell="B1" sqref="B1"/>
      <selection pane="bottomLeft" activeCell="B7" sqref="B7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5" t="s">
        <v>109</v>
      </c>
      <c r="H1" s="65"/>
      <c r="I1" s="65"/>
      <c r="J1" s="65"/>
      <c r="K1" s="4"/>
    </row>
    <row r="2" spans="1:11" ht="70.5" customHeight="1">
      <c r="A2" s="25"/>
      <c r="B2" s="26"/>
      <c r="C2" s="27"/>
      <c r="E2" s="59"/>
      <c r="F2" s="59"/>
      <c r="G2" s="65" t="s">
        <v>101</v>
      </c>
      <c r="H2" s="65"/>
      <c r="I2" s="65"/>
      <c r="J2" s="65"/>
      <c r="K2" s="4"/>
    </row>
    <row r="3" spans="1:11" ht="33">
      <c r="A3" s="25"/>
      <c r="B3" s="26"/>
      <c r="C3" s="27"/>
      <c r="D3" s="59"/>
      <c r="E3" s="59"/>
      <c r="F3" s="59"/>
      <c r="G3" s="65" t="s">
        <v>102</v>
      </c>
      <c r="H3" s="65"/>
      <c r="I3" s="65"/>
      <c r="J3" s="65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6" t="s">
        <v>103</v>
      </c>
      <c r="H5" s="66"/>
      <c r="I5" s="66"/>
      <c r="J5" s="66"/>
      <c r="K5" s="4"/>
    </row>
    <row r="6" spans="1:11" ht="33">
      <c r="A6" s="25"/>
      <c r="B6" s="26"/>
      <c r="C6" s="27"/>
      <c r="D6" s="26"/>
      <c r="E6" s="26"/>
      <c r="F6" s="26"/>
      <c r="G6" s="65" t="s">
        <v>104</v>
      </c>
      <c r="H6" s="65"/>
      <c r="I6" s="65"/>
      <c r="J6" s="65"/>
      <c r="K6" s="4"/>
    </row>
    <row r="7" spans="1:11" ht="31.5" customHeight="1">
      <c r="A7" s="25"/>
      <c r="B7" s="26"/>
      <c r="C7" s="27"/>
      <c r="D7" s="26"/>
      <c r="E7" s="26"/>
      <c r="F7" s="26"/>
      <c r="G7" s="65" t="s">
        <v>105</v>
      </c>
      <c r="H7" s="65"/>
      <c r="I7" s="65"/>
      <c r="J7" s="65"/>
      <c r="K7" s="4"/>
    </row>
    <row r="8" spans="1:11" ht="33">
      <c r="A8" s="29"/>
      <c r="B8" s="30"/>
      <c r="C8" s="31"/>
      <c r="D8" s="67"/>
      <c r="E8" s="67"/>
      <c r="F8" s="67"/>
      <c r="G8" s="67"/>
      <c r="H8" s="67"/>
      <c r="I8" s="67"/>
      <c r="J8" s="67"/>
      <c r="K8" s="4"/>
    </row>
    <row r="9" spans="1:11" ht="110.25" customHeight="1">
      <c r="A9" s="68" t="s">
        <v>77</v>
      </c>
      <c r="B9" s="69"/>
      <c r="C9" s="69"/>
      <c r="D9" s="69"/>
      <c r="E9" s="69"/>
      <c r="F9" s="69"/>
      <c r="G9" s="69"/>
      <c r="H9" s="69"/>
      <c r="I9" s="69"/>
      <c r="J9" s="69"/>
      <c r="K9" s="5"/>
    </row>
    <row r="10" spans="1:12" s="17" customFormat="1" ht="42" customHeight="1">
      <c r="A10" s="70" t="s">
        <v>3</v>
      </c>
      <c r="B10" s="70" t="s">
        <v>52</v>
      </c>
      <c r="C10" s="71" t="s">
        <v>0</v>
      </c>
      <c r="D10" s="72"/>
      <c r="E10" s="72"/>
      <c r="F10" s="72"/>
      <c r="G10" s="72"/>
      <c r="H10" s="72"/>
      <c r="I10" s="73"/>
      <c r="J10" s="70" t="s">
        <v>53</v>
      </c>
      <c r="K10" s="23"/>
      <c r="L10" s="22"/>
    </row>
    <row r="11" spans="1:12" s="17" customFormat="1" ht="17.25" customHeight="1">
      <c r="A11" s="70"/>
      <c r="B11" s="70"/>
      <c r="C11" s="74"/>
      <c r="D11" s="75"/>
      <c r="E11" s="75"/>
      <c r="F11" s="75"/>
      <c r="G11" s="75"/>
      <c r="H11" s="75"/>
      <c r="I11" s="76"/>
      <c r="J11" s="70"/>
      <c r="K11" s="23"/>
      <c r="L11" s="22"/>
    </row>
    <row r="12" spans="1:12" s="17" customFormat="1" ht="17.25" customHeight="1">
      <c r="A12" s="70"/>
      <c r="B12" s="70"/>
      <c r="C12" s="74"/>
      <c r="D12" s="75"/>
      <c r="E12" s="75"/>
      <c r="F12" s="75"/>
      <c r="G12" s="75"/>
      <c r="H12" s="75"/>
      <c r="I12" s="76"/>
      <c r="J12" s="70"/>
      <c r="K12" s="23"/>
      <c r="L12" s="22"/>
    </row>
    <row r="13" spans="1:12" s="17" customFormat="1" ht="17.25" customHeight="1">
      <c r="A13" s="70"/>
      <c r="B13" s="70"/>
      <c r="C13" s="77"/>
      <c r="D13" s="78"/>
      <c r="E13" s="78"/>
      <c r="F13" s="78"/>
      <c r="G13" s="78"/>
      <c r="H13" s="78"/>
      <c r="I13" s="79"/>
      <c r="J13" s="70"/>
      <c r="K13" s="23"/>
      <c r="L13" s="22"/>
    </row>
    <row r="14" spans="1:12" s="17" customFormat="1" ht="135.75" customHeight="1">
      <c r="A14" s="70"/>
      <c r="B14" s="70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70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1234490.58</v>
      </c>
      <c r="D16" s="64">
        <f aca="true" t="shared" si="0" ref="D16:I16">SUM(D17:D19)</f>
        <v>191626.20000000004</v>
      </c>
      <c r="E16" s="60">
        <f t="shared" si="0"/>
        <v>185293</v>
      </c>
      <c r="F16" s="60">
        <f t="shared" si="0"/>
        <v>187130</v>
      </c>
      <c r="G16" s="60">
        <f t="shared" si="0"/>
        <v>189232</v>
      </c>
      <c r="H16" s="60">
        <f t="shared" si="0"/>
        <v>233906.89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4760.099999999999</v>
      </c>
      <c r="D18" s="61">
        <f>D26</f>
        <v>4760.099999999999</v>
      </c>
      <c r="E18" s="61">
        <f>E30+E113+E153+E204+E193+E199+E209+E214+E220+E229</f>
        <v>0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1229730.48</v>
      </c>
      <c r="D19" s="61">
        <f>D27</f>
        <v>186866.10000000003</v>
      </c>
      <c r="E19" s="61">
        <f>E20+E24</f>
        <v>185293</v>
      </c>
      <c r="F19" s="61">
        <f>F20+F24</f>
        <v>187130</v>
      </c>
      <c r="G19" s="61">
        <f>G20+G24</f>
        <v>189232</v>
      </c>
      <c r="H19" s="61">
        <f>H20+H24</f>
        <v>233906.89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1234490.58</v>
      </c>
      <c r="D24" s="61">
        <f aca="true" t="shared" si="3" ref="D24:I24">SUM(D25:D27)</f>
        <v>191626.20000000004</v>
      </c>
      <c r="E24" s="61">
        <f t="shared" si="3"/>
        <v>185293</v>
      </c>
      <c r="F24" s="61">
        <f t="shared" si="3"/>
        <v>187130</v>
      </c>
      <c r="G24" s="61">
        <f t="shared" si="3"/>
        <v>189232</v>
      </c>
      <c r="H24" s="61">
        <f t="shared" si="3"/>
        <v>233906.89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4760.099999999999</v>
      </c>
      <c r="D26" s="61">
        <f>D30+D113+D153+D204+D193+D199+D209+D214+D220+D229+D237</f>
        <v>4760.099999999999</v>
      </c>
      <c r="E26" s="61">
        <f>E30+E113+E153+E204+E193+E199+E209+E214+E220+E229</f>
        <v>0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1229730.48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185293</v>
      </c>
      <c r="F27" s="61">
        <f>F31+F114+F159+F194++F200+F205+F210+F230+F215+F221+F239+F244+F21</f>
        <v>187130</v>
      </c>
      <c r="G27" s="61">
        <f>G31+G114+G159+G194++G200+G205+G210+G230+G215+G221+G239+G246+G21</f>
        <v>189232</v>
      </c>
      <c r="H27" s="61">
        <f>H31+H114+H159+H194++H200+H205+H210+H230+H215+H221+H239+H246+H21</f>
        <v>233906.89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52823.27201</v>
      </c>
      <c r="D28" s="60">
        <f aca="true" t="shared" si="5" ref="D28:I28">SUM(D29:D31)</f>
        <v>7229.0920099999985</v>
      </c>
      <c r="E28" s="60">
        <f t="shared" si="5"/>
        <v>3817</v>
      </c>
      <c r="F28" s="60">
        <f t="shared" si="5"/>
        <v>4490</v>
      </c>
      <c r="G28" s="60">
        <f t="shared" si="5"/>
        <v>0</v>
      </c>
      <c r="H28" s="60">
        <f t="shared" si="5"/>
        <v>21643.59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52823.27201</v>
      </c>
      <c r="D31" s="61">
        <f aca="true" t="shared" si="8" ref="D31:I31">D32+D42+D49+D57+D67+D74+D83+D93+D103</f>
        <v>7229.0920099999985</v>
      </c>
      <c r="E31" s="61">
        <f t="shared" si="8"/>
        <v>3817</v>
      </c>
      <c r="F31" s="61">
        <f t="shared" si="8"/>
        <v>4490</v>
      </c>
      <c r="G31" s="61">
        <f t="shared" si="8"/>
        <v>0</v>
      </c>
      <c r="H31" s="61">
        <f t="shared" si="8"/>
        <v>21643.59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28742.145529999998</v>
      </c>
      <c r="D32" s="61">
        <f>57.5+6926.369-805.153+233.38153+299.937+63.111+160</f>
        <v>6935.145529999999</v>
      </c>
      <c r="E32" s="61">
        <f>2400+1417</f>
        <v>3817</v>
      </c>
      <c r="F32" s="61">
        <v>4490</v>
      </c>
      <c r="G32" s="61">
        <v>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7070.32</v>
      </c>
      <c r="D42" s="61">
        <f>7.8+1.9</f>
        <v>9.7</v>
      </c>
      <c r="E42" s="61">
        <v>0</v>
      </c>
      <c r="F42" s="61">
        <v>0</v>
      </c>
      <c r="G42" s="61">
        <v>0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7611.142320000001</v>
      </c>
      <c r="D49" s="61">
        <f>38.753+15.32-3.8516-6.69908</f>
        <v>43.52232</v>
      </c>
      <c r="E49" s="61">
        <v>0</v>
      </c>
      <c r="F49" s="61">
        <v>0</v>
      </c>
      <c r="G49" s="61">
        <v>0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2619.8370400000003</v>
      </c>
      <c r="D57" s="61">
        <f>23.528+52.1804-1.8084-1.12296</f>
        <v>72.77703999999999</v>
      </c>
      <c r="E57" s="61">
        <v>0</v>
      </c>
      <c r="F57" s="61">
        <v>0</v>
      </c>
      <c r="G57" s="61">
        <v>0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1573.786</v>
      </c>
      <c r="D67" s="61">
        <v>22.266</v>
      </c>
      <c r="E67" s="61">
        <v>0</v>
      </c>
      <c r="F67" s="61">
        <v>0</v>
      </c>
      <c r="G67" s="61">
        <v>0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5165.24112</v>
      </c>
      <c r="D74" s="61">
        <f>17.18+23.964+70.06-0.32288</f>
        <v>110.88112000000001</v>
      </c>
      <c r="E74" s="61">
        <v>0</v>
      </c>
      <c r="F74" s="61">
        <v>0</v>
      </c>
      <c r="G74" s="61">
        <v>0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11.5</v>
      </c>
      <c r="D83" s="61">
        <v>5.5</v>
      </c>
      <c r="E83" s="61">
        <v>0</v>
      </c>
      <c r="F83" s="61">
        <v>0</v>
      </c>
      <c r="G83" s="61">
        <v>0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25061.983</v>
      </c>
      <c r="D111" s="60">
        <f aca="true" t="shared" si="10" ref="D111:I111">D112+D113+D114</f>
        <v>1521.983</v>
      </c>
      <c r="E111" s="60">
        <f t="shared" si="10"/>
        <v>2040</v>
      </c>
      <c r="F111" s="60">
        <f t="shared" si="10"/>
        <v>0</v>
      </c>
      <c r="G111" s="60">
        <f t="shared" si="10"/>
        <v>0</v>
      </c>
      <c r="H111" s="60">
        <f t="shared" si="10"/>
        <v>10000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25061.983</v>
      </c>
      <c r="D114" s="61">
        <f aca="true" t="shared" si="13" ref="D114:I114">D115+D119+D123+D127+D131+D135+D139+D143+D147</f>
        <v>1521.983</v>
      </c>
      <c r="E114" s="61">
        <f t="shared" si="13"/>
        <v>2040</v>
      </c>
      <c r="F114" s="61">
        <f t="shared" si="13"/>
        <v>0</v>
      </c>
      <c r="G114" s="61">
        <f t="shared" si="13"/>
        <v>0</v>
      </c>
      <c r="H114" s="61">
        <f t="shared" si="13"/>
        <v>10000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6070.153</v>
      </c>
      <c r="D115" s="61">
        <f>200+805.153+25</f>
        <v>1030.153</v>
      </c>
      <c r="E115" s="61">
        <v>2040</v>
      </c>
      <c r="F115" s="61">
        <v>0</v>
      </c>
      <c r="G115" s="61">
        <v>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1041.83</v>
      </c>
      <c r="D119" s="61">
        <v>41.83</v>
      </c>
      <c r="E119" s="61">
        <v>0</v>
      </c>
      <c r="F119" s="61">
        <v>0</v>
      </c>
      <c r="G119" s="61">
        <v>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7000</v>
      </c>
      <c r="D123" s="61">
        <v>0</v>
      </c>
      <c r="E123" s="61">
        <v>0</v>
      </c>
      <c r="F123" s="61">
        <v>0</v>
      </c>
      <c r="G123" s="61">
        <v>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3000</v>
      </c>
      <c r="D127" s="61">
        <v>0</v>
      </c>
      <c r="E127" s="61">
        <v>0</v>
      </c>
      <c r="F127" s="61">
        <v>0</v>
      </c>
      <c r="G127" s="61">
        <v>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1500</v>
      </c>
      <c r="D131" s="61">
        <v>0</v>
      </c>
      <c r="E131" s="61">
        <v>0</v>
      </c>
      <c r="F131" s="61">
        <v>0</v>
      </c>
      <c r="G131" s="61">
        <v>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5000</v>
      </c>
      <c r="D135" s="61">
        <v>0</v>
      </c>
      <c r="E135" s="61">
        <v>0</v>
      </c>
      <c r="F135" s="61">
        <v>0</v>
      </c>
      <c r="G135" s="61">
        <v>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1450</v>
      </c>
      <c r="D139" s="61">
        <v>450</v>
      </c>
      <c r="E139" s="61">
        <v>0</v>
      </c>
      <c r="F139" s="61">
        <v>0</v>
      </c>
      <c r="G139" s="61">
        <v>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807426.16399</v>
      </c>
      <c r="D151" s="60">
        <f aca="true" t="shared" si="15" ref="D151:I151">D152+D153+D159</f>
        <v>109516.80399</v>
      </c>
      <c r="E151" s="60">
        <f t="shared" si="15"/>
        <v>129913.4</v>
      </c>
      <c r="F151" s="60">
        <f t="shared" si="15"/>
        <v>130936.28</v>
      </c>
      <c r="G151" s="60">
        <f t="shared" si="15"/>
        <v>134808.28</v>
      </c>
      <c r="H151" s="60">
        <f t="shared" si="15"/>
        <v>144739.1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804356.8309899999</v>
      </c>
      <c r="D159" s="61">
        <f aca="true" t="shared" si="17" ref="D159:I159">D160+D164+D168+D172+D176+D180+D184</f>
        <v>106447.47099</v>
      </c>
      <c r="E159" s="61">
        <f t="shared" si="17"/>
        <v>129913.4</v>
      </c>
      <c r="F159" s="61">
        <f t="shared" si="17"/>
        <v>130936.28</v>
      </c>
      <c r="G159" s="61">
        <f t="shared" si="17"/>
        <v>134808.28</v>
      </c>
      <c r="H159" s="61">
        <f t="shared" si="17"/>
        <v>144739.1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385123.40416000003</v>
      </c>
      <c r="D160" s="61">
        <f>56706.045+62.486-255.98084</f>
        <v>56512.55016</v>
      </c>
      <c r="E160" s="61">
        <v>60530.521</v>
      </c>
      <c r="F160" s="43">
        <v>63087.294</v>
      </c>
      <c r="G160" s="43">
        <v>66607.239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124.9</v>
      </c>
      <c r="D164" s="61">
        <v>20</v>
      </c>
      <c r="E164" s="61">
        <v>31</v>
      </c>
      <c r="F164" s="61">
        <v>0</v>
      </c>
      <c r="G164" s="43">
        <v>0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110955.58699000001</v>
      </c>
      <c r="D168" s="61">
        <f>13327.33+1500+563.18-4.52809+6.69908</f>
        <v>15392.68099</v>
      </c>
      <c r="E168" s="61">
        <f>14930.939+3200+3893</f>
        <v>22023.939</v>
      </c>
      <c r="F168" s="61">
        <f>15697.767+3500</f>
        <v>19197.767</v>
      </c>
      <c r="G168" s="61">
        <v>16627.3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49418.16596</v>
      </c>
      <c r="D172" s="61">
        <f>6167.321+600+27.0796-4.7206+1.12296</f>
        <v>6790.80296</v>
      </c>
      <c r="E172" s="61">
        <v>6775.111</v>
      </c>
      <c r="F172" s="61">
        <v>7102.11</v>
      </c>
      <c r="G172" s="61">
        <v>7447.542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143966.002</v>
      </c>
      <c r="D176" s="61">
        <v>11722.01</v>
      </c>
      <c r="E176" s="61">
        <f>23538.818+496+50</f>
        <v>24084.818</v>
      </c>
      <c r="F176" s="61">
        <v>24407.186</v>
      </c>
      <c r="G176" s="61">
        <v>25942.988</v>
      </c>
      <c r="H176" s="61">
        <v>28338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114619.37187999999</v>
      </c>
      <c r="D180" s="61">
        <f>14743.314+200+1055.79+0.32288</f>
        <v>15999.426879999999</v>
      </c>
      <c r="E180" s="61">
        <f>16243.011+200</f>
        <v>16443.011</v>
      </c>
      <c r="F180" s="61">
        <v>17141.923</v>
      </c>
      <c r="G180" s="61">
        <v>18183.211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149.4</v>
      </c>
      <c r="D184" s="61">
        <v>10</v>
      </c>
      <c r="E184" s="61">
        <v>25</v>
      </c>
      <c r="F184" s="61">
        <v>0</v>
      </c>
      <c r="G184" s="61">
        <v>0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218256.533</v>
      </c>
      <c r="D197" s="60">
        <f aca="true" t="shared" si="23" ref="D197:I197">D198+D199+D200</f>
        <v>33328.992999999995</v>
      </c>
      <c r="E197" s="60">
        <f t="shared" si="23"/>
        <v>34578.5</v>
      </c>
      <c r="F197" s="60">
        <f t="shared" si="23"/>
        <v>36446.72</v>
      </c>
      <c r="G197" s="60">
        <f t="shared" si="23"/>
        <v>38629.72</v>
      </c>
      <c r="H197" s="60">
        <f t="shared" si="23"/>
        <v>35844.1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217243.26200000002</v>
      </c>
      <c r="D200" s="61">
        <f aca="true" t="shared" si="24" ref="D200:I200">D201</f>
        <v>32315.721999999998</v>
      </c>
      <c r="E200" s="61">
        <f t="shared" si="24"/>
        <v>34578.5</v>
      </c>
      <c r="F200" s="61">
        <f t="shared" si="24"/>
        <v>36446.72</v>
      </c>
      <c r="G200" s="61">
        <f t="shared" si="24"/>
        <v>38629.72</v>
      </c>
      <c r="H200" s="61">
        <f t="shared" si="24"/>
        <v>35844.1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217243.26200000002</v>
      </c>
      <c r="D201" s="61">
        <f>32382.612-11.58-55.31</f>
        <v>32315.721999999998</v>
      </c>
      <c r="E201" s="61">
        <v>34578.5</v>
      </c>
      <c r="F201" s="61">
        <v>36446.72</v>
      </c>
      <c r="G201" s="61">
        <v>38629.72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1586.46</v>
      </c>
      <c r="D202" s="60">
        <f t="shared" si="25"/>
        <v>486.46000000000004</v>
      </c>
      <c r="E202" s="60">
        <f t="shared" si="25"/>
        <v>200</v>
      </c>
      <c r="F202" s="60">
        <f t="shared" si="25"/>
        <v>100</v>
      </c>
      <c r="G202" s="60">
        <f t="shared" si="25"/>
        <v>100</v>
      </c>
      <c r="H202" s="60">
        <f t="shared" si="25"/>
        <v>350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315.9</v>
      </c>
      <c r="D204" s="61">
        <v>315.9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1270.56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100</v>
      </c>
      <c r="G205" s="61">
        <f t="shared" si="27"/>
        <v>100</v>
      </c>
      <c r="H205" s="61">
        <f t="shared" si="27"/>
        <v>350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1270.56</v>
      </c>
      <c r="D206" s="61">
        <f>200-52.6+11.58+11.58</f>
        <v>170.56000000000003</v>
      </c>
      <c r="E206" s="61">
        <v>200</v>
      </c>
      <c r="F206" s="61">
        <v>100</v>
      </c>
      <c r="G206" s="61">
        <v>100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39619.141</v>
      </c>
      <c r="D207" s="60">
        <f aca="true" t="shared" si="28" ref="D207:I207">D208+D209+D210</f>
        <v>6040.941</v>
      </c>
      <c r="E207" s="60">
        <f t="shared" si="28"/>
        <v>6302.6</v>
      </c>
      <c r="F207" s="60">
        <f>F208+F209+F210</f>
        <v>6613</v>
      </c>
      <c r="G207" s="60">
        <f t="shared" si="28"/>
        <v>7005</v>
      </c>
      <c r="H207" s="60">
        <f t="shared" si="28"/>
        <v>6503.6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39432.745</v>
      </c>
      <c r="D210" s="61">
        <f aca="true" t="shared" si="29" ref="D210:I210">D211</f>
        <v>5854.545</v>
      </c>
      <c r="E210" s="61">
        <f t="shared" si="29"/>
        <v>6302.6</v>
      </c>
      <c r="F210" s="61">
        <f t="shared" si="29"/>
        <v>6613</v>
      </c>
      <c r="G210" s="61">
        <f t="shared" si="29"/>
        <v>7005</v>
      </c>
      <c r="H210" s="61">
        <f t="shared" si="29"/>
        <v>6503.6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39432.745</v>
      </c>
      <c r="D211" s="61">
        <f>5829.545+25</f>
        <v>5854.545</v>
      </c>
      <c r="E211" s="61">
        <v>6302.6</v>
      </c>
      <c r="F211" s="61">
        <v>6613</v>
      </c>
      <c r="G211" s="61">
        <v>7005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51563.827</v>
      </c>
      <c r="D212" s="60">
        <f aca="true" t="shared" si="30" ref="D212:I212">D215</f>
        <v>7422.727</v>
      </c>
      <c r="E212" s="60">
        <f t="shared" si="30"/>
        <v>8267.5</v>
      </c>
      <c r="F212" s="60">
        <f t="shared" si="30"/>
        <v>8544</v>
      </c>
      <c r="G212" s="60">
        <f t="shared" si="30"/>
        <v>8689</v>
      </c>
      <c r="H212" s="60">
        <f t="shared" si="30"/>
        <v>8876.5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51563.827</v>
      </c>
      <c r="D215" s="61">
        <f t="shared" si="31"/>
        <v>7422.727</v>
      </c>
      <c r="E215" s="61">
        <f t="shared" si="31"/>
        <v>8267.5</v>
      </c>
      <c r="F215" s="61">
        <f t="shared" si="31"/>
        <v>8544</v>
      </c>
      <c r="G215" s="61">
        <f t="shared" si="31"/>
        <v>8689</v>
      </c>
      <c r="H215" s="61">
        <f t="shared" si="31"/>
        <v>8876.5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39946.965</v>
      </c>
      <c r="D216" s="61">
        <v>5851.485</v>
      </c>
      <c r="E216" s="61">
        <v>6296.78</v>
      </c>
      <c r="F216" s="61">
        <v>6532</v>
      </c>
      <c r="G216" s="61">
        <v>6601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11616.862</v>
      </c>
      <c r="D217" s="61">
        <v>1571.242</v>
      </c>
      <c r="E217" s="61">
        <v>1970.72</v>
      </c>
      <c r="F217" s="61">
        <v>2012</v>
      </c>
      <c r="G217" s="61">
        <v>2088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1774</v>
      </c>
      <c r="D218" s="60">
        <f aca="true" t="shared" si="32" ref="D218:I218">D221</f>
        <v>0</v>
      </c>
      <c r="E218" s="60">
        <f t="shared" si="32"/>
        <v>174</v>
      </c>
      <c r="F218" s="60">
        <f t="shared" si="32"/>
        <v>0</v>
      </c>
      <c r="G218" s="60">
        <f t="shared" si="32"/>
        <v>0</v>
      </c>
      <c r="H218" s="60">
        <f t="shared" si="32"/>
        <v>800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1774</v>
      </c>
      <c r="D221" s="61">
        <f aca="true" t="shared" si="34" ref="D221:I221">D226+D222+D223+D225+D224</f>
        <v>0</v>
      </c>
      <c r="E221" s="61">
        <f t="shared" si="34"/>
        <v>174</v>
      </c>
      <c r="F221" s="61">
        <f t="shared" si="34"/>
        <v>0</v>
      </c>
      <c r="G221" s="61">
        <f t="shared" si="34"/>
        <v>0</v>
      </c>
      <c r="H221" s="61">
        <f t="shared" si="34"/>
        <v>800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974</v>
      </c>
      <c r="D222" s="61">
        <v>0</v>
      </c>
      <c r="E222" s="61">
        <v>174</v>
      </c>
      <c r="F222" s="61">
        <v>0</v>
      </c>
      <c r="G222" s="61">
        <v>0</v>
      </c>
      <c r="H222" s="61">
        <v>400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800</v>
      </c>
      <c r="D224" s="61">
        <v>0</v>
      </c>
      <c r="E224" s="61">
        <v>0</v>
      </c>
      <c r="F224" s="61">
        <v>0</v>
      </c>
      <c r="G224" s="61">
        <v>0</v>
      </c>
      <c r="H224" s="61">
        <v>400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10000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5000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10000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5000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427.79999999999995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252.6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100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252.6</v>
      </c>
      <c r="D242" s="61">
        <v>52.6</v>
      </c>
      <c r="E242" s="61">
        <v>0</v>
      </c>
      <c r="F242" s="61">
        <v>0</v>
      </c>
      <c r="G242" s="61">
        <v>0</v>
      </c>
      <c r="H242" s="61">
        <v>100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100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50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100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50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2020-01-24T10:05:19Z</cp:lastPrinted>
  <dcterms:created xsi:type="dcterms:W3CDTF">2010-08-25T12:40:26Z</dcterms:created>
  <dcterms:modified xsi:type="dcterms:W3CDTF">2020-05-07T06:31:40Z</dcterms:modified>
  <cp:category/>
  <cp:version/>
  <cp:contentType/>
  <cp:contentStatus/>
</cp:coreProperties>
</file>