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1 (для изм в МП)" sheetId="1" r:id="rId1"/>
  </sheets>
  <externalReferences>
    <externalReference r:id="rId4"/>
  </externalReferences>
  <definedNames>
    <definedName name="_xlnm.Print_Area" localSheetId="0">'Лист1 (для изм в МП)'!$A$1:$J$125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0"/>
          </rPr>
          <t xml:space="preserve">
вручную
</t>
        </r>
      </text>
    </comment>
  </commentList>
</comments>
</file>

<file path=xl/sharedStrings.xml><?xml version="1.0" encoding="utf-8"?>
<sst xmlns="http://schemas.openxmlformats.org/spreadsheetml/2006/main" count="213" uniqueCount="67">
  <si>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</si>
  <si>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</si>
  <si>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</si>
  <si>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</si>
  <si>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</si>
  <si>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</si>
  <si>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</si>
  <si>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</si>
  <si>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</si>
  <si>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</si>
  <si>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</si>
  <si>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</si>
  <si>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</si>
  <si>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</si>
  <si>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</si>
  <si>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</si>
  <si>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</si>
  <si>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</si>
  <si>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</si>
  <si>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</si>
  <si>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</si>
  <si>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</si>
  <si>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</si>
  <si>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</si>
  <si>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</si>
  <si>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</si>
  <si>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</si>
  <si>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</si>
  <si>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</si>
  <si>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12 Обустройство пешеходных переходов и подходов к ним, всего, из них</t>
  </si>
  <si>
    <t>Х</t>
  </si>
  <si>
    <t>Внебюджетные источники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</si>
  <si>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</si>
  <si>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</si>
  <si>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</si>
  <si>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</si>
  <si>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</si>
  <si>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</si>
  <si>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</si>
  <si>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</si>
  <si>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</si>
  <si>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</si>
  <si>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3, 4, 5, 6, 7</t>
  </si>
  <si>
    <t>15, 16</t>
  </si>
  <si>
    <t>27</t>
  </si>
  <si>
    <t>25</t>
  </si>
  <si>
    <t>Мероприятие 1 Ремонт проездов к дворовым территориям многоквартирных домов населенных пунктов, всего, из них</t>
  </si>
  <si>
    <t>Приложение № 2                                                                                          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2022 года»</t>
  </si>
  <si>
    <t>Всего,                  тыс. рублей</t>
  </si>
  <si>
    <t>Мероприятие 15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</si>
  <si>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2. Прочие нужды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</si>
  <si>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2022 года»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</si>
  <si>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2022 года»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</si>
  <si>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</si>
  <si>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</si>
  <si>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</si>
  <si>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Мероприятие 16 Разработка комплексной схемы организации дорожного движения на улично-дорожной сети Артемовского городского округа, всего, из них</t>
  </si>
  <si>
    <t>32</t>
  </si>
  <si>
    <t>28</t>
  </si>
  <si>
    <t>35</t>
  </si>
  <si>
    <t>Мероприятие 17 Разработка (актуализация) программы комплексного развития транспортной инфраструктуры Артемовского городского округа</t>
  </si>
  <si>
    <t>Мероприятие 18 Строительство,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</si>
  <si>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28.1</t>
  </si>
  <si>
    <t>Исполнитель: К.Н. Усынина, тел. 2-45-42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</si>
  <si>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животных без владельцев, всего, из них</t>
  </si>
  <si>
    <t>Мероприятие 19                          Мероприятия по эвтаназии и утилизации неизлечимо больных, неуправляемо агресстивных отловленных животных, работы по подборке и утилизации падших животных на территории Артемовского городского округа</t>
  </si>
  <si>
    <t xml:space="preserve">Приложение 1                                                                                                          к постановлению Администрации                                                                      Артемовского городского округа                                                  от                                №            -ПА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</si>
</sst>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[$-FC19]d\ mmmm\ yyyy\ &quot;г.&quot;"/>
    <numFmt numFmtId="176" formatCode="0.0E+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Liberation Serif"/>
      <family val="1"/>
    </font>
    <font>
      <sz val="16"/>
      <color indexed="8"/>
      <name val="Liberation Serif"/>
      <family val="1"/>
    </font>
    <font>
      <sz val="12"/>
      <color indexed="8"/>
      <name val="Liberation Serif"/>
      <family val="1"/>
    </font>
    <font>
      <b/>
      <sz val="18"/>
      <color indexed="8"/>
      <name val="Liberation Serif"/>
      <family val="1"/>
    </font>
    <font>
      <b/>
      <sz val="16"/>
      <color indexed="8"/>
      <name val="Liberation Serif"/>
      <family val="1"/>
    </font>
    <font>
      <sz val="16"/>
      <name val="Liberation Serif"/>
      <family val="1"/>
    </font>
    <font>
      <sz val="9"/>
      <name val="Tahoma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173" fontId="4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wrapText="1"/>
    </xf>
    <xf numFmtId="172" fontId="4" fillId="0" borderId="12" xfId="0" applyNumberFormat="1" applyFont="1" applyFill="1" applyBorder="1" applyAlignment="1">
      <alignment horizontal="center" wrapText="1"/>
    </xf>
    <xf numFmtId="172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173" fontId="4" fillId="32" borderId="12" xfId="0" applyNumberFormat="1" applyFont="1" applyFill="1" applyBorder="1" applyAlignment="1">
      <alignment wrapText="1"/>
    </xf>
    <xf numFmtId="173" fontId="4" fillId="0" borderId="13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vertical="top" wrapText="1"/>
    </xf>
    <xf numFmtId="173" fontId="4" fillId="0" borderId="14" xfId="0" applyNumberFormat="1" applyFont="1" applyFill="1" applyBorder="1" applyAlignment="1">
      <alignment wrapText="1"/>
    </xf>
    <xf numFmtId="173" fontId="8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16" fontId="8" fillId="0" borderId="12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2" fontId="8" fillId="32" borderId="12" xfId="0" applyNumberFormat="1" applyFont="1" applyFill="1" applyBorder="1" applyAlignment="1">
      <alignment horizontal="center" wrapText="1"/>
    </xf>
    <xf numFmtId="173" fontId="8" fillId="32" borderId="12" xfId="0" applyNumberFormat="1" applyFont="1" applyFill="1" applyBorder="1" applyAlignment="1">
      <alignment horizontal="right" wrapText="1"/>
    </xf>
    <xf numFmtId="173" fontId="4" fillId="32" borderId="14" xfId="0" applyNumberFormat="1" applyFont="1" applyFill="1" applyBorder="1" applyAlignment="1">
      <alignment wrapText="1"/>
    </xf>
    <xf numFmtId="173" fontId="4" fillId="32" borderId="0" xfId="0" applyNumberFormat="1" applyFont="1" applyFill="1" applyBorder="1" applyAlignment="1">
      <alignment wrapText="1"/>
    </xf>
    <xf numFmtId="173" fontId="4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8;&#1086;&#1075;&#1080;%20&#1085;&#1086;&#1103;&#1073;&#1088;&#1100;\&#1055;&#1088;&#1080;&#1083;&#1086;&#1078;&#1077;&#1085;&#1080;&#1077;%20&#8470;%202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для изм в МП)"/>
    </sheetNames>
    <sheetDataSet>
      <sheetData sheetId="0">
        <row r="104">
          <cell r="J104" t="str">
            <v>20.1</v>
          </cell>
        </row>
        <row r="107">
          <cell r="J107" t="str">
            <v>27.1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="75" zoomScaleNormal="90" zoomScaleSheetLayoutView="75" zoomScalePageLayoutView="0" workbookViewId="0" topLeftCell="A2">
      <selection activeCell="G2" sqref="G2:J2"/>
    </sheetView>
  </sheetViews>
  <sheetFormatPr defaultColWidth="9.140625" defaultRowHeight="15"/>
  <cols>
    <col min="1" max="1" width="9.28125" style="29" customWidth="1"/>
    <col min="2" max="2" width="37.28125" style="30" customWidth="1"/>
    <col min="3" max="3" width="17.8515625" style="4" bestFit="1" customWidth="1"/>
    <col min="4" max="4" width="15.28125" style="4" customWidth="1"/>
    <col min="5" max="5" width="15.28125" style="4" hidden="1" customWidth="1"/>
    <col min="6" max="6" width="17.8515625" style="31" customWidth="1"/>
    <col min="7" max="7" width="15.28125" style="33" customWidth="1"/>
    <col min="8" max="8" width="16.8515625" style="4" customWidth="1"/>
    <col min="9" max="9" width="19.421875" style="4" customWidth="1"/>
    <col min="10" max="10" width="18.57421875" style="4" customWidth="1"/>
    <col min="11" max="11" width="9.140625" style="4" customWidth="1"/>
    <col min="12" max="12" width="13.8515625" style="4" bestFit="1" customWidth="1"/>
    <col min="13" max="13" width="14.00390625" style="4" customWidth="1"/>
    <col min="14" max="14" width="13.8515625" style="4" bestFit="1" customWidth="1"/>
    <col min="15" max="15" width="9.28125" style="4" bestFit="1" customWidth="1"/>
    <col min="16" max="17" width="9.421875" style="4" bestFit="1" customWidth="1"/>
    <col min="18" max="16384" width="9.140625" style="4" customWidth="1"/>
  </cols>
  <sheetData>
    <row r="1" spans="1:10" ht="102.75" customHeight="1" hidden="1">
      <c r="A1" s="1" t="s">
        <v>32</v>
      </c>
      <c r="B1" s="2"/>
      <c r="C1" s="3"/>
      <c r="D1" s="3"/>
      <c r="E1" s="3"/>
      <c r="F1" s="3"/>
      <c r="H1" s="66" t="s">
        <v>34</v>
      </c>
      <c r="I1" s="66"/>
      <c r="J1" s="66"/>
    </row>
    <row r="2" spans="1:10" ht="96" customHeight="1">
      <c r="A2" s="1"/>
      <c r="B2" s="2"/>
      <c r="C2" s="3"/>
      <c r="D2" s="3"/>
      <c r="E2" s="3"/>
      <c r="F2" s="3"/>
      <c r="G2" s="59" t="s">
        <v>66</v>
      </c>
      <c r="H2" s="59"/>
      <c r="I2" s="59"/>
      <c r="J2" s="59"/>
    </row>
    <row r="3" spans="1:10" ht="118.5" customHeight="1">
      <c r="A3" s="1"/>
      <c r="B3" s="2"/>
      <c r="C3" s="3"/>
      <c r="D3" s="3"/>
      <c r="E3" s="3"/>
      <c r="F3" s="3"/>
      <c r="G3" s="70" t="s">
        <v>47</v>
      </c>
      <c r="H3" s="70"/>
      <c r="I3" s="70"/>
      <c r="J3" s="70"/>
    </row>
    <row r="4" spans="1:10" ht="12" customHeight="1">
      <c r="A4" s="5"/>
      <c r="B4" s="5"/>
      <c r="C4" s="5"/>
      <c r="D4" s="5"/>
      <c r="E4" s="5"/>
      <c r="F4" s="5"/>
      <c r="G4" s="34"/>
      <c r="H4" s="3"/>
      <c r="I4" s="3"/>
      <c r="J4" s="3"/>
    </row>
    <row r="5" spans="1:10" ht="79.5" customHeight="1">
      <c r="A5" s="67" t="s">
        <v>51</v>
      </c>
      <c r="B5" s="68"/>
      <c r="C5" s="68"/>
      <c r="D5" s="68"/>
      <c r="E5" s="68"/>
      <c r="F5" s="68"/>
      <c r="G5" s="68"/>
      <c r="H5" s="68"/>
      <c r="I5" s="68"/>
      <c r="J5" s="69"/>
    </row>
    <row r="6" spans="1:10" ht="147.75" customHeight="1">
      <c r="A6" s="42" t="s">
        <v>35</v>
      </c>
      <c r="B6" s="42" t="s">
        <v>53</v>
      </c>
      <c r="C6" s="42" t="s">
        <v>48</v>
      </c>
      <c r="D6" s="60" t="s">
        <v>54</v>
      </c>
      <c r="E6" s="61"/>
      <c r="F6" s="61"/>
      <c r="G6" s="61"/>
      <c r="H6" s="61"/>
      <c r="I6" s="62"/>
      <c r="J6" s="42" t="s">
        <v>16</v>
      </c>
    </row>
    <row r="7" spans="1:10" ht="27" customHeight="1">
      <c r="A7" s="43"/>
      <c r="B7" s="43"/>
      <c r="C7" s="43"/>
      <c r="D7" s="63"/>
      <c r="E7" s="64"/>
      <c r="F7" s="64"/>
      <c r="G7" s="64"/>
      <c r="H7" s="64"/>
      <c r="I7" s="65"/>
      <c r="J7" s="44"/>
    </row>
    <row r="8" spans="1:10" ht="20.25" customHeight="1">
      <c r="A8" s="44"/>
      <c r="B8" s="44"/>
      <c r="C8" s="44"/>
      <c r="D8" s="6">
        <v>2018</v>
      </c>
      <c r="E8" s="7">
        <v>2016</v>
      </c>
      <c r="F8" s="7">
        <v>2019</v>
      </c>
      <c r="G8" s="35">
        <v>2020</v>
      </c>
      <c r="H8" s="7">
        <v>2021</v>
      </c>
      <c r="I8" s="7">
        <v>2022</v>
      </c>
      <c r="J8" s="8"/>
    </row>
    <row r="9" spans="1:14" ht="40.5" customHeight="1">
      <c r="A9" s="9">
        <v>1</v>
      </c>
      <c r="B9" s="10" t="s">
        <v>0</v>
      </c>
      <c r="C9" s="11">
        <f>C10+C11+C12+C13</f>
        <v>934313.7940999999</v>
      </c>
      <c r="D9" s="11">
        <f aca="true" t="shared" si="0" ref="D9:I9">D10+D11+D12+D13</f>
        <v>215321.78</v>
      </c>
      <c r="E9" s="11">
        <f t="shared" si="0"/>
        <v>0</v>
      </c>
      <c r="F9" s="11">
        <f t="shared" si="0"/>
        <v>216402.15</v>
      </c>
      <c r="G9" s="20">
        <f t="shared" si="0"/>
        <v>242515.1221</v>
      </c>
      <c r="H9" s="11">
        <f t="shared" si="0"/>
        <v>128608.35199999998</v>
      </c>
      <c r="I9" s="11">
        <f t="shared" si="0"/>
        <v>131466.29</v>
      </c>
      <c r="J9" s="9" t="s">
        <v>24</v>
      </c>
      <c r="L9" s="40"/>
      <c r="M9" s="41"/>
      <c r="N9" s="41"/>
    </row>
    <row r="10" spans="1:10" ht="20.25">
      <c r="A10" s="9">
        <f aca="true" t="shared" si="1" ref="A10:A21">A9+1</f>
        <v>2</v>
      </c>
      <c r="B10" s="10" t="s">
        <v>1</v>
      </c>
      <c r="C10" s="11">
        <f>C18</f>
        <v>0</v>
      </c>
      <c r="D10" s="11">
        <f>D18+D15</f>
        <v>0</v>
      </c>
      <c r="E10" s="11">
        <f>E18</f>
        <v>0</v>
      </c>
      <c r="F10" s="11">
        <f>F18</f>
        <v>0</v>
      </c>
      <c r="G10" s="20">
        <f>G18</f>
        <v>0</v>
      </c>
      <c r="H10" s="11">
        <f>H18</f>
        <v>0</v>
      </c>
      <c r="I10" s="11">
        <f>I18</f>
        <v>0</v>
      </c>
      <c r="J10" s="9" t="s">
        <v>24</v>
      </c>
    </row>
    <row r="11" spans="1:10" ht="20.25">
      <c r="A11" s="9">
        <f t="shared" si="1"/>
        <v>3</v>
      </c>
      <c r="B11" s="10" t="s">
        <v>2</v>
      </c>
      <c r="C11" s="11">
        <f aca="true" t="shared" si="2" ref="C11:I12">C15+C19</f>
        <v>31745.420000000002</v>
      </c>
      <c r="D11" s="11">
        <f t="shared" si="2"/>
        <v>26550.32</v>
      </c>
      <c r="E11" s="11">
        <f t="shared" si="2"/>
        <v>0</v>
      </c>
      <c r="F11" s="11">
        <f t="shared" si="2"/>
        <v>1301.7</v>
      </c>
      <c r="G11" s="20">
        <f t="shared" si="2"/>
        <v>1285.4</v>
      </c>
      <c r="H11" s="11">
        <f t="shared" si="2"/>
        <v>1304</v>
      </c>
      <c r="I11" s="11">
        <f t="shared" si="2"/>
        <v>1304</v>
      </c>
      <c r="J11" s="9" t="s">
        <v>24</v>
      </c>
    </row>
    <row r="12" spans="1:10" ht="20.25">
      <c r="A12" s="9">
        <f t="shared" si="1"/>
        <v>4</v>
      </c>
      <c r="B12" s="10" t="s">
        <v>3</v>
      </c>
      <c r="C12" s="11">
        <f>C16+C20</f>
        <v>902568.3740999999</v>
      </c>
      <c r="D12" s="11">
        <f t="shared" si="2"/>
        <v>188771.46</v>
      </c>
      <c r="E12" s="11">
        <f t="shared" si="2"/>
        <v>0</v>
      </c>
      <c r="F12" s="11">
        <f t="shared" si="2"/>
        <v>215100.44999999998</v>
      </c>
      <c r="G12" s="20">
        <f t="shared" si="2"/>
        <v>241229.7221</v>
      </c>
      <c r="H12" s="11">
        <f t="shared" si="2"/>
        <v>127304.35199999998</v>
      </c>
      <c r="I12" s="11">
        <f t="shared" si="2"/>
        <v>130162.29000000001</v>
      </c>
      <c r="J12" s="9" t="s">
        <v>24</v>
      </c>
    </row>
    <row r="13" spans="1:10" ht="20.25">
      <c r="A13" s="9">
        <f t="shared" si="1"/>
        <v>5</v>
      </c>
      <c r="B13" s="10" t="s">
        <v>31</v>
      </c>
      <c r="C13" s="11">
        <f aca="true" t="shared" si="3" ref="C13:I13">C21</f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20">
        <f t="shared" si="3"/>
        <v>0</v>
      </c>
      <c r="H13" s="11">
        <f t="shared" si="3"/>
        <v>0</v>
      </c>
      <c r="I13" s="11">
        <f t="shared" si="3"/>
        <v>0</v>
      </c>
      <c r="J13" s="9" t="s">
        <v>24</v>
      </c>
    </row>
    <row r="14" spans="1:10" ht="19.5" customHeight="1">
      <c r="A14" s="9">
        <f t="shared" si="1"/>
        <v>6</v>
      </c>
      <c r="B14" s="10" t="s">
        <v>4</v>
      </c>
      <c r="C14" s="11">
        <f>D14+E14+F14+G14+H14+I14</f>
        <v>28712.57</v>
      </c>
      <c r="D14" s="11">
        <f aca="true" t="shared" si="4" ref="D14:I14">D15+D16</f>
        <v>5053.28</v>
      </c>
      <c r="E14" s="11">
        <f t="shared" si="4"/>
        <v>0</v>
      </c>
      <c r="F14" s="11">
        <f t="shared" si="4"/>
        <v>10702.9</v>
      </c>
      <c r="G14" s="20">
        <f t="shared" si="4"/>
        <v>12956.39</v>
      </c>
      <c r="H14" s="11">
        <f t="shared" si="4"/>
        <v>0</v>
      </c>
      <c r="I14" s="11">
        <f t="shared" si="4"/>
        <v>0</v>
      </c>
      <c r="J14" s="9" t="s">
        <v>24</v>
      </c>
    </row>
    <row r="15" spans="1:10" ht="20.25">
      <c r="A15" s="9">
        <f t="shared" si="1"/>
        <v>7</v>
      </c>
      <c r="B15" s="10" t="s">
        <v>2</v>
      </c>
      <c r="C15" s="11">
        <f>D15+E15+F15+G15+H15+I15</f>
        <v>0</v>
      </c>
      <c r="D15" s="11">
        <f aca="true" t="shared" si="5" ref="D15:I16">D31+D56</f>
        <v>0</v>
      </c>
      <c r="E15" s="11">
        <f t="shared" si="5"/>
        <v>0</v>
      </c>
      <c r="F15" s="11">
        <f t="shared" si="5"/>
        <v>0</v>
      </c>
      <c r="G15" s="20">
        <f t="shared" si="5"/>
        <v>0</v>
      </c>
      <c r="H15" s="11">
        <f t="shared" si="5"/>
        <v>0</v>
      </c>
      <c r="I15" s="11">
        <f t="shared" si="5"/>
        <v>0</v>
      </c>
      <c r="J15" s="9" t="s">
        <v>24</v>
      </c>
    </row>
    <row r="16" spans="1:10" ht="20.25">
      <c r="A16" s="9">
        <f t="shared" si="1"/>
        <v>8</v>
      </c>
      <c r="B16" s="10" t="s">
        <v>3</v>
      </c>
      <c r="C16" s="11">
        <f>D16+E16+F16+G16+H16+I16</f>
        <v>28712.57</v>
      </c>
      <c r="D16" s="11">
        <f t="shared" si="5"/>
        <v>5053.28</v>
      </c>
      <c r="E16" s="11">
        <f t="shared" si="5"/>
        <v>0</v>
      </c>
      <c r="F16" s="11">
        <f t="shared" si="5"/>
        <v>10702.9</v>
      </c>
      <c r="G16" s="20">
        <f t="shared" si="5"/>
        <v>12956.39</v>
      </c>
      <c r="H16" s="11">
        <f t="shared" si="5"/>
        <v>0</v>
      </c>
      <c r="I16" s="11">
        <f t="shared" si="5"/>
        <v>0</v>
      </c>
      <c r="J16" s="9" t="s">
        <v>24</v>
      </c>
    </row>
    <row r="17" spans="1:10" ht="20.25" customHeight="1">
      <c r="A17" s="9">
        <f t="shared" si="1"/>
        <v>9</v>
      </c>
      <c r="B17" s="10" t="s">
        <v>5</v>
      </c>
      <c r="C17" s="11">
        <f>SUM(D17:I17)+0.1</f>
        <v>905601.2241</v>
      </c>
      <c r="D17" s="11">
        <f aca="true" t="shared" si="6" ref="D17:I17">D18+D19+D20+D21</f>
        <v>210268.5</v>
      </c>
      <c r="E17" s="11">
        <f t="shared" si="6"/>
        <v>0</v>
      </c>
      <c r="F17" s="11">
        <f t="shared" si="6"/>
        <v>205699.25</v>
      </c>
      <c r="G17" s="20">
        <f t="shared" si="6"/>
        <v>229558.7321</v>
      </c>
      <c r="H17" s="11">
        <f t="shared" si="6"/>
        <v>128608.35199999998</v>
      </c>
      <c r="I17" s="11">
        <f t="shared" si="6"/>
        <v>131466.29</v>
      </c>
      <c r="J17" s="9" t="s">
        <v>24</v>
      </c>
    </row>
    <row r="18" spans="1:10" ht="20.25">
      <c r="A18" s="9">
        <f t="shared" si="1"/>
        <v>10</v>
      </c>
      <c r="B18" s="10" t="s">
        <v>1</v>
      </c>
      <c r="C18" s="11">
        <f>SUM(D18:I18)</f>
        <v>0</v>
      </c>
      <c r="D18" s="11">
        <f aca="true" t="shared" si="7" ref="D18:I18">D36</f>
        <v>0</v>
      </c>
      <c r="E18" s="11">
        <f t="shared" si="7"/>
        <v>0</v>
      </c>
      <c r="F18" s="11">
        <f t="shared" si="7"/>
        <v>0</v>
      </c>
      <c r="G18" s="20">
        <f t="shared" si="7"/>
        <v>0</v>
      </c>
      <c r="H18" s="11">
        <f t="shared" si="7"/>
        <v>0</v>
      </c>
      <c r="I18" s="11">
        <f t="shared" si="7"/>
        <v>0</v>
      </c>
      <c r="J18" s="9" t="s">
        <v>24</v>
      </c>
    </row>
    <row r="19" spans="1:10" ht="20.25">
      <c r="A19" s="9">
        <f t="shared" si="1"/>
        <v>11</v>
      </c>
      <c r="B19" s="10" t="s">
        <v>2</v>
      </c>
      <c r="C19" s="11">
        <f>SUM(D19:I19)</f>
        <v>31745.420000000002</v>
      </c>
      <c r="D19" s="11">
        <f aca="true" t="shared" si="8" ref="D19:I19">D37+D60</f>
        <v>26550.32</v>
      </c>
      <c r="E19" s="11">
        <f t="shared" si="8"/>
        <v>0</v>
      </c>
      <c r="F19" s="11">
        <f t="shared" si="8"/>
        <v>1301.7</v>
      </c>
      <c r="G19" s="20">
        <f t="shared" si="8"/>
        <v>1285.4</v>
      </c>
      <c r="H19" s="11">
        <f t="shared" si="8"/>
        <v>1304</v>
      </c>
      <c r="I19" s="11">
        <f t="shared" si="8"/>
        <v>1304</v>
      </c>
      <c r="J19" s="9" t="s">
        <v>24</v>
      </c>
    </row>
    <row r="20" spans="1:10" ht="20.25">
      <c r="A20" s="9">
        <f t="shared" si="1"/>
        <v>12</v>
      </c>
      <c r="B20" s="10" t="s">
        <v>3</v>
      </c>
      <c r="C20" s="11">
        <f>SUM(D20:I20)+0.1</f>
        <v>873855.8041</v>
      </c>
      <c r="D20" s="11">
        <f aca="true" t="shared" si="9" ref="D20:I20">D38+D61+D121</f>
        <v>183718.18</v>
      </c>
      <c r="E20" s="11">
        <f t="shared" si="9"/>
        <v>0</v>
      </c>
      <c r="F20" s="11">
        <f t="shared" si="9"/>
        <v>204397.55</v>
      </c>
      <c r="G20" s="20">
        <f t="shared" si="9"/>
        <v>228273.3321</v>
      </c>
      <c r="H20" s="11">
        <f t="shared" si="9"/>
        <v>127304.35199999998</v>
      </c>
      <c r="I20" s="11">
        <f t="shared" si="9"/>
        <v>130162.29000000001</v>
      </c>
      <c r="J20" s="9" t="s">
        <v>24</v>
      </c>
    </row>
    <row r="21" spans="1:10" ht="20.25">
      <c r="A21" s="9">
        <f t="shared" si="1"/>
        <v>13</v>
      </c>
      <c r="B21" s="10" t="s">
        <v>31</v>
      </c>
      <c r="C21" s="11">
        <f>D21+E21+F21+G21+H21+I21</f>
        <v>0</v>
      </c>
      <c r="D21" s="11">
        <v>0</v>
      </c>
      <c r="E21" s="11">
        <v>0</v>
      </c>
      <c r="F21" s="11">
        <v>0</v>
      </c>
      <c r="G21" s="20">
        <v>0</v>
      </c>
      <c r="H21" s="11">
        <v>0</v>
      </c>
      <c r="I21" s="11">
        <v>0</v>
      </c>
      <c r="J21" s="9" t="s">
        <v>24</v>
      </c>
    </row>
    <row r="22" spans="1:10" ht="40.5" customHeight="1">
      <c r="A22" s="9">
        <v>14</v>
      </c>
      <c r="B22" s="57" t="s">
        <v>39</v>
      </c>
      <c r="C22" s="57"/>
      <c r="D22" s="57"/>
      <c r="E22" s="57"/>
      <c r="F22" s="57"/>
      <c r="G22" s="57"/>
      <c r="H22" s="57"/>
      <c r="I22" s="57"/>
      <c r="J22" s="57"/>
    </row>
    <row r="23" spans="1:10" ht="40.5">
      <c r="A23" s="9">
        <f aca="true" t="shared" si="10" ref="A23:A49">A22+1</f>
        <v>15</v>
      </c>
      <c r="B23" s="10" t="s">
        <v>10</v>
      </c>
      <c r="C23" s="11">
        <f aca="true" t="shared" si="11" ref="C23:I23">C25+C26+C24</f>
        <v>136300.87699999998</v>
      </c>
      <c r="D23" s="11">
        <f>D25+D26+D24</f>
        <v>15488.34</v>
      </c>
      <c r="E23" s="11">
        <f t="shared" si="11"/>
        <v>0</v>
      </c>
      <c r="F23" s="12">
        <f t="shared" si="11"/>
        <v>20281.81</v>
      </c>
      <c r="G23" s="36">
        <f t="shared" si="11"/>
        <v>37398.722</v>
      </c>
      <c r="H23" s="11">
        <f t="shared" si="11"/>
        <v>31211.274999999998</v>
      </c>
      <c r="I23" s="11">
        <f t="shared" si="11"/>
        <v>31920.829999999998</v>
      </c>
      <c r="J23" s="9" t="s">
        <v>24</v>
      </c>
    </row>
    <row r="24" spans="1:10" ht="20.25">
      <c r="A24" s="9">
        <f t="shared" si="10"/>
        <v>16</v>
      </c>
      <c r="B24" s="10" t="s">
        <v>13</v>
      </c>
      <c r="C24" s="11">
        <f aca="true" t="shared" si="12" ref="C24:I24">C36+C30</f>
        <v>0</v>
      </c>
      <c r="D24" s="11">
        <f t="shared" si="12"/>
        <v>0</v>
      </c>
      <c r="E24" s="11">
        <f t="shared" si="12"/>
        <v>0</v>
      </c>
      <c r="F24" s="12">
        <f t="shared" si="12"/>
        <v>0</v>
      </c>
      <c r="G24" s="36">
        <f t="shared" si="12"/>
        <v>0</v>
      </c>
      <c r="H24" s="11">
        <f t="shared" si="12"/>
        <v>0</v>
      </c>
      <c r="I24" s="11">
        <f t="shared" si="12"/>
        <v>0</v>
      </c>
      <c r="J24" s="9"/>
    </row>
    <row r="25" spans="1:10" ht="20.25">
      <c r="A25" s="9">
        <f t="shared" si="10"/>
        <v>17</v>
      </c>
      <c r="B25" s="10" t="s">
        <v>2</v>
      </c>
      <c r="C25" s="11">
        <f aca="true" t="shared" si="13" ref="C25:I26">C31+C37</f>
        <v>0</v>
      </c>
      <c r="D25" s="11">
        <f t="shared" si="13"/>
        <v>0</v>
      </c>
      <c r="E25" s="11">
        <f t="shared" si="13"/>
        <v>0</v>
      </c>
      <c r="F25" s="12">
        <f t="shared" si="13"/>
        <v>0</v>
      </c>
      <c r="G25" s="36">
        <f t="shared" si="13"/>
        <v>0</v>
      </c>
      <c r="H25" s="11">
        <f t="shared" si="13"/>
        <v>0</v>
      </c>
      <c r="I25" s="11">
        <f t="shared" si="13"/>
        <v>0</v>
      </c>
      <c r="J25" s="9" t="s">
        <v>24</v>
      </c>
    </row>
    <row r="26" spans="1:10" ht="20.25">
      <c r="A26" s="9">
        <f t="shared" si="10"/>
        <v>18</v>
      </c>
      <c r="B26" s="10" t="s">
        <v>3</v>
      </c>
      <c r="C26" s="11">
        <f t="shared" si="13"/>
        <v>136300.87699999998</v>
      </c>
      <c r="D26" s="11">
        <f>D32+D38</f>
        <v>15488.34</v>
      </c>
      <c r="E26" s="11">
        <f t="shared" si="13"/>
        <v>0</v>
      </c>
      <c r="F26" s="12">
        <f t="shared" si="13"/>
        <v>20281.81</v>
      </c>
      <c r="G26" s="36">
        <f t="shared" si="13"/>
        <v>37398.722</v>
      </c>
      <c r="H26" s="11">
        <f t="shared" si="13"/>
        <v>31211.274999999998</v>
      </c>
      <c r="I26" s="11">
        <f t="shared" si="13"/>
        <v>31920.829999999998</v>
      </c>
      <c r="J26" s="9" t="s">
        <v>24</v>
      </c>
    </row>
    <row r="27" spans="1:10" ht="20.25">
      <c r="A27" s="9">
        <f t="shared" si="10"/>
        <v>19</v>
      </c>
      <c r="B27" s="58" t="s">
        <v>12</v>
      </c>
      <c r="C27" s="46"/>
      <c r="D27" s="46"/>
      <c r="E27" s="46"/>
      <c r="F27" s="46"/>
      <c r="G27" s="46"/>
      <c r="H27" s="46"/>
      <c r="I27" s="46"/>
      <c r="J27" s="47"/>
    </row>
    <row r="28" spans="1:10" ht="40.5" customHeight="1">
      <c r="A28" s="9">
        <f t="shared" si="10"/>
        <v>20</v>
      </c>
      <c r="B28" s="10" t="s">
        <v>15</v>
      </c>
      <c r="C28" s="13">
        <f aca="true" t="shared" si="14" ref="C28:I28">C31+C32</f>
        <v>0</v>
      </c>
      <c r="D28" s="13">
        <f t="shared" si="14"/>
        <v>0</v>
      </c>
      <c r="E28" s="13">
        <f t="shared" si="14"/>
        <v>0</v>
      </c>
      <c r="F28" s="14">
        <f t="shared" si="14"/>
        <v>0</v>
      </c>
      <c r="G28" s="37">
        <f t="shared" si="14"/>
        <v>0</v>
      </c>
      <c r="H28" s="14">
        <f t="shared" si="14"/>
        <v>0</v>
      </c>
      <c r="I28" s="13">
        <f t="shared" si="14"/>
        <v>0</v>
      </c>
      <c r="J28" s="9" t="s">
        <v>24</v>
      </c>
    </row>
    <row r="29" spans="1:10" ht="20.25">
      <c r="A29" s="9">
        <f t="shared" si="10"/>
        <v>21</v>
      </c>
      <c r="B29" s="10" t="s">
        <v>6</v>
      </c>
      <c r="C29" s="13"/>
      <c r="D29" s="13"/>
      <c r="E29" s="13"/>
      <c r="F29" s="14"/>
      <c r="G29" s="37"/>
      <c r="H29" s="14"/>
      <c r="I29" s="13"/>
      <c r="J29" s="9" t="s">
        <v>24</v>
      </c>
    </row>
    <row r="30" spans="1:10" ht="20.25">
      <c r="A30" s="9">
        <f t="shared" si="10"/>
        <v>22</v>
      </c>
      <c r="B30" s="10" t="s">
        <v>13</v>
      </c>
      <c r="C30" s="13">
        <f>D30+E30+F30+G30+H30+I30</f>
        <v>0</v>
      </c>
      <c r="D30" s="13">
        <v>0</v>
      </c>
      <c r="E30" s="13">
        <v>0</v>
      </c>
      <c r="F30" s="14">
        <v>0</v>
      </c>
      <c r="G30" s="37">
        <v>0</v>
      </c>
      <c r="H30" s="14">
        <v>0</v>
      </c>
      <c r="I30" s="13">
        <v>0</v>
      </c>
      <c r="J30" s="9"/>
    </row>
    <row r="31" spans="1:10" ht="20.25">
      <c r="A31" s="9">
        <f t="shared" si="10"/>
        <v>23</v>
      </c>
      <c r="B31" s="10" t="s">
        <v>2</v>
      </c>
      <c r="C31" s="13">
        <f>D31+E31+F31+G31+H31+I31</f>
        <v>0</v>
      </c>
      <c r="D31" s="13">
        <v>0</v>
      </c>
      <c r="E31" s="13">
        <v>0</v>
      </c>
      <c r="F31" s="14">
        <v>0</v>
      </c>
      <c r="G31" s="37">
        <v>0</v>
      </c>
      <c r="H31" s="14">
        <v>0</v>
      </c>
      <c r="I31" s="13">
        <v>0</v>
      </c>
      <c r="J31" s="9" t="s">
        <v>24</v>
      </c>
    </row>
    <row r="32" spans="1:10" ht="20.25">
      <c r="A32" s="9">
        <f t="shared" si="10"/>
        <v>24</v>
      </c>
      <c r="B32" s="10" t="s">
        <v>3</v>
      </c>
      <c r="C32" s="13">
        <f>D32+E32+F32+G32+H32+I32</f>
        <v>0</v>
      </c>
      <c r="D32" s="13">
        <v>0</v>
      </c>
      <c r="E32" s="13">
        <v>0</v>
      </c>
      <c r="F32" s="14">
        <v>0</v>
      </c>
      <c r="G32" s="37">
        <v>0</v>
      </c>
      <c r="H32" s="14">
        <v>0</v>
      </c>
      <c r="I32" s="13">
        <v>0</v>
      </c>
      <c r="J32" s="9" t="s">
        <v>24</v>
      </c>
    </row>
    <row r="33" spans="1:10" ht="20.25">
      <c r="A33" s="9">
        <f t="shared" si="10"/>
        <v>25</v>
      </c>
      <c r="B33" s="58" t="s">
        <v>50</v>
      </c>
      <c r="C33" s="46"/>
      <c r="D33" s="46"/>
      <c r="E33" s="46"/>
      <c r="F33" s="46"/>
      <c r="G33" s="46"/>
      <c r="H33" s="46"/>
      <c r="I33" s="46"/>
      <c r="J33" s="47"/>
    </row>
    <row r="34" spans="1:10" ht="40.5">
      <c r="A34" s="9">
        <f t="shared" si="10"/>
        <v>26</v>
      </c>
      <c r="B34" s="10" t="s">
        <v>8</v>
      </c>
      <c r="C34" s="11">
        <f aca="true" t="shared" si="15" ref="C34:I34">C37+C38+C36</f>
        <v>136300.87699999998</v>
      </c>
      <c r="D34" s="11">
        <f>D37+D38+D36-0.01</f>
        <v>15488.33</v>
      </c>
      <c r="E34" s="11">
        <f t="shared" si="15"/>
        <v>0</v>
      </c>
      <c r="F34" s="11">
        <f t="shared" si="15"/>
        <v>20281.81</v>
      </c>
      <c r="G34" s="20">
        <f t="shared" si="15"/>
        <v>37398.722</v>
      </c>
      <c r="H34" s="11">
        <f t="shared" si="15"/>
        <v>31211.274999999998</v>
      </c>
      <c r="I34" s="11">
        <f t="shared" si="15"/>
        <v>31920.829999999998</v>
      </c>
      <c r="J34" s="9" t="s">
        <v>24</v>
      </c>
    </row>
    <row r="35" spans="1:10" ht="20.25">
      <c r="A35" s="9">
        <f t="shared" si="10"/>
        <v>27</v>
      </c>
      <c r="B35" s="10" t="s">
        <v>6</v>
      </c>
      <c r="C35" s="11"/>
      <c r="D35" s="11"/>
      <c r="E35" s="11"/>
      <c r="F35" s="11"/>
      <c r="G35" s="20"/>
      <c r="H35" s="11"/>
      <c r="I35" s="11"/>
      <c r="J35" s="9" t="s">
        <v>24</v>
      </c>
    </row>
    <row r="36" spans="1:10" ht="20.25">
      <c r="A36" s="9">
        <f t="shared" si="10"/>
        <v>28</v>
      </c>
      <c r="B36" s="10" t="s">
        <v>13</v>
      </c>
      <c r="C36" s="11">
        <f aca="true" t="shared" si="16" ref="C36:I36">C47</f>
        <v>0</v>
      </c>
      <c r="D36" s="11">
        <f t="shared" si="16"/>
        <v>0</v>
      </c>
      <c r="E36" s="11">
        <f t="shared" si="16"/>
        <v>0</v>
      </c>
      <c r="F36" s="11">
        <f t="shared" si="16"/>
        <v>0</v>
      </c>
      <c r="G36" s="20">
        <f t="shared" si="16"/>
        <v>0</v>
      </c>
      <c r="H36" s="11">
        <f t="shared" si="16"/>
        <v>0</v>
      </c>
      <c r="I36" s="11">
        <f t="shared" si="16"/>
        <v>0</v>
      </c>
      <c r="J36" s="9"/>
    </row>
    <row r="37" spans="1:10" ht="20.25">
      <c r="A37" s="9">
        <f t="shared" si="10"/>
        <v>29</v>
      </c>
      <c r="B37" s="10" t="s">
        <v>2</v>
      </c>
      <c r="C37" s="11">
        <f>C40+C48</f>
        <v>0</v>
      </c>
      <c r="D37" s="11">
        <f aca="true" t="shared" si="17" ref="D37:I37">D40</f>
        <v>0</v>
      </c>
      <c r="E37" s="11">
        <f t="shared" si="17"/>
        <v>0</v>
      </c>
      <c r="F37" s="11">
        <f t="shared" si="17"/>
        <v>0</v>
      </c>
      <c r="G37" s="20">
        <f t="shared" si="17"/>
        <v>0</v>
      </c>
      <c r="H37" s="11">
        <f t="shared" si="17"/>
        <v>0</v>
      </c>
      <c r="I37" s="11">
        <f t="shared" si="17"/>
        <v>0</v>
      </c>
      <c r="J37" s="9" t="s">
        <v>24</v>
      </c>
    </row>
    <row r="38" spans="1:10" ht="20.25">
      <c r="A38" s="9">
        <f t="shared" si="10"/>
        <v>30</v>
      </c>
      <c r="B38" s="10" t="s">
        <v>3</v>
      </c>
      <c r="C38" s="11">
        <f>D38+E38+F38+G38+H38+I38-0.1</f>
        <v>136300.87699999998</v>
      </c>
      <c r="D38" s="11">
        <f>D41+D45+D43+D49-0.01</f>
        <v>15488.34</v>
      </c>
      <c r="E38" s="11">
        <f>E41+E45+E43+E49</f>
        <v>0</v>
      </c>
      <c r="F38" s="11">
        <f>F41+F45+F43+F49</f>
        <v>20281.81</v>
      </c>
      <c r="G38" s="20">
        <f>G41+G45+G43+G49</f>
        <v>37398.722</v>
      </c>
      <c r="H38" s="11">
        <f>H41+H45+H43+H49</f>
        <v>31211.274999999998</v>
      </c>
      <c r="I38" s="11">
        <f>I41+I45+I43+I49</f>
        <v>31920.829999999998</v>
      </c>
      <c r="J38" s="9" t="s">
        <v>24</v>
      </c>
    </row>
    <row r="39" spans="1:10" ht="80.25" customHeight="1">
      <c r="A39" s="9">
        <f t="shared" si="10"/>
        <v>31</v>
      </c>
      <c r="B39" s="10" t="s">
        <v>27</v>
      </c>
      <c r="C39" s="11">
        <f aca="true" t="shared" si="18" ref="C39:I39">C40+C41</f>
        <v>19340.314</v>
      </c>
      <c r="D39" s="11">
        <f t="shared" si="18"/>
        <v>1050.64</v>
      </c>
      <c r="E39" s="11">
        <f t="shared" si="18"/>
        <v>0</v>
      </c>
      <c r="F39" s="11">
        <f t="shared" si="18"/>
        <v>4228.67</v>
      </c>
      <c r="G39" s="20">
        <f t="shared" si="18"/>
        <v>5048.901</v>
      </c>
      <c r="H39" s="11">
        <f t="shared" si="18"/>
        <v>4474.903</v>
      </c>
      <c r="I39" s="11">
        <f t="shared" si="18"/>
        <v>4537.2</v>
      </c>
      <c r="J39" s="9" t="s">
        <v>42</v>
      </c>
    </row>
    <row r="40" spans="1:10" ht="20.25">
      <c r="A40" s="9">
        <f t="shared" si="10"/>
        <v>32</v>
      </c>
      <c r="B40" s="10" t="s">
        <v>7</v>
      </c>
      <c r="C40" s="11">
        <f>D40+E40+F40+G40+H40+I40</f>
        <v>0</v>
      </c>
      <c r="D40" s="11">
        <v>0</v>
      </c>
      <c r="E40" s="11">
        <v>0</v>
      </c>
      <c r="F40" s="11">
        <v>0</v>
      </c>
      <c r="G40" s="20">
        <v>0</v>
      </c>
      <c r="H40" s="11">
        <v>0</v>
      </c>
      <c r="I40" s="11">
        <v>0</v>
      </c>
      <c r="J40" s="9" t="s">
        <v>24</v>
      </c>
    </row>
    <row r="41" spans="1:10" ht="20.25">
      <c r="A41" s="9">
        <f t="shared" si="10"/>
        <v>33</v>
      </c>
      <c r="B41" s="10" t="s">
        <v>3</v>
      </c>
      <c r="C41" s="11">
        <f>D41+E41+F41+G41+H41+I41</f>
        <v>19340.314</v>
      </c>
      <c r="D41" s="11">
        <v>1050.64</v>
      </c>
      <c r="E41" s="11">
        <v>0</v>
      </c>
      <c r="F41" s="11">
        <v>4228.67</v>
      </c>
      <c r="G41" s="20">
        <v>5048.901</v>
      </c>
      <c r="H41" s="11">
        <v>4474.903</v>
      </c>
      <c r="I41" s="11">
        <v>4537.2</v>
      </c>
      <c r="J41" s="9" t="s">
        <v>24</v>
      </c>
    </row>
    <row r="42" spans="1:10" ht="122.25" customHeight="1">
      <c r="A42" s="9">
        <f t="shared" si="10"/>
        <v>34</v>
      </c>
      <c r="B42" s="10" t="s">
        <v>26</v>
      </c>
      <c r="C42" s="11">
        <f aca="true" t="shared" si="19" ref="C42:I42">C43</f>
        <v>6081.1759999999995</v>
      </c>
      <c r="D42" s="11">
        <f t="shared" si="19"/>
        <v>1067.02</v>
      </c>
      <c r="E42" s="11">
        <f t="shared" si="19"/>
        <v>0</v>
      </c>
      <c r="F42" s="11">
        <f t="shared" si="19"/>
        <v>1252</v>
      </c>
      <c r="G42" s="20">
        <f t="shared" si="19"/>
        <v>1379.821</v>
      </c>
      <c r="H42" s="11">
        <f t="shared" si="19"/>
        <v>1174.165</v>
      </c>
      <c r="I42" s="11">
        <f t="shared" si="19"/>
        <v>1208.17</v>
      </c>
      <c r="J42" s="9">
        <v>10</v>
      </c>
    </row>
    <row r="43" spans="1:10" ht="20.25">
      <c r="A43" s="9">
        <f t="shared" si="10"/>
        <v>35</v>
      </c>
      <c r="B43" s="10" t="s">
        <v>14</v>
      </c>
      <c r="C43" s="11">
        <f>D43+E43+F43+G43+H43+I43</f>
        <v>6081.1759999999995</v>
      </c>
      <c r="D43" s="11">
        <v>1067.02</v>
      </c>
      <c r="E43" s="11">
        <v>0</v>
      </c>
      <c r="F43" s="11">
        <v>1252</v>
      </c>
      <c r="G43" s="20">
        <v>1379.821</v>
      </c>
      <c r="H43" s="11">
        <v>1174.165</v>
      </c>
      <c r="I43" s="11">
        <v>1208.17</v>
      </c>
      <c r="J43" s="9" t="s">
        <v>24</v>
      </c>
    </row>
    <row r="44" spans="1:10" ht="84" customHeight="1">
      <c r="A44" s="9">
        <f t="shared" si="10"/>
        <v>36</v>
      </c>
      <c r="B44" s="10" t="s">
        <v>22</v>
      </c>
      <c r="C44" s="11">
        <f aca="true" t="shared" si="20" ref="C44:I44">C45</f>
        <v>3626.7200000000003</v>
      </c>
      <c r="D44" s="11">
        <f t="shared" si="20"/>
        <v>353</v>
      </c>
      <c r="E44" s="11">
        <f t="shared" si="20"/>
        <v>0</v>
      </c>
      <c r="F44" s="11">
        <f t="shared" si="20"/>
        <v>591.14</v>
      </c>
      <c r="G44" s="20">
        <f t="shared" si="20"/>
        <v>871</v>
      </c>
      <c r="H44" s="11">
        <f t="shared" si="20"/>
        <v>905.84</v>
      </c>
      <c r="I44" s="11">
        <f t="shared" si="20"/>
        <v>905.84</v>
      </c>
      <c r="J44" s="9">
        <v>12</v>
      </c>
    </row>
    <row r="45" spans="1:10" ht="20.25">
      <c r="A45" s="9">
        <f t="shared" si="10"/>
        <v>37</v>
      </c>
      <c r="B45" s="10" t="s">
        <v>14</v>
      </c>
      <c r="C45" s="11">
        <f>D45+E45+F45+G45+H45+I45-0.1</f>
        <v>3626.7200000000003</v>
      </c>
      <c r="D45" s="11">
        <v>353</v>
      </c>
      <c r="E45" s="11">
        <v>0</v>
      </c>
      <c r="F45" s="11">
        <v>591.14</v>
      </c>
      <c r="G45" s="20">
        <v>871</v>
      </c>
      <c r="H45" s="11">
        <v>905.84</v>
      </c>
      <c r="I45" s="11">
        <v>905.84</v>
      </c>
      <c r="J45" s="9" t="s">
        <v>24</v>
      </c>
    </row>
    <row r="46" spans="1:10" ht="82.5" customHeight="1">
      <c r="A46" s="9">
        <f t="shared" si="10"/>
        <v>38</v>
      </c>
      <c r="B46" s="10" t="s">
        <v>41</v>
      </c>
      <c r="C46" s="11">
        <f>C48+C49+C47</f>
        <v>107252.677</v>
      </c>
      <c r="D46" s="11">
        <f>D48+D49+D47</f>
        <v>13017.69</v>
      </c>
      <c r="E46" s="11">
        <f>E48+E49</f>
        <v>0</v>
      </c>
      <c r="F46" s="11">
        <f>F48+F49</f>
        <v>14210</v>
      </c>
      <c r="G46" s="20">
        <f>G48+G49</f>
        <v>30099</v>
      </c>
      <c r="H46" s="11">
        <f>H48+H49</f>
        <v>24656.367</v>
      </c>
      <c r="I46" s="11">
        <f>I48+I49</f>
        <v>25269.62</v>
      </c>
      <c r="J46" s="9">
        <v>8</v>
      </c>
    </row>
    <row r="47" spans="1:10" ht="20.25">
      <c r="A47" s="9">
        <f t="shared" si="10"/>
        <v>39</v>
      </c>
      <c r="B47" s="10" t="s">
        <v>13</v>
      </c>
      <c r="C47" s="11">
        <f>D47+E47+F47+G47+H47+I47</f>
        <v>0</v>
      </c>
      <c r="D47" s="11">
        <v>0</v>
      </c>
      <c r="E47" s="11">
        <v>0</v>
      </c>
      <c r="F47" s="11">
        <v>0</v>
      </c>
      <c r="G47" s="20">
        <v>0</v>
      </c>
      <c r="H47" s="11">
        <v>0</v>
      </c>
      <c r="I47" s="11">
        <v>0</v>
      </c>
      <c r="J47" s="9" t="s">
        <v>24</v>
      </c>
    </row>
    <row r="48" spans="1:10" ht="20.25">
      <c r="A48" s="9">
        <f t="shared" si="10"/>
        <v>40</v>
      </c>
      <c r="B48" s="10" t="s">
        <v>7</v>
      </c>
      <c r="C48" s="11">
        <f>D48+E48+F48+G48+H48+I48</f>
        <v>0</v>
      </c>
      <c r="D48" s="11">
        <v>0</v>
      </c>
      <c r="E48" s="11">
        <v>0</v>
      </c>
      <c r="F48" s="11">
        <v>0</v>
      </c>
      <c r="G48" s="20">
        <v>0</v>
      </c>
      <c r="H48" s="11">
        <v>0</v>
      </c>
      <c r="I48" s="11">
        <v>0</v>
      </c>
      <c r="J48" s="9" t="s">
        <v>24</v>
      </c>
    </row>
    <row r="49" spans="1:10" ht="20.25">
      <c r="A49" s="9">
        <f t="shared" si="10"/>
        <v>41</v>
      </c>
      <c r="B49" s="10" t="s">
        <v>3</v>
      </c>
      <c r="C49" s="11">
        <f>D49+E49+F49+G49+H49+I49</f>
        <v>107252.677</v>
      </c>
      <c r="D49" s="11">
        <v>13017.69</v>
      </c>
      <c r="E49" s="11">
        <v>0</v>
      </c>
      <c r="F49" s="11">
        <v>14210</v>
      </c>
      <c r="G49" s="20">
        <v>30099</v>
      </c>
      <c r="H49" s="11">
        <v>24656.367</v>
      </c>
      <c r="I49" s="11">
        <v>25269.62</v>
      </c>
      <c r="J49" s="9" t="s">
        <v>24</v>
      </c>
    </row>
    <row r="50" spans="1:10" ht="37.5" customHeight="1">
      <c r="A50" s="9">
        <v>42</v>
      </c>
      <c r="B50" s="45" t="s">
        <v>40</v>
      </c>
      <c r="C50" s="46"/>
      <c r="D50" s="46"/>
      <c r="E50" s="46"/>
      <c r="F50" s="46"/>
      <c r="G50" s="46"/>
      <c r="H50" s="46"/>
      <c r="I50" s="46"/>
      <c r="J50" s="47"/>
    </row>
    <row r="51" spans="1:10" ht="40.5">
      <c r="A51" s="9">
        <f aca="true" t="shared" si="21" ref="A51:A61">A50+1</f>
        <v>43</v>
      </c>
      <c r="B51" s="10" t="s">
        <v>10</v>
      </c>
      <c r="C51" s="11">
        <f>D51+E51+H51+I51+F51+G51+0.1</f>
        <v>687485.5730999999</v>
      </c>
      <c r="D51" s="11">
        <f aca="true" t="shared" si="22" ref="D51:I51">D52+D53</f>
        <v>177134.92</v>
      </c>
      <c r="E51" s="11">
        <f t="shared" si="22"/>
        <v>0</v>
      </c>
      <c r="F51" s="11">
        <f t="shared" si="22"/>
        <v>173169.65</v>
      </c>
      <c r="G51" s="20">
        <f t="shared" si="22"/>
        <v>183191.5861</v>
      </c>
      <c r="H51" s="11">
        <f t="shared" si="22"/>
        <v>76295.567</v>
      </c>
      <c r="I51" s="11">
        <f t="shared" si="22"/>
        <v>77693.75</v>
      </c>
      <c r="J51" s="15" t="s">
        <v>24</v>
      </c>
    </row>
    <row r="52" spans="1:10" ht="20.25">
      <c r="A52" s="9">
        <f t="shared" si="21"/>
        <v>44</v>
      </c>
      <c r="B52" s="10" t="s">
        <v>2</v>
      </c>
      <c r="C52" s="11">
        <f aca="true" t="shared" si="23" ref="C52:I53">C60+C56</f>
        <v>31745.420000000002</v>
      </c>
      <c r="D52" s="11">
        <f t="shared" si="23"/>
        <v>26550.32</v>
      </c>
      <c r="E52" s="11">
        <f t="shared" si="23"/>
        <v>0</v>
      </c>
      <c r="F52" s="11">
        <f t="shared" si="23"/>
        <v>1301.7</v>
      </c>
      <c r="G52" s="20">
        <f t="shared" si="23"/>
        <v>1285.4</v>
      </c>
      <c r="H52" s="11">
        <f t="shared" si="23"/>
        <v>1304</v>
      </c>
      <c r="I52" s="11">
        <f>I60+I56</f>
        <v>1304</v>
      </c>
      <c r="J52" s="15" t="s">
        <v>24</v>
      </c>
    </row>
    <row r="53" spans="1:10" ht="20.25">
      <c r="A53" s="9">
        <f t="shared" si="21"/>
        <v>45</v>
      </c>
      <c r="B53" s="10" t="s">
        <v>3</v>
      </c>
      <c r="C53" s="11">
        <f>C61+C57+0.1</f>
        <v>655740.2330999998</v>
      </c>
      <c r="D53" s="11">
        <v>150584.6</v>
      </c>
      <c r="E53" s="11">
        <f t="shared" si="23"/>
        <v>0</v>
      </c>
      <c r="F53" s="11">
        <f>F61+F57</f>
        <v>171867.94999999998</v>
      </c>
      <c r="G53" s="20">
        <f t="shared" si="23"/>
        <v>181906.1861</v>
      </c>
      <c r="H53" s="11">
        <f t="shared" si="23"/>
        <v>74991.567</v>
      </c>
      <c r="I53" s="11">
        <f t="shared" si="23"/>
        <v>76389.75</v>
      </c>
      <c r="J53" s="15" t="s">
        <v>24</v>
      </c>
    </row>
    <row r="54" spans="1:10" ht="20.25">
      <c r="A54" s="9">
        <f t="shared" si="21"/>
        <v>46</v>
      </c>
      <c r="B54" s="49" t="s">
        <v>12</v>
      </c>
      <c r="C54" s="50"/>
      <c r="D54" s="50"/>
      <c r="E54" s="50"/>
      <c r="F54" s="50"/>
      <c r="G54" s="50"/>
      <c r="H54" s="50"/>
      <c r="I54" s="50"/>
      <c r="J54" s="51"/>
    </row>
    <row r="55" spans="1:10" ht="60.75">
      <c r="A55" s="9">
        <f t="shared" si="21"/>
        <v>47</v>
      </c>
      <c r="B55" s="16" t="s">
        <v>33</v>
      </c>
      <c r="C55" s="17">
        <f>D55+E55+F55+G55+H55+I55</f>
        <v>28712.57</v>
      </c>
      <c r="D55" s="17">
        <f>D57</f>
        <v>5053.28</v>
      </c>
      <c r="E55" s="17">
        <f>E57</f>
        <v>0</v>
      </c>
      <c r="F55" s="17">
        <f>F57</f>
        <v>10702.9</v>
      </c>
      <c r="G55" s="38">
        <f>G57+G56</f>
        <v>12956.39</v>
      </c>
      <c r="H55" s="17">
        <f>H57</f>
        <v>0</v>
      </c>
      <c r="I55" s="17">
        <f>I57</f>
        <v>0</v>
      </c>
      <c r="J55" s="18" t="s">
        <v>30</v>
      </c>
    </row>
    <row r="56" spans="1:10" ht="20.25">
      <c r="A56" s="9">
        <f t="shared" si="21"/>
        <v>48</v>
      </c>
      <c r="B56" s="16" t="s">
        <v>2</v>
      </c>
      <c r="C56" s="17">
        <f>D56+E56+F56+G56+H56+I56</f>
        <v>0</v>
      </c>
      <c r="D56" s="17">
        <v>0</v>
      </c>
      <c r="E56" s="17">
        <v>0</v>
      </c>
      <c r="F56" s="17">
        <v>0</v>
      </c>
      <c r="G56" s="38">
        <v>0</v>
      </c>
      <c r="H56" s="17">
        <v>0</v>
      </c>
      <c r="I56" s="17">
        <v>0</v>
      </c>
      <c r="J56" s="18" t="s">
        <v>24</v>
      </c>
    </row>
    <row r="57" spans="1:10" ht="20.25">
      <c r="A57" s="9">
        <f t="shared" si="21"/>
        <v>49</v>
      </c>
      <c r="B57" s="16" t="s">
        <v>3</v>
      </c>
      <c r="C57" s="17">
        <f>D57+E57+F57+G57+H57+I57</f>
        <v>28712.57</v>
      </c>
      <c r="D57" s="17">
        <v>5053.28</v>
      </c>
      <c r="E57" s="17">
        <v>0</v>
      </c>
      <c r="F57" s="17">
        <v>10702.9</v>
      </c>
      <c r="G57" s="38">
        <v>12956.39</v>
      </c>
      <c r="H57" s="17">
        <v>0</v>
      </c>
      <c r="I57" s="17">
        <v>0</v>
      </c>
      <c r="J57" s="18" t="s">
        <v>24</v>
      </c>
    </row>
    <row r="58" spans="1:10" ht="20.25">
      <c r="A58" s="9">
        <f t="shared" si="21"/>
        <v>50</v>
      </c>
      <c r="B58" s="52" t="s">
        <v>50</v>
      </c>
      <c r="C58" s="53"/>
      <c r="D58" s="53"/>
      <c r="E58" s="53"/>
      <c r="F58" s="53"/>
      <c r="G58" s="53"/>
      <c r="H58" s="53"/>
      <c r="I58" s="53"/>
      <c r="J58" s="54"/>
    </row>
    <row r="59" spans="1:10" ht="42.75" customHeight="1">
      <c r="A59" s="9">
        <f t="shared" si="21"/>
        <v>51</v>
      </c>
      <c r="B59" s="10" t="s">
        <v>11</v>
      </c>
      <c r="C59" s="11">
        <f aca="true" t="shared" si="24" ref="C59:I59">C60+C61</f>
        <v>658772.9831</v>
      </c>
      <c r="D59" s="11">
        <f t="shared" si="24"/>
        <v>172081.62</v>
      </c>
      <c r="E59" s="11">
        <f t="shared" si="24"/>
        <v>0</v>
      </c>
      <c r="F59" s="11">
        <f t="shared" si="24"/>
        <v>162466.75</v>
      </c>
      <c r="G59" s="20">
        <f t="shared" si="24"/>
        <v>170235.19609999997</v>
      </c>
      <c r="H59" s="11">
        <f t="shared" si="24"/>
        <v>76295.567</v>
      </c>
      <c r="I59" s="11">
        <f t="shared" si="24"/>
        <v>77693.75</v>
      </c>
      <c r="J59" s="15" t="s">
        <v>24</v>
      </c>
    </row>
    <row r="60" spans="1:10" ht="20.25">
      <c r="A60" s="9">
        <f t="shared" si="21"/>
        <v>52</v>
      </c>
      <c r="B60" s="10" t="s">
        <v>2</v>
      </c>
      <c r="C60" s="11">
        <f>D60+E60+F60+G60+H60+I60</f>
        <v>31745.420000000002</v>
      </c>
      <c r="D60" s="11">
        <f>D63+D90+D84</f>
        <v>26550.32</v>
      </c>
      <c r="E60" s="11">
        <f>E63+E90+E84</f>
        <v>0</v>
      </c>
      <c r="F60" s="11">
        <f>F63+F90+F84</f>
        <v>1301.7</v>
      </c>
      <c r="G60" s="20">
        <f>G63+G90</f>
        <v>1285.4</v>
      </c>
      <c r="H60" s="11">
        <f>H63+H90</f>
        <v>1304</v>
      </c>
      <c r="I60" s="11">
        <f>I63+I90+I84</f>
        <v>1304</v>
      </c>
      <c r="J60" s="15" t="s">
        <v>24</v>
      </c>
    </row>
    <row r="61" spans="1:10" ht="20.25">
      <c r="A61" s="9">
        <f t="shared" si="21"/>
        <v>53</v>
      </c>
      <c r="B61" s="10" t="s">
        <v>3</v>
      </c>
      <c r="C61" s="11">
        <f>D61+E61+F61+G61+H61+I61+0.1</f>
        <v>627027.5630999999</v>
      </c>
      <c r="D61" s="11">
        <v>145531.3</v>
      </c>
      <c r="E61" s="11">
        <f>E64+E66+E68+E70+E72+E74+E76+E78+E80+E82+E85+E88+E91+E94+E97+E100</f>
        <v>0</v>
      </c>
      <c r="F61" s="11">
        <f>F64+F66+F68+F70+F72+F74+F76+F78+F80+F82+F85+F88+F91+F94+F97+F100+F103+F106+F109</f>
        <v>161165.05</v>
      </c>
      <c r="G61" s="20">
        <f>G64+G66+G68+G70+G72+G74+G76+G78+G80+G82+G85+G88+G91+G94+G97+G100+G103+G106+G109</f>
        <v>168949.79609999998</v>
      </c>
      <c r="H61" s="11">
        <f>H64+H66+H68+H70+H72+H74+H76+H78+H80+H82+H85+H88+H91+H94+H97+H100+H103+H106+H109</f>
        <v>74991.567</v>
      </c>
      <c r="I61" s="11">
        <f>I64+I66+I68+I70+I72+I74+I76+I78+I80+I82+I85+I88+I91+I94+I97+I100+I103+I106+I109</f>
        <v>76389.75</v>
      </c>
      <c r="J61" s="15" t="s">
        <v>24</v>
      </c>
    </row>
    <row r="62" spans="1:10" ht="121.5" customHeight="1">
      <c r="A62" s="19">
        <v>54</v>
      </c>
      <c r="B62" s="10" t="s">
        <v>46</v>
      </c>
      <c r="C62" s="11">
        <f aca="true" t="shared" si="25" ref="C62:I62">C63+C64</f>
        <v>3718.9700000000003</v>
      </c>
      <c r="D62" s="11">
        <f t="shared" si="25"/>
        <v>1500</v>
      </c>
      <c r="E62" s="11">
        <f t="shared" si="25"/>
        <v>0</v>
      </c>
      <c r="F62" s="11">
        <f t="shared" si="25"/>
        <v>1218.97</v>
      </c>
      <c r="G62" s="20">
        <f t="shared" si="25"/>
        <v>1000</v>
      </c>
      <c r="H62" s="11">
        <f t="shared" si="25"/>
        <v>0</v>
      </c>
      <c r="I62" s="11">
        <f t="shared" si="25"/>
        <v>0</v>
      </c>
      <c r="J62" s="9">
        <v>19</v>
      </c>
    </row>
    <row r="63" spans="1:10" ht="20.25">
      <c r="A63" s="9">
        <v>55</v>
      </c>
      <c r="B63" s="10" t="s">
        <v>9</v>
      </c>
      <c r="C63" s="11">
        <f>D63+E63+F63+H63+I63</f>
        <v>0</v>
      </c>
      <c r="D63" s="11">
        <v>0</v>
      </c>
      <c r="E63" s="11">
        <v>0</v>
      </c>
      <c r="F63" s="11">
        <v>0</v>
      </c>
      <c r="G63" s="20">
        <v>0</v>
      </c>
      <c r="H63" s="11">
        <v>0</v>
      </c>
      <c r="I63" s="11">
        <v>0</v>
      </c>
      <c r="J63" s="15" t="s">
        <v>24</v>
      </c>
    </row>
    <row r="64" spans="1:10" ht="20.25">
      <c r="A64" s="9">
        <f aca="true" t="shared" si="26" ref="A64:A85">A63+1</f>
        <v>56</v>
      </c>
      <c r="B64" s="10" t="s">
        <v>3</v>
      </c>
      <c r="C64" s="11">
        <f>D64+E64+F64+G64+H64+I64</f>
        <v>3718.9700000000003</v>
      </c>
      <c r="D64" s="11">
        <v>1500</v>
      </c>
      <c r="E64" s="11">
        <v>0</v>
      </c>
      <c r="F64" s="12">
        <v>1218.97</v>
      </c>
      <c r="G64" s="20">
        <v>1000</v>
      </c>
      <c r="H64" s="11">
        <v>0</v>
      </c>
      <c r="I64" s="11">
        <v>0</v>
      </c>
      <c r="J64" s="15" t="s">
        <v>24</v>
      </c>
    </row>
    <row r="65" spans="1:10" ht="186" customHeight="1">
      <c r="A65" s="9">
        <f t="shared" si="26"/>
        <v>57</v>
      </c>
      <c r="B65" s="10" t="s">
        <v>25</v>
      </c>
      <c r="C65" s="11">
        <f aca="true" t="shared" si="27" ref="C65:I65">C66</f>
        <v>342925.2690999999</v>
      </c>
      <c r="D65" s="11">
        <f t="shared" si="27"/>
        <v>84817.79</v>
      </c>
      <c r="E65" s="11">
        <f t="shared" si="27"/>
        <v>0</v>
      </c>
      <c r="F65" s="11">
        <f t="shared" si="27"/>
        <v>94816.97</v>
      </c>
      <c r="G65" s="20">
        <f t="shared" si="27"/>
        <v>90181.6991</v>
      </c>
      <c r="H65" s="11">
        <f t="shared" si="27"/>
        <v>36290.05</v>
      </c>
      <c r="I65" s="11">
        <f t="shared" si="27"/>
        <v>36818.66</v>
      </c>
      <c r="J65" s="9" t="s">
        <v>43</v>
      </c>
    </row>
    <row r="66" spans="1:10" ht="20.25">
      <c r="A66" s="9">
        <f t="shared" si="26"/>
        <v>58</v>
      </c>
      <c r="B66" s="10" t="s">
        <v>3</v>
      </c>
      <c r="C66" s="11">
        <f>D66+E66+F66+G66+H66+I66+0.1</f>
        <v>342925.2690999999</v>
      </c>
      <c r="D66" s="11">
        <v>84817.79</v>
      </c>
      <c r="E66" s="11">
        <v>0</v>
      </c>
      <c r="F66" s="11">
        <v>94816.97</v>
      </c>
      <c r="G66" s="20">
        <v>90181.6991</v>
      </c>
      <c r="H66" s="11">
        <v>36290.05</v>
      </c>
      <c r="I66" s="11">
        <v>36818.66</v>
      </c>
      <c r="J66" s="15" t="s">
        <v>24</v>
      </c>
    </row>
    <row r="67" spans="1:10" ht="142.5" customHeight="1">
      <c r="A67" s="9">
        <f t="shared" si="26"/>
        <v>59</v>
      </c>
      <c r="B67" s="10" t="s">
        <v>28</v>
      </c>
      <c r="C67" s="11">
        <f aca="true" t="shared" si="28" ref="C67:I67">C68</f>
        <v>2304.77</v>
      </c>
      <c r="D67" s="11">
        <f t="shared" si="28"/>
        <v>400</v>
      </c>
      <c r="E67" s="11">
        <f t="shared" si="28"/>
        <v>0</v>
      </c>
      <c r="F67" s="11">
        <f t="shared" si="28"/>
        <v>404.77</v>
      </c>
      <c r="G67" s="20">
        <f t="shared" si="28"/>
        <v>500</v>
      </c>
      <c r="H67" s="11">
        <f t="shared" si="28"/>
        <v>500</v>
      </c>
      <c r="I67" s="11">
        <f t="shared" si="28"/>
        <v>500</v>
      </c>
      <c r="J67" s="9">
        <v>20</v>
      </c>
    </row>
    <row r="68" spans="1:10" ht="20.25">
      <c r="A68" s="9">
        <f t="shared" si="26"/>
        <v>60</v>
      </c>
      <c r="B68" s="10" t="s">
        <v>3</v>
      </c>
      <c r="C68" s="11">
        <f>D68+E68+F68+G68+H68+I68</f>
        <v>2304.77</v>
      </c>
      <c r="D68" s="20">
        <v>400</v>
      </c>
      <c r="E68" s="11">
        <v>0</v>
      </c>
      <c r="F68" s="11">
        <v>404.77</v>
      </c>
      <c r="G68" s="20">
        <v>500</v>
      </c>
      <c r="H68" s="11">
        <v>500</v>
      </c>
      <c r="I68" s="11">
        <v>500</v>
      </c>
      <c r="J68" s="15" t="s">
        <v>24</v>
      </c>
    </row>
    <row r="69" spans="1:10" ht="64.5" customHeight="1">
      <c r="A69" s="9">
        <f t="shared" si="26"/>
        <v>61</v>
      </c>
      <c r="B69" s="10" t="s">
        <v>17</v>
      </c>
      <c r="C69" s="11">
        <f aca="true" t="shared" si="29" ref="C69:I69">C70</f>
        <v>112191.7793</v>
      </c>
      <c r="D69" s="11">
        <f t="shared" si="29"/>
        <v>22256.39</v>
      </c>
      <c r="E69" s="11">
        <f t="shared" si="29"/>
        <v>0</v>
      </c>
      <c r="F69" s="11">
        <f t="shared" si="29"/>
        <v>23802.8</v>
      </c>
      <c r="G69" s="20">
        <f t="shared" si="29"/>
        <v>22840.7263</v>
      </c>
      <c r="H69" s="11">
        <f t="shared" si="29"/>
        <v>21499.153</v>
      </c>
      <c r="I69" s="11">
        <f t="shared" si="29"/>
        <v>21792.71</v>
      </c>
      <c r="J69" s="9">
        <v>21</v>
      </c>
    </row>
    <row r="70" spans="1:10" ht="20.25">
      <c r="A70" s="9">
        <f t="shared" si="26"/>
        <v>62</v>
      </c>
      <c r="B70" s="10" t="s">
        <v>3</v>
      </c>
      <c r="C70" s="11">
        <f>D70+E70+F70+G70+H70+I70</f>
        <v>112191.7793</v>
      </c>
      <c r="D70" s="11">
        <v>22256.39</v>
      </c>
      <c r="E70" s="11">
        <v>0</v>
      </c>
      <c r="F70" s="11">
        <v>23802.8</v>
      </c>
      <c r="G70" s="20">
        <v>22840.7263</v>
      </c>
      <c r="H70" s="11">
        <v>21499.153</v>
      </c>
      <c r="I70" s="11">
        <v>21792.71</v>
      </c>
      <c r="J70" s="15" t="s">
        <v>24</v>
      </c>
    </row>
    <row r="71" spans="1:10" ht="60.75">
      <c r="A71" s="9">
        <f t="shared" si="26"/>
        <v>63</v>
      </c>
      <c r="B71" s="10" t="s">
        <v>23</v>
      </c>
      <c r="C71" s="11">
        <f aca="true" t="shared" si="30" ref="C71:I71">C72</f>
        <v>1528.74</v>
      </c>
      <c r="D71" s="11">
        <f t="shared" si="30"/>
        <v>287.06</v>
      </c>
      <c r="E71" s="11">
        <f t="shared" si="30"/>
        <v>0</v>
      </c>
      <c r="F71" s="11">
        <f t="shared" si="30"/>
        <v>222.11</v>
      </c>
      <c r="G71" s="20">
        <f t="shared" si="30"/>
        <v>330.06</v>
      </c>
      <c r="H71" s="11">
        <f t="shared" si="30"/>
        <v>340.99</v>
      </c>
      <c r="I71" s="11">
        <f t="shared" si="30"/>
        <v>348.42</v>
      </c>
      <c r="J71" s="9">
        <v>22</v>
      </c>
    </row>
    <row r="72" spans="1:10" ht="20.25">
      <c r="A72" s="9">
        <f t="shared" si="26"/>
        <v>64</v>
      </c>
      <c r="B72" s="10" t="s">
        <v>3</v>
      </c>
      <c r="C72" s="11">
        <f>D72+E72+F72+G72+H72+I72+0.1</f>
        <v>1528.74</v>
      </c>
      <c r="D72" s="11">
        <v>287.06</v>
      </c>
      <c r="E72" s="11">
        <v>0</v>
      </c>
      <c r="F72" s="11">
        <v>222.11</v>
      </c>
      <c r="G72" s="20">
        <v>330.06</v>
      </c>
      <c r="H72" s="11">
        <v>340.99</v>
      </c>
      <c r="I72" s="11">
        <v>348.42</v>
      </c>
      <c r="J72" s="15" t="s">
        <v>24</v>
      </c>
    </row>
    <row r="73" spans="1:10" ht="86.25" customHeight="1">
      <c r="A73" s="9">
        <f t="shared" si="26"/>
        <v>65</v>
      </c>
      <c r="B73" s="10" t="s">
        <v>18</v>
      </c>
      <c r="C73" s="11">
        <f aca="true" t="shared" si="31" ref="C73:I73">C74</f>
        <v>4850.7198</v>
      </c>
      <c r="D73" s="11">
        <f t="shared" si="31"/>
        <v>922.18</v>
      </c>
      <c r="E73" s="11">
        <f t="shared" si="31"/>
        <v>0</v>
      </c>
      <c r="F73" s="11">
        <f t="shared" si="31"/>
        <v>1396.81</v>
      </c>
      <c r="G73" s="20">
        <f t="shared" si="31"/>
        <v>1319.7298</v>
      </c>
      <c r="H73" s="11">
        <f t="shared" si="31"/>
        <v>604</v>
      </c>
      <c r="I73" s="11">
        <f t="shared" si="31"/>
        <v>608</v>
      </c>
      <c r="J73" s="9">
        <v>23</v>
      </c>
    </row>
    <row r="74" spans="1:10" ht="20.25">
      <c r="A74" s="9">
        <f t="shared" si="26"/>
        <v>66</v>
      </c>
      <c r="B74" s="10" t="s">
        <v>3</v>
      </c>
      <c r="C74" s="11">
        <f>D74+E74+F74+G74+H74+I74</f>
        <v>4850.7198</v>
      </c>
      <c r="D74" s="11">
        <v>922.18</v>
      </c>
      <c r="E74" s="11">
        <v>0</v>
      </c>
      <c r="F74" s="11">
        <v>1396.81</v>
      </c>
      <c r="G74" s="20">
        <v>1319.7298</v>
      </c>
      <c r="H74" s="11">
        <v>604</v>
      </c>
      <c r="I74" s="11">
        <v>608</v>
      </c>
      <c r="J74" s="15" t="s">
        <v>24</v>
      </c>
    </row>
    <row r="75" spans="1:10" ht="60.75">
      <c r="A75" s="9">
        <f t="shared" si="26"/>
        <v>67</v>
      </c>
      <c r="B75" s="10" t="s">
        <v>19</v>
      </c>
      <c r="C75" s="11">
        <f aca="true" t="shared" si="32" ref="C75:I75">C76</f>
        <v>21634.017</v>
      </c>
      <c r="D75" s="11">
        <f t="shared" si="32"/>
        <v>3769.07</v>
      </c>
      <c r="E75" s="11">
        <f t="shared" si="32"/>
        <v>0</v>
      </c>
      <c r="F75" s="11">
        <f t="shared" si="32"/>
        <v>4628.04</v>
      </c>
      <c r="G75" s="20">
        <f t="shared" si="32"/>
        <v>6934.053</v>
      </c>
      <c r="H75" s="11">
        <f t="shared" si="32"/>
        <v>3210.774</v>
      </c>
      <c r="I75" s="11">
        <f t="shared" si="32"/>
        <v>3091.98</v>
      </c>
      <c r="J75" s="9">
        <v>30</v>
      </c>
    </row>
    <row r="76" spans="1:10" ht="20.25">
      <c r="A76" s="9">
        <f t="shared" si="26"/>
        <v>68</v>
      </c>
      <c r="B76" s="10" t="s">
        <v>3</v>
      </c>
      <c r="C76" s="11">
        <f>D76+E76+F76+G76+H76+I76+0.1</f>
        <v>21634.017</v>
      </c>
      <c r="D76" s="11">
        <v>3769.07</v>
      </c>
      <c r="E76" s="11">
        <v>0</v>
      </c>
      <c r="F76" s="11">
        <v>4628.04</v>
      </c>
      <c r="G76" s="20">
        <v>6934.053</v>
      </c>
      <c r="H76" s="11">
        <v>3210.774</v>
      </c>
      <c r="I76" s="11">
        <v>3091.98</v>
      </c>
      <c r="J76" s="15" t="s">
        <v>24</v>
      </c>
    </row>
    <row r="77" spans="1:10" ht="101.25">
      <c r="A77" s="9">
        <f t="shared" si="26"/>
        <v>69</v>
      </c>
      <c r="B77" s="10" t="s">
        <v>38</v>
      </c>
      <c r="C77" s="11">
        <f aca="true" t="shared" si="33" ref="C77:I77">C78</f>
        <v>1024</v>
      </c>
      <c r="D77" s="11">
        <f t="shared" si="33"/>
        <v>200</v>
      </c>
      <c r="E77" s="11">
        <f t="shared" si="33"/>
        <v>0</v>
      </c>
      <c r="F77" s="11">
        <f t="shared" si="33"/>
        <v>200</v>
      </c>
      <c r="G77" s="20">
        <f t="shared" si="33"/>
        <v>200</v>
      </c>
      <c r="H77" s="11">
        <f t="shared" si="33"/>
        <v>208</v>
      </c>
      <c r="I77" s="11">
        <f t="shared" si="33"/>
        <v>216</v>
      </c>
      <c r="J77" s="9">
        <v>31</v>
      </c>
    </row>
    <row r="78" spans="1:10" ht="20.25">
      <c r="A78" s="9">
        <f t="shared" si="26"/>
        <v>70</v>
      </c>
      <c r="B78" s="10" t="s">
        <v>3</v>
      </c>
      <c r="C78" s="11">
        <f>D78+E78+F78+G78+H78+I78</f>
        <v>1024</v>
      </c>
      <c r="D78" s="11">
        <v>200</v>
      </c>
      <c r="E78" s="11">
        <v>0</v>
      </c>
      <c r="F78" s="11">
        <v>200</v>
      </c>
      <c r="G78" s="20">
        <v>200</v>
      </c>
      <c r="H78" s="11">
        <v>208</v>
      </c>
      <c r="I78" s="11">
        <v>216</v>
      </c>
      <c r="J78" s="15" t="s">
        <v>24</v>
      </c>
    </row>
    <row r="79" spans="1:10" ht="104.25" customHeight="1">
      <c r="A79" s="9">
        <f t="shared" si="26"/>
        <v>71</v>
      </c>
      <c r="B79" s="10" t="s">
        <v>20</v>
      </c>
      <c r="C79" s="11">
        <f aca="true" t="shared" si="34" ref="C79:I79">C80</f>
        <v>68071.2966</v>
      </c>
      <c r="D79" s="11">
        <f t="shared" si="34"/>
        <v>11786.85</v>
      </c>
      <c r="E79" s="11">
        <f t="shared" si="34"/>
        <v>0</v>
      </c>
      <c r="F79" s="11">
        <f t="shared" si="34"/>
        <v>16111.35</v>
      </c>
      <c r="G79" s="20">
        <f t="shared" si="34"/>
        <v>17804.8966</v>
      </c>
      <c r="H79" s="11">
        <f t="shared" si="34"/>
        <v>10872.99</v>
      </c>
      <c r="I79" s="11">
        <f t="shared" si="34"/>
        <v>11495.11</v>
      </c>
      <c r="J79" s="9">
        <v>26</v>
      </c>
    </row>
    <row r="80" spans="1:10" ht="20.25">
      <c r="A80" s="9">
        <f t="shared" si="26"/>
        <v>72</v>
      </c>
      <c r="B80" s="10" t="s">
        <v>3</v>
      </c>
      <c r="C80" s="11">
        <f>D80+E80+F80+G80+H80+I80+0.1</f>
        <v>68071.2966</v>
      </c>
      <c r="D80" s="11">
        <v>11786.85</v>
      </c>
      <c r="E80" s="11">
        <v>0</v>
      </c>
      <c r="F80" s="11">
        <v>16111.35</v>
      </c>
      <c r="G80" s="20">
        <v>17804.8966</v>
      </c>
      <c r="H80" s="11">
        <v>10872.99</v>
      </c>
      <c r="I80" s="11">
        <v>11495.11</v>
      </c>
      <c r="J80" s="15" t="s">
        <v>24</v>
      </c>
    </row>
    <row r="81" spans="1:10" ht="121.5" customHeight="1">
      <c r="A81" s="9">
        <f t="shared" si="26"/>
        <v>73</v>
      </c>
      <c r="B81" s="10" t="s">
        <v>21</v>
      </c>
      <c r="C81" s="11">
        <f>C82</f>
        <v>0</v>
      </c>
      <c r="D81" s="11">
        <f>D82</f>
        <v>0</v>
      </c>
      <c r="E81" s="11">
        <v>0</v>
      </c>
      <c r="F81" s="11">
        <f>F82</f>
        <v>0</v>
      </c>
      <c r="G81" s="20">
        <v>0</v>
      </c>
      <c r="H81" s="11">
        <v>0</v>
      </c>
      <c r="I81" s="11">
        <f>I82</f>
        <v>0</v>
      </c>
      <c r="J81" s="9">
        <v>24</v>
      </c>
    </row>
    <row r="82" spans="1:10" ht="20.25">
      <c r="A82" s="9">
        <f t="shared" si="26"/>
        <v>74</v>
      </c>
      <c r="B82" s="10" t="s">
        <v>3</v>
      </c>
      <c r="C82" s="11">
        <f>D82+E82+F82+G82+I82</f>
        <v>0</v>
      </c>
      <c r="D82" s="11">
        <v>0</v>
      </c>
      <c r="E82" s="21">
        <v>0</v>
      </c>
      <c r="F82" s="11">
        <v>0</v>
      </c>
      <c r="G82" s="20">
        <v>0</v>
      </c>
      <c r="H82" s="11">
        <v>0</v>
      </c>
      <c r="I82" s="11">
        <v>0</v>
      </c>
      <c r="J82" s="15" t="s">
        <v>24</v>
      </c>
    </row>
    <row r="83" spans="1:10" ht="141.75">
      <c r="A83" s="9">
        <f t="shared" si="26"/>
        <v>75</v>
      </c>
      <c r="B83" s="10" t="s">
        <v>36</v>
      </c>
      <c r="C83" s="11">
        <f>D83+E83+F83+G83+H83+I83</f>
        <v>30383.42</v>
      </c>
      <c r="D83" s="11">
        <f aca="true" t="shared" si="35" ref="D83:I83">SUM(D84:D85)</f>
        <v>25558.42</v>
      </c>
      <c r="E83" s="11">
        <f t="shared" si="35"/>
        <v>0</v>
      </c>
      <c r="F83" s="11">
        <f t="shared" si="35"/>
        <v>0</v>
      </c>
      <c r="G83" s="20">
        <f t="shared" si="35"/>
        <v>4825</v>
      </c>
      <c r="H83" s="11">
        <f t="shared" si="35"/>
        <v>0</v>
      </c>
      <c r="I83" s="11">
        <f t="shared" si="35"/>
        <v>0</v>
      </c>
      <c r="J83" s="9">
        <v>17</v>
      </c>
    </row>
    <row r="84" spans="1:10" ht="20.25">
      <c r="A84" s="22">
        <f t="shared" si="26"/>
        <v>76</v>
      </c>
      <c r="B84" s="23" t="s">
        <v>9</v>
      </c>
      <c r="C84" s="24">
        <f>D84+E84+F84+G84+H84+I84</f>
        <v>25239.42</v>
      </c>
      <c r="D84" s="24">
        <v>25239.42</v>
      </c>
      <c r="E84" s="24">
        <v>0</v>
      </c>
      <c r="F84" s="25">
        <v>0</v>
      </c>
      <c r="G84" s="39">
        <v>0</v>
      </c>
      <c r="H84" s="24">
        <v>0</v>
      </c>
      <c r="I84" s="24">
        <v>0</v>
      </c>
      <c r="J84" s="26" t="s">
        <v>24</v>
      </c>
    </row>
    <row r="85" spans="1:10" ht="20.25">
      <c r="A85" s="9">
        <f t="shared" si="26"/>
        <v>77</v>
      </c>
      <c r="B85" s="10" t="s">
        <v>3</v>
      </c>
      <c r="C85" s="11">
        <f>D85+E85+F85+G85+H85+I85</f>
        <v>5144</v>
      </c>
      <c r="D85" s="11">
        <v>319</v>
      </c>
      <c r="E85" s="11">
        <v>0</v>
      </c>
      <c r="F85" s="11">
        <v>0</v>
      </c>
      <c r="G85" s="20">
        <v>4825</v>
      </c>
      <c r="H85" s="11">
        <v>0</v>
      </c>
      <c r="I85" s="11">
        <v>0</v>
      </c>
      <c r="J85" s="15" t="s">
        <v>24</v>
      </c>
    </row>
    <row r="86" spans="1:10" ht="81">
      <c r="A86" s="9">
        <v>78</v>
      </c>
      <c r="B86" s="10" t="s">
        <v>29</v>
      </c>
      <c r="C86" s="11">
        <f aca="true" t="shared" si="36" ref="C86:C94">D86+E86+F86+G86+H86+I86</f>
        <v>42196.791</v>
      </c>
      <c r="D86" s="11">
        <f aca="true" t="shared" si="37" ref="D86:I86">SUM(D87:D88)</f>
        <v>19000</v>
      </c>
      <c r="E86" s="11">
        <f t="shared" si="37"/>
        <v>0</v>
      </c>
      <c r="F86" s="11">
        <f t="shared" si="37"/>
        <v>14959.53</v>
      </c>
      <c r="G86" s="20">
        <f t="shared" si="37"/>
        <v>8237.261</v>
      </c>
      <c r="H86" s="11">
        <f t="shared" si="37"/>
        <v>0</v>
      </c>
      <c r="I86" s="11">
        <f t="shared" si="37"/>
        <v>0</v>
      </c>
      <c r="J86" s="9">
        <v>20</v>
      </c>
    </row>
    <row r="87" spans="1:10" ht="20.25">
      <c r="A87" s="9">
        <f>A86+1</f>
        <v>79</v>
      </c>
      <c r="B87" s="10" t="s">
        <v>9</v>
      </c>
      <c r="C87" s="11">
        <f t="shared" si="36"/>
        <v>0</v>
      </c>
      <c r="D87" s="11">
        <v>0</v>
      </c>
      <c r="E87" s="11">
        <v>0</v>
      </c>
      <c r="F87" s="11">
        <v>0</v>
      </c>
      <c r="G87" s="20">
        <v>0</v>
      </c>
      <c r="H87" s="11">
        <v>0</v>
      </c>
      <c r="I87" s="11">
        <v>0</v>
      </c>
      <c r="J87" s="15" t="s">
        <v>24</v>
      </c>
    </row>
    <row r="88" spans="1:10" ht="20.25">
      <c r="A88" s="9">
        <f>A87+1</f>
        <v>80</v>
      </c>
      <c r="B88" s="10" t="s">
        <v>3</v>
      </c>
      <c r="C88" s="11">
        <f t="shared" si="36"/>
        <v>42196.791</v>
      </c>
      <c r="D88" s="11">
        <v>19000</v>
      </c>
      <c r="E88" s="11">
        <v>0</v>
      </c>
      <c r="F88" s="11">
        <v>14959.53</v>
      </c>
      <c r="G88" s="20">
        <v>8237.261</v>
      </c>
      <c r="H88" s="11">
        <v>0</v>
      </c>
      <c r="I88" s="11">
        <v>0</v>
      </c>
      <c r="J88" s="15" t="s">
        <v>24</v>
      </c>
    </row>
    <row r="89" spans="1:10" ht="182.25" customHeight="1">
      <c r="A89" s="9">
        <f>A88+1</f>
        <v>81</v>
      </c>
      <c r="B89" s="10" t="s">
        <v>64</v>
      </c>
      <c r="C89" s="11">
        <f t="shared" si="36"/>
        <v>7082.2343</v>
      </c>
      <c r="D89" s="11">
        <f aca="true" t="shared" si="38" ref="D89:I89">D90+D91</f>
        <v>1310.9</v>
      </c>
      <c r="E89" s="11">
        <f t="shared" si="38"/>
        <v>0</v>
      </c>
      <c r="F89" s="11">
        <f t="shared" si="38"/>
        <v>1725.94</v>
      </c>
      <c r="G89" s="20">
        <f t="shared" si="38"/>
        <v>1437.3943000000002</v>
      </c>
      <c r="H89" s="11">
        <f t="shared" si="38"/>
        <v>1304</v>
      </c>
      <c r="I89" s="11">
        <f t="shared" si="38"/>
        <v>1304</v>
      </c>
      <c r="J89" s="27" t="s">
        <v>44</v>
      </c>
    </row>
    <row r="90" spans="1:10" ht="20.25">
      <c r="A90" s="9">
        <f>A89+1</f>
        <v>82</v>
      </c>
      <c r="B90" s="10" t="s">
        <v>9</v>
      </c>
      <c r="C90" s="11">
        <f t="shared" si="36"/>
        <v>6506</v>
      </c>
      <c r="D90" s="11">
        <v>1310.9</v>
      </c>
      <c r="E90" s="11"/>
      <c r="F90" s="11">
        <v>1301.7</v>
      </c>
      <c r="G90" s="20">
        <v>1285.4</v>
      </c>
      <c r="H90" s="11">
        <v>1304</v>
      </c>
      <c r="I90" s="11">
        <v>1304</v>
      </c>
      <c r="J90" s="15" t="s">
        <v>24</v>
      </c>
    </row>
    <row r="91" spans="1:10" ht="20.25">
      <c r="A91" s="9">
        <f>A90+1</f>
        <v>83</v>
      </c>
      <c r="B91" s="10" t="s">
        <v>3</v>
      </c>
      <c r="C91" s="11">
        <f t="shared" si="36"/>
        <v>576.2343000000001</v>
      </c>
      <c r="D91" s="11">
        <v>0</v>
      </c>
      <c r="E91" s="21">
        <v>0</v>
      </c>
      <c r="F91" s="11">
        <v>424.24</v>
      </c>
      <c r="G91" s="20">
        <v>151.9943</v>
      </c>
      <c r="H91" s="11">
        <v>0</v>
      </c>
      <c r="I91" s="11">
        <v>0</v>
      </c>
      <c r="J91" s="15" t="s">
        <v>24</v>
      </c>
    </row>
    <row r="92" spans="1:10" ht="122.25" customHeight="1">
      <c r="A92" s="9">
        <v>84</v>
      </c>
      <c r="B92" s="10" t="s">
        <v>37</v>
      </c>
      <c r="C92" s="11">
        <f t="shared" si="36"/>
        <v>0</v>
      </c>
      <c r="D92" s="11">
        <f aca="true" t="shared" si="39" ref="D92:I92">D93+D94</f>
        <v>0</v>
      </c>
      <c r="E92" s="11">
        <f t="shared" si="39"/>
        <v>0</v>
      </c>
      <c r="F92" s="11">
        <f t="shared" si="39"/>
        <v>0</v>
      </c>
      <c r="G92" s="20">
        <f t="shared" si="39"/>
        <v>0</v>
      </c>
      <c r="H92" s="11">
        <f t="shared" si="39"/>
        <v>0</v>
      </c>
      <c r="I92" s="11">
        <f t="shared" si="39"/>
        <v>0</v>
      </c>
      <c r="J92" s="27" t="s">
        <v>45</v>
      </c>
    </row>
    <row r="93" spans="1:10" ht="20.25">
      <c r="A93" s="22">
        <v>85</v>
      </c>
      <c r="B93" s="23" t="s">
        <v>9</v>
      </c>
      <c r="C93" s="24">
        <f t="shared" si="36"/>
        <v>0</v>
      </c>
      <c r="D93" s="24">
        <v>0</v>
      </c>
      <c r="E93" s="24">
        <v>0</v>
      </c>
      <c r="F93" s="24">
        <v>0</v>
      </c>
      <c r="G93" s="39">
        <v>0</v>
      </c>
      <c r="H93" s="24">
        <v>0</v>
      </c>
      <c r="I93" s="24">
        <v>0</v>
      </c>
      <c r="J93" s="26" t="s">
        <v>24</v>
      </c>
    </row>
    <row r="94" spans="1:10" ht="20.25">
      <c r="A94" s="9">
        <v>86</v>
      </c>
      <c r="B94" s="10" t="s">
        <v>3</v>
      </c>
      <c r="C94" s="11">
        <f t="shared" si="36"/>
        <v>0</v>
      </c>
      <c r="D94" s="11">
        <v>0</v>
      </c>
      <c r="E94" s="11">
        <v>0</v>
      </c>
      <c r="F94" s="11">
        <v>0</v>
      </c>
      <c r="G94" s="20">
        <v>0</v>
      </c>
      <c r="H94" s="11">
        <v>0</v>
      </c>
      <c r="I94" s="11">
        <v>0</v>
      </c>
      <c r="J94" s="15" t="s">
        <v>24</v>
      </c>
    </row>
    <row r="95" spans="1:10" ht="162" customHeight="1">
      <c r="A95" s="9">
        <v>87</v>
      </c>
      <c r="B95" s="10" t="s">
        <v>49</v>
      </c>
      <c r="C95" s="11">
        <f aca="true" t="shared" si="40" ref="C95:C104">D95+E95+F95+G95+H95+I95</f>
        <v>681.58</v>
      </c>
      <c r="D95" s="11">
        <f aca="true" t="shared" si="41" ref="D95:I95">D96+D97</f>
        <v>173</v>
      </c>
      <c r="E95" s="11">
        <f t="shared" si="41"/>
        <v>0</v>
      </c>
      <c r="F95" s="11">
        <f t="shared" si="41"/>
        <v>121</v>
      </c>
      <c r="G95" s="20">
        <f t="shared" si="41"/>
        <v>125.84</v>
      </c>
      <c r="H95" s="11">
        <f t="shared" si="41"/>
        <v>130.87</v>
      </c>
      <c r="I95" s="11">
        <f t="shared" si="41"/>
        <v>130.87</v>
      </c>
      <c r="J95" s="27" t="s">
        <v>57</v>
      </c>
    </row>
    <row r="96" spans="1:10" ht="20.25">
      <c r="A96" s="22">
        <v>88</v>
      </c>
      <c r="B96" s="23" t="s">
        <v>9</v>
      </c>
      <c r="C96" s="24">
        <f t="shared" si="40"/>
        <v>0</v>
      </c>
      <c r="D96" s="24">
        <v>0</v>
      </c>
      <c r="E96" s="24">
        <v>0</v>
      </c>
      <c r="F96" s="24">
        <v>0</v>
      </c>
      <c r="G96" s="39">
        <v>0</v>
      </c>
      <c r="H96" s="24">
        <v>0</v>
      </c>
      <c r="I96" s="24">
        <v>0</v>
      </c>
      <c r="J96" s="26" t="s">
        <v>24</v>
      </c>
    </row>
    <row r="97" spans="1:10" ht="20.25">
      <c r="A97" s="9">
        <v>89</v>
      </c>
      <c r="B97" s="10" t="s">
        <v>3</v>
      </c>
      <c r="C97" s="11">
        <f t="shared" si="40"/>
        <v>681.58</v>
      </c>
      <c r="D97" s="11">
        <v>173</v>
      </c>
      <c r="E97" s="11">
        <v>0</v>
      </c>
      <c r="F97" s="11">
        <v>121</v>
      </c>
      <c r="G97" s="20">
        <v>125.84</v>
      </c>
      <c r="H97" s="11">
        <v>130.87</v>
      </c>
      <c r="I97" s="11">
        <v>130.87</v>
      </c>
      <c r="J97" s="15" t="s">
        <v>24</v>
      </c>
    </row>
    <row r="98" spans="1:10" ht="141.75">
      <c r="A98" s="9">
        <v>90</v>
      </c>
      <c r="B98" s="10" t="s">
        <v>56</v>
      </c>
      <c r="C98" s="11">
        <f t="shared" si="40"/>
        <v>99.99</v>
      </c>
      <c r="D98" s="11">
        <f aca="true" t="shared" si="42" ref="D98:I98">D99+D100</f>
        <v>99.99</v>
      </c>
      <c r="E98" s="11">
        <f t="shared" si="42"/>
        <v>0</v>
      </c>
      <c r="F98" s="11">
        <f t="shared" si="42"/>
        <v>0</v>
      </c>
      <c r="G98" s="20">
        <f t="shared" si="42"/>
        <v>0</v>
      </c>
      <c r="H98" s="11">
        <f t="shared" si="42"/>
        <v>0</v>
      </c>
      <c r="I98" s="11">
        <f t="shared" si="42"/>
        <v>0</v>
      </c>
      <c r="J98" s="27" t="s">
        <v>58</v>
      </c>
    </row>
    <row r="99" spans="1:10" ht="20.25">
      <c r="A99" s="22">
        <v>91</v>
      </c>
      <c r="B99" s="23" t="s">
        <v>9</v>
      </c>
      <c r="C99" s="24">
        <f t="shared" si="40"/>
        <v>0</v>
      </c>
      <c r="D99" s="24">
        <v>0</v>
      </c>
      <c r="E99" s="24">
        <v>0</v>
      </c>
      <c r="F99" s="24">
        <v>0</v>
      </c>
      <c r="G99" s="39">
        <v>0</v>
      </c>
      <c r="H99" s="24">
        <v>0</v>
      </c>
      <c r="I99" s="24">
        <v>0</v>
      </c>
      <c r="J99" s="26" t="s">
        <v>24</v>
      </c>
    </row>
    <row r="100" spans="1:10" ht="20.25">
      <c r="A100" s="9">
        <v>92</v>
      </c>
      <c r="B100" s="10" t="s">
        <v>3</v>
      </c>
      <c r="C100" s="11">
        <f t="shared" si="40"/>
        <v>99.99</v>
      </c>
      <c r="D100" s="11">
        <v>99.99</v>
      </c>
      <c r="E100" s="11">
        <v>0</v>
      </c>
      <c r="F100" s="11">
        <v>0</v>
      </c>
      <c r="G100" s="20">
        <v>0</v>
      </c>
      <c r="H100" s="11">
        <v>0</v>
      </c>
      <c r="I100" s="11">
        <v>0</v>
      </c>
      <c r="J100" s="15" t="s">
        <v>24</v>
      </c>
    </row>
    <row r="101" spans="1:10" ht="141.75">
      <c r="A101" s="9">
        <f>A100+1</f>
        <v>93</v>
      </c>
      <c r="B101" s="10" t="s">
        <v>60</v>
      </c>
      <c r="C101" s="11">
        <f t="shared" si="40"/>
        <v>1485</v>
      </c>
      <c r="D101" s="11">
        <f aca="true" t="shared" si="43" ref="D101:I101">D102+D103</f>
        <v>0</v>
      </c>
      <c r="E101" s="11">
        <f t="shared" si="43"/>
        <v>0</v>
      </c>
      <c r="F101" s="11">
        <f t="shared" si="43"/>
        <v>1485</v>
      </c>
      <c r="G101" s="20">
        <f t="shared" si="43"/>
        <v>0</v>
      </c>
      <c r="H101" s="11">
        <f t="shared" si="43"/>
        <v>0</v>
      </c>
      <c r="I101" s="11">
        <f t="shared" si="43"/>
        <v>0</v>
      </c>
      <c r="J101" s="15" t="s">
        <v>62</v>
      </c>
    </row>
    <row r="102" spans="1:10" ht="20.25">
      <c r="A102" s="9">
        <f aca="true" t="shared" si="44" ref="A102:A123">A101+1</f>
        <v>94</v>
      </c>
      <c r="B102" s="23" t="s">
        <v>9</v>
      </c>
      <c r="C102" s="24">
        <f t="shared" si="40"/>
        <v>0</v>
      </c>
      <c r="D102" s="11">
        <v>0</v>
      </c>
      <c r="E102" s="11"/>
      <c r="F102" s="11">
        <v>0</v>
      </c>
      <c r="G102" s="20">
        <v>0</v>
      </c>
      <c r="H102" s="11">
        <v>0</v>
      </c>
      <c r="I102" s="11">
        <v>0</v>
      </c>
      <c r="J102" s="15" t="s">
        <v>24</v>
      </c>
    </row>
    <row r="103" spans="1:10" ht="20.25">
      <c r="A103" s="9">
        <f t="shared" si="44"/>
        <v>95</v>
      </c>
      <c r="B103" s="10" t="s">
        <v>3</v>
      </c>
      <c r="C103" s="11">
        <f t="shared" si="40"/>
        <v>1485</v>
      </c>
      <c r="D103" s="11">
        <v>0</v>
      </c>
      <c r="E103" s="11"/>
      <c r="F103" s="11">
        <v>1485</v>
      </c>
      <c r="G103" s="20">
        <v>0</v>
      </c>
      <c r="H103" s="11">
        <v>0</v>
      </c>
      <c r="I103" s="11">
        <v>0</v>
      </c>
      <c r="J103" s="15" t="s">
        <v>24</v>
      </c>
    </row>
    <row r="104" spans="1:10" ht="125.25" customHeight="1">
      <c r="A104" s="9">
        <f t="shared" si="44"/>
        <v>96</v>
      </c>
      <c r="B104" s="10" t="s">
        <v>61</v>
      </c>
      <c r="C104" s="11">
        <f t="shared" si="40"/>
        <v>17952.496</v>
      </c>
      <c r="D104" s="11">
        <f aca="true" t="shared" si="45" ref="D104:I104">D105+D106</f>
        <v>0</v>
      </c>
      <c r="E104" s="11">
        <f t="shared" si="45"/>
        <v>0</v>
      </c>
      <c r="F104" s="11">
        <f t="shared" si="45"/>
        <v>1217.46</v>
      </c>
      <c r="G104" s="20">
        <f t="shared" si="45"/>
        <v>14342.536</v>
      </c>
      <c r="H104" s="11">
        <f t="shared" si="45"/>
        <v>1172.5</v>
      </c>
      <c r="I104" s="11">
        <f t="shared" si="45"/>
        <v>1220</v>
      </c>
      <c r="J104" s="32" t="str">
        <f>'[1]Лист1 (для изм в МП)'!$J$104</f>
        <v>20.1</v>
      </c>
    </row>
    <row r="105" spans="1:10" ht="22.5" customHeight="1">
      <c r="A105" s="9">
        <f t="shared" si="44"/>
        <v>97</v>
      </c>
      <c r="B105" s="23" t="s">
        <v>9</v>
      </c>
      <c r="C105" s="24">
        <f>D105+E105+F105+G105+H105+I105</f>
        <v>0</v>
      </c>
      <c r="D105" s="11">
        <v>0</v>
      </c>
      <c r="E105" s="11"/>
      <c r="F105" s="11">
        <v>0</v>
      </c>
      <c r="G105" s="20">
        <v>0</v>
      </c>
      <c r="H105" s="11">
        <v>0</v>
      </c>
      <c r="I105" s="11">
        <v>0</v>
      </c>
      <c r="J105" s="15" t="s">
        <v>24</v>
      </c>
    </row>
    <row r="106" spans="1:10" ht="22.5" customHeight="1">
      <c r="A106" s="9">
        <f t="shared" si="44"/>
        <v>98</v>
      </c>
      <c r="B106" s="10" t="s">
        <v>3</v>
      </c>
      <c r="C106" s="11">
        <f>D106+E106+F106+G106+H106+I106</f>
        <v>17952.496</v>
      </c>
      <c r="D106" s="11">
        <v>0</v>
      </c>
      <c r="E106" s="11"/>
      <c r="F106" s="11">
        <v>1217.46</v>
      </c>
      <c r="G106" s="20">
        <v>14342.536</v>
      </c>
      <c r="H106" s="11">
        <v>1172.5</v>
      </c>
      <c r="I106" s="11">
        <v>1220</v>
      </c>
      <c r="J106" s="15" t="s">
        <v>24</v>
      </c>
    </row>
    <row r="107" spans="1:10" ht="202.5">
      <c r="A107" s="9">
        <f t="shared" si="44"/>
        <v>99</v>
      </c>
      <c r="B107" s="10" t="s">
        <v>65</v>
      </c>
      <c r="C107" s="11">
        <f>D107+E107+F107+G107+H107+I107</f>
        <v>642.24</v>
      </c>
      <c r="D107" s="11">
        <f aca="true" t="shared" si="46" ref="D107:I107">D108+D109</f>
        <v>0</v>
      </c>
      <c r="E107" s="11">
        <f t="shared" si="46"/>
        <v>0</v>
      </c>
      <c r="F107" s="11">
        <f t="shared" si="46"/>
        <v>156</v>
      </c>
      <c r="G107" s="20">
        <f t="shared" si="46"/>
        <v>156</v>
      </c>
      <c r="H107" s="11">
        <f t="shared" si="46"/>
        <v>162.24</v>
      </c>
      <c r="I107" s="11">
        <f t="shared" si="46"/>
        <v>168</v>
      </c>
      <c r="J107" s="32" t="str">
        <f>'[1]Лист1 (для изм в МП)'!$J$107</f>
        <v>27.1</v>
      </c>
    </row>
    <row r="108" spans="1:10" ht="20.25">
      <c r="A108" s="9">
        <f t="shared" si="44"/>
        <v>100</v>
      </c>
      <c r="B108" s="23" t="s">
        <v>9</v>
      </c>
      <c r="C108" s="24">
        <f>D108+E108+F108+G108+H108+I108</f>
        <v>0</v>
      </c>
      <c r="D108" s="11">
        <v>0</v>
      </c>
      <c r="E108" s="11"/>
      <c r="F108" s="11">
        <v>0</v>
      </c>
      <c r="G108" s="20">
        <v>0</v>
      </c>
      <c r="H108" s="11">
        <v>0</v>
      </c>
      <c r="I108" s="11">
        <v>0</v>
      </c>
      <c r="J108" s="15" t="s">
        <v>24</v>
      </c>
    </row>
    <row r="109" spans="1:10" ht="20.25">
      <c r="A109" s="9">
        <f t="shared" si="44"/>
        <v>101</v>
      </c>
      <c r="B109" s="10" t="s">
        <v>3</v>
      </c>
      <c r="C109" s="11">
        <f>D109+E109+F109+G109+H109+I109</f>
        <v>642.24</v>
      </c>
      <c r="D109" s="11">
        <v>0</v>
      </c>
      <c r="E109" s="11"/>
      <c r="F109" s="11">
        <v>156</v>
      </c>
      <c r="G109" s="20">
        <v>156</v>
      </c>
      <c r="H109" s="11">
        <v>162.24</v>
      </c>
      <c r="I109" s="11">
        <v>168</v>
      </c>
      <c r="J109" s="15" t="s">
        <v>24</v>
      </c>
    </row>
    <row r="110" spans="1:10" ht="39" customHeight="1">
      <c r="A110" s="9">
        <f t="shared" si="44"/>
        <v>102</v>
      </c>
      <c r="B110" s="45" t="s">
        <v>52</v>
      </c>
      <c r="C110" s="55"/>
      <c r="D110" s="55"/>
      <c r="E110" s="55"/>
      <c r="F110" s="55"/>
      <c r="G110" s="55"/>
      <c r="H110" s="55"/>
      <c r="I110" s="55"/>
      <c r="J110" s="56"/>
    </row>
    <row r="111" spans="1:10" ht="38.25" customHeight="1">
      <c r="A111" s="9">
        <f t="shared" si="44"/>
        <v>103</v>
      </c>
      <c r="B111" s="10" t="s">
        <v>10</v>
      </c>
      <c r="C111" s="11">
        <f>D111+E111+H111+I111+F111+G111-0.1</f>
        <v>110527.164</v>
      </c>
      <c r="D111" s="11">
        <f aca="true" t="shared" si="47" ref="D111:I111">D112+D113</f>
        <v>22698.54</v>
      </c>
      <c r="E111" s="11">
        <f t="shared" si="47"/>
        <v>0</v>
      </c>
      <c r="F111" s="11">
        <f t="shared" si="47"/>
        <v>22950.69</v>
      </c>
      <c r="G111" s="20">
        <f t="shared" si="47"/>
        <v>21924.814</v>
      </c>
      <c r="H111" s="11">
        <f t="shared" si="47"/>
        <v>21101.51</v>
      </c>
      <c r="I111" s="11">
        <f t="shared" si="47"/>
        <v>21851.71</v>
      </c>
      <c r="J111" s="15" t="s">
        <v>24</v>
      </c>
    </row>
    <row r="112" spans="1:10" ht="24" customHeight="1">
      <c r="A112" s="9">
        <f t="shared" si="44"/>
        <v>104</v>
      </c>
      <c r="B112" s="28" t="s">
        <v>2</v>
      </c>
      <c r="C112" s="11">
        <f>SUM(D112:I112)</f>
        <v>0</v>
      </c>
      <c r="D112" s="11">
        <f aca="true" t="shared" si="48" ref="D112:I113">D120</f>
        <v>0</v>
      </c>
      <c r="E112" s="11">
        <f t="shared" si="48"/>
        <v>0</v>
      </c>
      <c r="F112" s="11">
        <f t="shared" si="48"/>
        <v>0</v>
      </c>
      <c r="G112" s="20">
        <f t="shared" si="48"/>
        <v>0</v>
      </c>
      <c r="H112" s="11">
        <f t="shared" si="48"/>
        <v>0</v>
      </c>
      <c r="I112" s="11">
        <f t="shared" si="48"/>
        <v>0</v>
      </c>
      <c r="J112" s="15" t="s">
        <v>24</v>
      </c>
    </row>
    <row r="113" spans="1:10" ht="24.75" customHeight="1">
      <c r="A113" s="9">
        <f t="shared" si="44"/>
        <v>105</v>
      </c>
      <c r="B113" s="28" t="s">
        <v>3</v>
      </c>
      <c r="C113" s="11">
        <f>SUM(D113:I113)-0.1</f>
        <v>110527.16399999999</v>
      </c>
      <c r="D113" s="11">
        <f t="shared" si="48"/>
        <v>22698.54</v>
      </c>
      <c r="E113" s="11">
        <f t="shared" si="48"/>
        <v>0</v>
      </c>
      <c r="F113" s="11">
        <f t="shared" si="48"/>
        <v>22950.69</v>
      </c>
      <c r="G113" s="20">
        <f t="shared" si="48"/>
        <v>21924.814</v>
      </c>
      <c r="H113" s="11">
        <f t="shared" si="48"/>
        <v>21101.51</v>
      </c>
      <c r="I113" s="11">
        <f t="shared" si="48"/>
        <v>21851.71</v>
      </c>
      <c r="J113" s="15" t="s">
        <v>24</v>
      </c>
    </row>
    <row r="114" spans="1:10" ht="25.5" customHeight="1">
      <c r="A114" s="9">
        <f t="shared" si="44"/>
        <v>106</v>
      </c>
      <c r="B114" s="49" t="s">
        <v>12</v>
      </c>
      <c r="C114" s="50"/>
      <c r="D114" s="50"/>
      <c r="E114" s="50"/>
      <c r="F114" s="50"/>
      <c r="G114" s="50"/>
      <c r="H114" s="50"/>
      <c r="I114" s="50"/>
      <c r="J114" s="51"/>
    </row>
    <row r="115" spans="1:10" ht="58.5" customHeight="1">
      <c r="A115" s="9">
        <f t="shared" si="44"/>
        <v>107</v>
      </c>
      <c r="B115" s="16" t="s">
        <v>33</v>
      </c>
      <c r="C115" s="17">
        <f>D115+E115+F115+G115+H115+I115</f>
        <v>0</v>
      </c>
      <c r="D115" s="17">
        <f>D117</f>
        <v>0</v>
      </c>
      <c r="E115" s="17">
        <f>E117</f>
        <v>0</v>
      </c>
      <c r="F115" s="17">
        <f>F117</f>
        <v>0</v>
      </c>
      <c r="G115" s="38">
        <f>G117+G116</f>
        <v>0</v>
      </c>
      <c r="H115" s="17">
        <f>H117</f>
        <v>0</v>
      </c>
      <c r="I115" s="17">
        <f>I117</f>
        <v>0</v>
      </c>
      <c r="J115" s="18" t="s">
        <v>30</v>
      </c>
    </row>
    <row r="116" spans="1:10" ht="20.25">
      <c r="A116" s="9">
        <f t="shared" si="44"/>
        <v>108</v>
      </c>
      <c r="B116" s="16" t="s">
        <v>2</v>
      </c>
      <c r="C116" s="17">
        <f>D116+E116+F116+G116+H116+I116</f>
        <v>0</v>
      </c>
      <c r="D116" s="17">
        <v>0</v>
      </c>
      <c r="E116" s="17">
        <v>0</v>
      </c>
      <c r="F116" s="17">
        <v>0</v>
      </c>
      <c r="G116" s="38">
        <v>0</v>
      </c>
      <c r="H116" s="17">
        <v>0</v>
      </c>
      <c r="I116" s="17">
        <v>0</v>
      </c>
      <c r="J116" s="18" t="s">
        <v>24</v>
      </c>
    </row>
    <row r="117" spans="1:10" ht="20.25">
      <c r="A117" s="9">
        <f t="shared" si="44"/>
        <v>109</v>
      </c>
      <c r="B117" s="16" t="s">
        <v>3</v>
      </c>
      <c r="C117" s="17">
        <f>D117+E117+F117+G117+H117+I117</f>
        <v>0</v>
      </c>
      <c r="D117" s="17">
        <v>0</v>
      </c>
      <c r="E117" s="17">
        <v>0</v>
      </c>
      <c r="F117" s="17">
        <v>0</v>
      </c>
      <c r="G117" s="38">
        <v>0</v>
      </c>
      <c r="H117" s="17">
        <v>0</v>
      </c>
      <c r="I117" s="17">
        <v>0</v>
      </c>
      <c r="J117" s="18" t="s">
        <v>24</v>
      </c>
    </row>
    <row r="118" spans="1:10" ht="20.25">
      <c r="A118" s="9">
        <f t="shared" si="44"/>
        <v>110</v>
      </c>
      <c r="B118" s="52" t="s">
        <v>50</v>
      </c>
      <c r="C118" s="53"/>
      <c r="D118" s="53"/>
      <c r="E118" s="53"/>
      <c r="F118" s="53"/>
      <c r="G118" s="53"/>
      <c r="H118" s="53"/>
      <c r="I118" s="53"/>
      <c r="J118" s="54"/>
    </row>
    <row r="119" spans="1:10" ht="60.75">
      <c r="A119" s="9">
        <f t="shared" si="44"/>
        <v>111</v>
      </c>
      <c r="B119" s="10" t="s">
        <v>11</v>
      </c>
      <c r="C119" s="11">
        <f aca="true" t="shared" si="49" ref="C119:I119">C120+C121</f>
        <v>110527.16399999999</v>
      </c>
      <c r="D119" s="11">
        <f t="shared" si="49"/>
        <v>22698.54</v>
      </c>
      <c r="E119" s="11">
        <f t="shared" si="49"/>
        <v>0</v>
      </c>
      <c r="F119" s="11">
        <f t="shared" si="49"/>
        <v>22950.69</v>
      </c>
      <c r="G119" s="20">
        <f t="shared" si="49"/>
        <v>21924.814</v>
      </c>
      <c r="H119" s="11">
        <f t="shared" si="49"/>
        <v>21101.51</v>
      </c>
      <c r="I119" s="11">
        <f t="shared" si="49"/>
        <v>21851.71</v>
      </c>
      <c r="J119" s="15" t="s">
        <v>24</v>
      </c>
    </row>
    <row r="120" spans="1:10" ht="20.25">
      <c r="A120" s="9">
        <f t="shared" si="44"/>
        <v>112</v>
      </c>
      <c r="B120" s="10" t="s">
        <v>2</v>
      </c>
      <c r="C120" s="11">
        <f>D120+E120+F120+G120+H120+I120</f>
        <v>0</v>
      </c>
      <c r="D120" s="11">
        <v>0</v>
      </c>
      <c r="E120" s="11">
        <f>E122+E149+E143</f>
        <v>0</v>
      </c>
      <c r="F120" s="11">
        <v>0</v>
      </c>
      <c r="G120" s="20">
        <v>0</v>
      </c>
      <c r="H120" s="11">
        <v>0</v>
      </c>
      <c r="I120" s="11">
        <v>0</v>
      </c>
      <c r="J120" s="15" t="s">
        <v>24</v>
      </c>
    </row>
    <row r="121" spans="1:10" ht="20.25">
      <c r="A121" s="9">
        <f t="shared" si="44"/>
        <v>113</v>
      </c>
      <c r="B121" s="10" t="s">
        <v>3</v>
      </c>
      <c r="C121" s="11">
        <f>D121+E121+F121+G121+H121+I121-0.1</f>
        <v>110527.16399999999</v>
      </c>
      <c r="D121" s="11">
        <f aca="true" t="shared" si="50" ref="D121:I121">D123</f>
        <v>22698.54</v>
      </c>
      <c r="E121" s="11">
        <f t="shared" si="50"/>
        <v>0</v>
      </c>
      <c r="F121" s="11">
        <f t="shared" si="50"/>
        <v>22950.69</v>
      </c>
      <c r="G121" s="20">
        <f t="shared" si="50"/>
        <v>21924.814</v>
      </c>
      <c r="H121" s="11">
        <f t="shared" si="50"/>
        <v>21101.51</v>
      </c>
      <c r="I121" s="11">
        <f t="shared" si="50"/>
        <v>21851.71</v>
      </c>
      <c r="J121" s="15" t="s">
        <v>24</v>
      </c>
    </row>
    <row r="122" spans="1:10" ht="123.75" customHeight="1">
      <c r="A122" s="9">
        <f t="shared" si="44"/>
        <v>114</v>
      </c>
      <c r="B122" s="10" t="s">
        <v>55</v>
      </c>
      <c r="C122" s="11">
        <f>D122+E122+F122+G122+H122+I122-0.1</f>
        <v>110527.16399999999</v>
      </c>
      <c r="D122" s="11">
        <f aca="true" t="shared" si="51" ref="D122:I122">D123</f>
        <v>22698.54</v>
      </c>
      <c r="E122" s="11">
        <f t="shared" si="51"/>
        <v>0</v>
      </c>
      <c r="F122" s="11">
        <f t="shared" si="51"/>
        <v>22950.69</v>
      </c>
      <c r="G122" s="20">
        <f t="shared" si="51"/>
        <v>21924.814</v>
      </c>
      <c r="H122" s="11">
        <f t="shared" si="51"/>
        <v>21101.51</v>
      </c>
      <c r="I122" s="11">
        <f t="shared" si="51"/>
        <v>21851.71</v>
      </c>
      <c r="J122" s="27" t="s">
        <v>59</v>
      </c>
    </row>
    <row r="123" spans="1:10" ht="20.25">
      <c r="A123" s="9">
        <f t="shared" si="44"/>
        <v>115</v>
      </c>
      <c r="B123" s="10" t="s">
        <v>3</v>
      </c>
      <c r="C123" s="11">
        <f>D123+E123+F123+G123+H123+I123-0.1</f>
        <v>110527.16399999999</v>
      </c>
      <c r="D123" s="11">
        <v>22698.54</v>
      </c>
      <c r="E123" s="11">
        <v>0</v>
      </c>
      <c r="F123" s="11">
        <v>22950.69</v>
      </c>
      <c r="G123" s="20">
        <v>21924.814</v>
      </c>
      <c r="H123" s="11">
        <v>21101.51</v>
      </c>
      <c r="I123" s="11">
        <v>21851.71</v>
      </c>
      <c r="J123" s="15" t="s">
        <v>24</v>
      </c>
    </row>
    <row r="124" spans="4:6" ht="14.25">
      <c r="D124" s="3"/>
      <c r="E124" s="3"/>
      <c r="F124" s="3"/>
    </row>
    <row r="125" spans="1:6" ht="78.75" customHeight="1">
      <c r="A125" s="48" t="s">
        <v>63</v>
      </c>
      <c r="B125" s="48"/>
      <c r="D125" s="3"/>
      <c r="E125" s="3"/>
      <c r="F125" s="3"/>
    </row>
    <row r="126" ht="14.25">
      <c r="F126" s="3"/>
    </row>
    <row r="127" ht="14.25">
      <c r="F127" s="3"/>
    </row>
    <row r="128" ht="14.25">
      <c r="F128" s="3"/>
    </row>
    <row r="129" ht="14.25">
      <c r="F129" s="3"/>
    </row>
  </sheetData>
  <sheetProtection/>
  <mergeCells count="19">
    <mergeCell ref="G2:J2"/>
    <mergeCell ref="B33:J33"/>
    <mergeCell ref="D6:I7"/>
    <mergeCell ref="J6:J7"/>
    <mergeCell ref="B54:J54"/>
    <mergeCell ref="H1:J1"/>
    <mergeCell ref="A5:J5"/>
    <mergeCell ref="B6:B8"/>
    <mergeCell ref="A6:A8"/>
    <mergeCell ref="G3:J3"/>
    <mergeCell ref="C6:C8"/>
    <mergeCell ref="B50:J50"/>
    <mergeCell ref="A125:B125"/>
    <mergeCell ref="B114:J114"/>
    <mergeCell ref="B118:J118"/>
    <mergeCell ref="B58:J58"/>
    <mergeCell ref="B110:J110"/>
    <mergeCell ref="B22:J22"/>
    <mergeCell ref="B27:J27"/>
  </mergeCells>
  <printOptions/>
  <pageMargins left="0.8267716535433072" right="0.8267716535433072" top="0.984251968503937" bottom="0.8267716535433072" header="0.15748031496062992" footer="0.03937007874015748"/>
  <pageSetup fitToHeight="0" horizontalDpi="600" verticalDpi="600" orientation="landscape" paperSize="9" scale="7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2020-06-02T05:52:40Z</dcterms:modified>
  <cp:category/>
  <cp:version/>
  <cp:contentType/>
  <cp:contentStatus/>
</cp:coreProperties>
</file>