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0"/>
  </bookViews>
  <sheets>
    <sheet name="прил 1" sheetId="1" r:id="rId1"/>
    <sheet name="прил 2" sheetId="2" r:id="rId2"/>
    <sheet name="прил 3" sheetId="3" r:id="rId3"/>
    <sheet name="прил 4" sheetId="4" r:id="rId4"/>
    <sheet name="прил 5-31" sheetId="5" r:id="rId5"/>
  </sheets>
  <definedNames>
    <definedName name="_xlnm.Print_Titles" localSheetId="1">'прил 2'!$14:$17</definedName>
    <definedName name="_xlnm.Print_Titles" localSheetId="2">'прил 3'!$7:$8</definedName>
    <definedName name="_xlnm.Print_Titles" localSheetId="3">'прил 4'!$9:$10</definedName>
  </definedNames>
  <calcPr fullCalcOnLoad="1"/>
</workbook>
</file>

<file path=xl/comments4.xml><?xml version="1.0" encoding="utf-8"?>
<comments xmlns="http://schemas.openxmlformats.org/spreadsheetml/2006/main">
  <authors>
    <author>User</author>
  </authors>
  <commentList>
    <comment ref="C34"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<sst xmlns="http://schemas.openxmlformats.org/spreadsheetml/2006/main" count="4880" uniqueCount="1153">
  <si>
    <t>4910100</t>
  </si>
  <si>
    <t>11625000</t>
  </si>
  <si>
    <t>11690000</t>
  </si>
  <si>
    <t>Прочие поступления от денежных взысканий (штрафов) и иных сумм в возмещение ущерба</t>
  </si>
  <si>
    <t>21905000</t>
  </si>
  <si>
    <t>к решению Назаровского районного Совета депутатов</t>
  </si>
  <si>
    <t>Ежегодная денежная выплата гражданам ,награжденным  знаком "Почетный донор России"</t>
  </si>
  <si>
    <t>5053000</t>
  </si>
  <si>
    <t>5053001</t>
  </si>
  <si>
    <t>5053002</t>
  </si>
  <si>
    <t>Предоставление субсидий  в качестве помощи  для оплаты жилья  и коммунальных услуг  реабилитированным лицам  и лицам , признанным пострадавшими от политических репрессий, за счет средств краевого бюджета</t>
  </si>
  <si>
    <t>5056012</t>
  </si>
  <si>
    <t xml:space="preserve">Доставка и пересылка  ежемесячных денежных выплат </t>
  </si>
  <si>
    <t>5056026</t>
  </si>
  <si>
    <t>Предоставление субсидий для оплаты жилья и коммунальных услуг  ветеранам труда края</t>
  </si>
  <si>
    <t>5056501</t>
  </si>
  <si>
    <t>Предоставление субсидий гражданам на оплату жилья и коммунальных услуг с учетом их доходов</t>
  </si>
  <si>
    <t>МО Подсосенский сельсовет</t>
  </si>
  <si>
    <t>МО Преображенский сельсовет</t>
  </si>
  <si>
    <t>МО Сахаптинский сельсовет</t>
  </si>
  <si>
    <t>МО Степновский сельсовет</t>
  </si>
  <si>
    <t xml:space="preserve">ИТОГО </t>
  </si>
  <si>
    <t>МО Верхнеададымский сельсовет</t>
  </si>
  <si>
    <t xml:space="preserve">    Дотация на выравнивание уровня бюджетной обеспеченности</t>
  </si>
  <si>
    <t>Тыс.руб.</t>
  </si>
  <si>
    <t xml:space="preserve">                                                                                               к решению Назаровского районного Совета депутатов</t>
  </si>
  <si>
    <t xml:space="preserve">                                                                                              к решению Назаровского районного Совета депутатов</t>
  </si>
  <si>
    <t xml:space="preserve">                     Приложение 5</t>
  </si>
  <si>
    <t xml:space="preserve">                    Приложение 6</t>
  </si>
  <si>
    <t xml:space="preserve">                                                                                             к решению Назаровского районного Совета депутатов</t>
  </si>
  <si>
    <t>Утвержденные бюджетные назначения</t>
  </si>
  <si>
    <t>000 90  00  00  00  00  0000  000</t>
  </si>
  <si>
    <t>Бюджетные кредиты от других бюджетов бюджетной  системы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</si>
  <si>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</si>
  <si>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</si>
  <si>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</si>
  <si>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</si>
  <si>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</si>
  <si>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</si>
  <si>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</si>
  <si>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</si>
  <si>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</si>
  <si>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</si>
  <si>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муниципальных районов</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</si>
  <si>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</si>
  <si>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</si>
  <si>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Возврат бюджетных кредитов, предоставленных юридическим лицам в валюте Российской Федерации</t>
  </si>
  <si>
    <t>Исполнено</t>
  </si>
  <si>
    <t>% исполнения</t>
  </si>
  <si>
    <t>11690050</t>
  </si>
  <si>
    <t>Прочие поступления от денежных взысканий (штрафов) и иных сумм в возмещение ущерба, зачисляемые в бюджеты муниципальных районов</t>
  </si>
  <si>
    <t>11700000</t>
  </si>
  <si>
    <t>11705050</t>
  </si>
  <si>
    <t>180</t>
  </si>
  <si>
    <t xml:space="preserve">                    Приложение 7</t>
  </si>
  <si>
    <t xml:space="preserve">                           Приложение 10</t>
  </si>
  <si>
    <t xml:space="preserve">                          Приложение 12</t>
  </si>
  <si>
    <t>Источники финансирования дефицита районного бюджета</t>
  </si>
  <si>
    <t>Приложение 1</t>
  </si>
  <si>
    <t>Наименование показателя</t>
  </si>
  <si>
    <t>Код источника финансирования по КИВФ,КИВнФ</t>
  </si>
  <si>
    <t>Источники финансирования дефицита бюджета - всего</t>
  </si>
  <si>
    <t>ИСТОЧНИКИ ВНУТРЕННЕГО ФИНАНСИРОВАНИЯ ДЕФИЦИТОВ  БЮДЖЕТОВ</t>
  </si>
  <si>
    <t>000 01  00  00  00  00  0000  000</t>
  </si>
  <si>
    <t>000 01  03  00  00  00  0000  000</t>
  </si>
  <si>
    <t>Получение бюджетных кредитов от других  бюджетов бюджетной системы Российской  Федерации в валюте Российской Федерации</t>
  </si>
  <si>
    <t>000 01  03  00  00  00  0000  700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</si>
  <si>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</si>
  <si>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000 01  03  00  00  05  0000  710</t>
  </si>
  <si>
    <t>000 01  03  00  00  00  0000  800</t>
  </si>
  <si>
    <t>000 01  03  00  00  05  0000  810</t>
  </si>
  <si>
    <t>000 01  06  00  00  00  0000  000</t>
  </si>
  <si>
    <t>000 01  06  05  00  00  0000  000</t>
  </si>
  <si>
    <t>000 01  06  05  01  00  0000  640</t>
  </si>
  <si>
    <t>000 01  06  05  01  05  0000  640</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</si>
  <si>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</si>
  <si>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5057811</t>
  </si>
  <si>
    <t>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</si>
  <si>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Выполнение отдельных государственных полномочий  по решению вопросов поддержки сельскохозяйственного производства</t>
  </si>
  <si>
    <t>9210252</t>
  </si>
  <si>
    <t>9223300</t>
  </si>
  <si>
    <t>Транспорт</t>
  </si>
  <si>
    <t>0408</t>
  </si>
  <si>
    <t>Автомобильный транспорт</t>
  </si>
  <si>
    <t>3030000</t>
  </si>
  <si>
    <t>Отдельные мероприятия в области автомобильного транспорта</t>
  </si>
  <si>
    <t>3030200</t>
  </si>
  <si>
    <t>Другие вопросы в области национальной экономики</t>
  </si>
  <si>
    <t>0412</t>
  </si>
  <si>
    <t>Целевые программы муниципальных образований</t>
  </si>
  <si>
    <t>7950000</t>
  </si>
  <si>
    <t>Жилищно-коммунальное хозяйство</t>
  </si>
  <si>
    <t>0500</t>
  </si>
  <si>
    <t>Коммунальное хозяйство</t>
  </si>
  <si>
    <t>0502</t>
  </si>
  <si>
    <t>7950100</t>
  </si>
  <si>
    <t>Образование</t>
  </si>
  <si>
    <t>0700</t>
  </si>
  <si>
    <t>Молодежная политика и оздоровление детей</t>
  </si>
  <si>
    <t>0707</t>
  </si>
  <si>
    <t>Организационно-воспитательная работа с молодежью</t>
  </si>
  <si>
    <t>4310000</t>
  </si>
  <si>
    <t>Проведение мероприятий для детей и молодежи</t>
  </si>
  <si>
    <t>4310100</t>
  </si>
  <si>
    <t>0800</t>
  </si>
  <si>
    <t>Культура</t>
  </si>
  <si>
    <t>0801</t>
  </si>
  <si>
    <t>Библиотеки</t>
  </si>
  <si>
    <t>4420000</t>
  </si>
  <si>
    <t>4429900</t>
  </si>
  <si>
    <t>Мероприятия в сфере культуры, кинематографии и средств массовой информации</t>
  </si>
  <si>
    <t>4500000</t>
  </si>
  <si>
    <t>Иные безвозмездные и безвозвратные перечисления</t>
  </si>
  <si>
    <t>5200000</t>
  </si>
  <si>
    <t>Средства, передаваемые для компенсации дополнительных расходов, возникших в результате решений, принятых органами власти другого уровня</t>
  </si>
  <si>
    <t>5201500</t>
  </si>
  <si>
    <t>5201501</t>
  </si>
  <si>
    <t>5220400</t>
  </si>
  <si>
    <t>5220440</t>
  </si>
  <si>
    <t>8700001</t>
  </si>
  <si>
    <t>9220400</t>
  </si>
  <si>
    <t>0900</t>
  </si>
  <si>
    <t>Стационарная медицинская помощь</t>
  </si>
  <si>
    <t>0901</t>
  </si>
  <si>
    <t>862</t>
  </si>
  <si>
    <t>Физическая культура и спорт</t>
  </si>
  <si>
    <t xml:space="preserve">Мероприятия в области здравоохранения, спорта и физической культуры, туризма </t>
  </si>
  <si>
    <t>5129700</t>
  </si>
  <si>
    <t>Социальная политика</t>
  </si>
  <si>
    <t>1000</t>
  </si>
  <si>
    <t>Социальное обеспечение населения</t>
  </si>
  <si>
    <t>1003</t>
  </si>
  <si>
    <t>Социальные выплаты</t>
  </si>
  <si>
    <t>005</t>
  </si>
  <si>
    <t>5223100</t>
  </si>
  <si>
    <t>7951500</t>
  </si>
  <si>
    <t xml:space="preserve">Осуществление государственных полномочий по организации деятельности органов управления системой социальной защиты населения
</t>
  </si>
  <si>
    <t>9220440</t>
  </si>
  <si>
    <t>Государственная поддержка в сфере культуры, кинематографии и средств массовой информации</t>
  </si>
  <si>
    <t>4508500</t>
  </si>
  <si>
    <t>5223101</t>
  </si>
  <si>
    <t>864</t>
  </si>
  <si>
    <t>Глава местной администрации (исполнительно-распорядительного органа муниципального образования)</t>
  </si>
  <si>
    <t>0020800</t>
  </si>
  <si>
    <t>Региональные целевые  программы</t>
  </si>
  <si>
    <t>5225635</t>
  </si>
  <si>
    <t>Функционирование высшего должностного лица субъекта Российской Федерации и муниципального образования</t>
  </si>
  <si>
    <t>0102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</si>
  <si>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</si>
  <si>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0020000</t>
  </si>
  <si>
    <t>Глава муниципального образования</t>
  </si>
  <si>
    <t>0020300</t>
  </si>
  <si>
    <t>Выполнение функций органами местного самоуправления</t>
  </si>
  <si>
    <t>500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</si>
  <si>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</si>
  <si>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</si>
  <si>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t>
  </si>
  <si>
    <t>0021200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</si>
  <si>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</si>
  <si>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0104</t>
  </si>
  <si>
    <t>Центральный аппарат</t>
  </si>
  <si>
    <t>0020400</t>
  </si>
  <si>
    <t>Центральный аппарат иных органов</t>
  </si>
  <si>
    <t>0020460</t>
  </si>
  <si>
    <t>9210000</t>
  </si>
  <si>
    <t>0111</t>
  </si>
  <si>
    <t>0113</t>
  </si>
  <si>
    <t>Национальная безопасность и правоохранительная деятельность</t>
  </si>
  <si>
    <t>0300</t>
  </si>
  <si>
    <t>Доставка и пересылка субсидий ,предоставляемых в качестве помощи для оплаты жилья и коммунальных услуг отдельным категориям граждан, за исключением ветеранов труда и граждан,приравненных к ним по состоянию на 31 декабря 2004 года, реабилитированных лиц и лиц признанных пострадавшими от политических репрессий, лиц, проработавших в тылу  в период с 22 июня 1941 года по 9 мая 1945 года не менее шести месяцев, исключая период работы  на временно окупированных территориях СССР, либо награжденных орденами или медалями СССР за самоотверженный труд в период Великой Отечественной войны</t>
  </si>
  <si>
    <t>Предоставление субсидий для оплаты жилья и коммунальных услуг родителям погибших военнослужащих</t>
  </si>
  <si>
    <t xml:space="preserve"> Предоставление субсидий  для оплаты жилья и коммунальных услуг лицам , работающим и проживающим в сельской местности</t>
  </si>
  <si>
    <t>Предоставление дополнительных субсидий участникам,инвалидам Великой Отечественной войны и лицам, приравненным к ним</t>
  </si>
  <si>
    <t>Предоставление субсидий членам семей граждан, подвергшихся воздействию радиации вследствие Чернобыльской и других аварий и катастроф для оплаты жилья и коммунальных услуг</t>
  </si>
  <si>
    <t xml:space="preserve">Доставка субсидий, предоставляемых в качестве помощи для оплаты жилья и коммунальных услуг с учетом их доходов
</t>
  </si>
  <si>
    <t>5056511</t>
  </si>
  <si>
    <t>Предоставление дополнительных мер социальной поддержки  участникам , инвалидам Великой Отечественной войны и лицам приравненным к ним для оплаты жилья  и коммунальных услуг</t>
  </si>
  <si>
    <t>Предоставление дополнительных мер социальной поддержки супругу (супруге) погибших (без вести пропавших) военнослужащих, умерших участников , инвалидов Великой Отечественной войны и лиц, приравненных к ним для оплаты жилья и коммунальных услуг</t>
  </si>
  <si>
    <t>1008820</t>
  </si>
  <si>
    <t>Массовый спорт</t>
  </si>
  <si>
    <t>1102</t>
  </si>
  <si>
    <t>Другие вопросы в области здравоохранения</t>
  </si>
  <si>
    <t>0909</t>
  </si>
  <si>
    <t>057</t>
  </si>
  <si>
    <t>Муниципальное казенное учреждение "Управление здравоохранения Назаровского района"</t>
  </si>
  <si>
    <t>0960201</t>
  </si>
  <si>
    <t xml:space="preserve"> 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за счет средств краевого  бюджета</t>
  </si>
  <si>
    <t>5056620</t>
  </si>
  <si>
    <t>5056621</t>
  </si>
  <si>
    <t>Предоставление субсидий в качестве помощи  для оплаты  жилья  и коммунальных услуг ветеранам труда и гражданам , приравненным  к ним по состоянию на 31 декабря 2004г.</t>
  </si>
  <si>
    <t>5056622</t>
  </si>
  <si>
    <t>Доставка и пересылка  субсидий , предоставляемых  в качестве помощи  для оплаты жилья и  коммунальных услуг ветеранам труда и гражданам , приравненным к ним по состоянию на 31 декабря 2004г.</t>
  </si>
  <si>
    <t>5056623</t>
  </si>
  <si>
    <t>5056624</t>
  </si>
  <si>
    <t>5056625</t>
  </si>
  <si>
    <t>Закон края "О дополнительных мерах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службы(служебных обязанностей)"</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</si>
  <si>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 погибших (умерших) при исполнении  обязанностей  военной службы (служебных  обязанностей)</t>
  </si>
  <si>
    <t>Предоставление денежных выплат на оплату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t>
  </si>
  <si>
    <t>5056801</t>
  </si>
  <si>
    <t>Доставка и пересылка денежных выплат на оплату жилой площади с отоплением и  освещением педагогическим работникам  образовательных учреждений в сельской местности , рабочих поселках  (поселках городского типа)</t>
  </si>
  <si>
    <t>5056802</t>
  </si>
  <si>
    <t>5057809</t>
  </si>
  <si>
    <t>5057810</t>
  </si>
  <si>
    <t xml:space="preserve">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
</t>
  </si>
  <si>
    <t>5057906</t>
  </si>
  <si>
    <t>Сумма на год</t>
  </si>
  <si>
    <t>Исполнено за год</t>
  </si>
  <si>
    <t>Обеспечение пожарной безопасности</t>
  </si>
  <si>
    <t>0310</t>
  </si>
  <si>
    <t>Дорожное хозяйство(дорожные фонды)</t>
  </si>
  <si>
    <t>0409</t>
  </si>
  <si>
    <t>Жилищное хозяйство</t>
  </si>
  <si>
    <t>0501</t>
  </si>
  <si>
    <t>Обслуживание государственного и муниципального  долга</t>
  </si>
  <si>
    <t>1300</t>
  </si>
  <si>
    <t>Обслуживание государственного  внутреннего и муниципального долга</t>
  </si>
  <si>
    <t>1301</t>
  </si>
  <si>
    <t xml:space="preserve">№ п/п </t>
  </si>
  <si>
    <t>7</t>
  </si>
  <si>
    <t>8</t>
  </si>
  <si>
    <t>015</t>
  </si>
  <si>
    <t>Назаровский районный Совет депутатов</t>
  </si>
  <si>
    <t>Расходы на обеспечение расходных обязательств за счет средств межбюджетных трансфертов</t>
  </si>
  <si>
    <t>0920305</t>
  </si>
  <si>
    <t>Расходы,связанные с беспорным взысканием средств на основании исполнительных листов мировых судей, судов общей юрисдикции</t>
  </si>
  <si>
    <t>Долгосрочная целевая программа "Дороги Красноярья" на 2012-2016 годы</t>
  </si>
  <si>
    <t>5222000</t>
  </si>
  <si>
    <t>Спортивные клубы</t>
  </si>
  <si>
    <t>4829900</t>
  </si>
  <si>
    <t>5226700</t>
  </si>
  <si>
    <t>9226700</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</si>
  <si>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ФФОМС</t>
  </si>
  <si>
    <t xml:space="preserve">Долгосрочная целевая программа "Укрепление материально-технической базы  краевых государственных , муниципальных учреждений здравоохранения и краевых государственных  образовательных учреждений среднего профессионального и дополнительного профессионального образования  Красноярского края" на 2012-2014г. </t>
  </si>
  <si>
    <t>5221500</t>
  </si>
  <si>
    <t>Приобретение , поставка и монтаж модульных ФАП, отделочные, пусконаладочные работы, монтаж двускатной крыши, оснащение оборудованием и мебелью, в том числе на софинансирование  мероприятий  Программы модернизации здравоохранения</t>
  </si>
  <si>
    <t>5221505</t>
  </si>
  <si>
    <t>Софинансирование мероприятий ,предусмотренных долгосрочной целевой  программой "Укрепление материально-технической базы  краевых государственных , муниципальных учреждений здравоохранения и краевых государственных  образовательных учреждений среднего профессионального и дополнительного профессионального образования  Красноярского края" на 2012-2014г. за счет средств местного бюджета</t>
  </si>
  <si>
    <t>9221500</t>
  </si>
  <si>
    <t>Осуществление государственных полномочий по организации оказания медицинской помощи на территории Красноярского края муниципальными учреждениями, за исключением расходов, осуществляемых через систему обязательного мед.страхования</t>
  </si>
  <si>
    <t>9210272</t>
  </si>
  <si>
    <t xml:space="preserve">Мероприятия в области образования </t>
  </si>
  <si>
    <t>4360000</t>
  </si>
  <si>
    <t xml:space="preserve"> 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t>
  </si>
  <si>
    <t>4367500</t>
  </si>
  <si>
    <t xml:space="preserve">Долгосрочная целевая программа"Развитие сети дошкольных  образовательных учреждений " на 2012-2015 годы  </t>
  </si>
  <si>
    <t>5227400</t>
  </si>
  <si>
    <t>Комплектование книжных фондов библиотек муниципальных образований за счет средств федерального бюджета</t>
  </si>
  <si>
    <t>Комплектование  фондов муниципальных библиотек края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</si>
  <si>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</si>
  <si>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4520000</t>
  </si>
  <si>
    <t>4529900</t>
  </si>
  <si>
    <t>075</t>
  </si>
  <si>
    <t>Управление образования администрации Назаровского района</t>
  </si>
  <si>
    <t>Дошкольное образование</t>
  </si>
  <si>
    <t>0701</t>
  </si>
  <si>
    <t>Детские дошкольные учреждения</t>
  </si>
  <si>
    <t>4200000</t>
  </si>
  <si>
    <t>4209900</t>
  </si>
  <si>
    <t>4367501</t>
  </si>
  <si>
    <t>5225100</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</si>
  <si>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</si>
  <si>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9210213</t>
  </si>
  <si>
    <t>Общее образование</t>
  </si>
  <si>
    <t>0702</t>
  </si>
  <si>
    <t>Школы-детские сады, школы начальные, неполные средние и средние</t>
  </si>
  <si>
    <t>4210000</t>
  </si>
  <si>
    <t>4219900</t>
  </si>
  <si>
    <t>Учреждения по внешкольной работе с детьми</t>
  </si>
  <si>
    <t>4230000</t>
  </si>
  <si>
    <t>4239900</t>
  </si>
  <si>
    <t xml:space="preserve">Ежемесячное денежное вознаграждение за классное руководство </t>
  </si>
  <si>
    <t>5200900</t>
  </si>
  <si>
    <t>Ежемесячное денежное вознаграждение за классное руководство за счет средств федерального бюджета</t>
  </si>
  <si>
    <t>5200901</t>
  </si>
  <si>
    <t>Ежемесячное денежное вознаграждение за классное руководство за счет средств краевого бюджета</t>
  </si>
  <si>
    <t>5200902</t>
  </si>
  <si>
    <t>9210212</t>
  </si>
  <si>
    <t>Мероприятия по проведению оздоровительной кампании детей</t>
  </si>
  <si>
    <t>4320000</t>
  </si>
  <si>
    <t xml:space="preserve">Оздоровление детей </t>
  </si>
  <si>
    <t>4320200</t>
  </si>
  <si>
    <t>4320203</t>
  </si>
  <si>
    <t>4320204</t>
  </si>
  <si>
    <t>Другие вопросы в области образования</t>
  </si>
  <si>
    <t>0709</t>
  </si>
  <si>
    <t xml:space="preserve">                    Приложение 17</t>
  </si>
  <si>
    <t>9210214</t>
  </si>
  <si>
    <t>Финансовое управление администрации Назаровского района</t>
  </si>
  <si>
    <t>Обеспечение деятельности финансовых, налоговых и таможенных органов и органов финансового (финансово-бюджетного) надзора</t>
  </si>
  <si>
    <t>0106</t>
  </si>
  <si>
    <t>1100</t>
  </si>
  <si>
    <t>Дотации бюджетам субъектов Российской Федерации и муниципальных образований</t>
  </si>
  <si>
    <t>Выравнивание бюджетной обеспеченности</t>
  </si>
  <si>
    <t>5160000</t>
  </si>
  <si>
    <t>Выравнивание бюджетной обеспеченности по законодательству Красноярского края</t>
  </si>
  <si>
    <t>5160100</t>
  </si>
  <si>
    <t>5160103</t>
  </si>
  <si>
    <t>Фонд финансовой поддержки</t>
  </si>
  <si>
    <t>008</t>
  </si>
  <si>
    <t>5160104</t>
  </si>
  <si>
    <t>Субвенции бюджетам субъектов Российской Федерации и муниципальных образований</t>
  </si>
  <si>
    <t>Руководство и управление в сфере установленных функций</t>
  </si>
  <si>
    <t>0010000</t>
  </si>
  <si>
    <t>Осуществление первичного воинского учета на территориях, где отсутствуют военные комиссариаты</t>
  </si>
  <si>
    <t>0013600</t>
  </si>
  <si>
    <t>009</t>
  </si>
  <si>
    <t>Иные межбюджетные трансферты</t>
  </si>
  <si>
    <t>Фонд софинансирования</t>
  </si>
  <si>
    <t>010</t>
  </si>
  <si>
    <t>Дотации</t>
  </si>
  <si>
    <t>5170000</t>
  </si>
  <si>
    <t>Поддержка мер по обеспечению сбалансированности бюджетов</t>
  </si>
  <si>
    <t>5170200</t>
  </si>
  <si>
    <t xml:space="preserve">Прочие дотации </t>
  </si>
  <si>
    <t>007</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</si>
  <si>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</si>
  <si>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5210600</t>
  </si>
  <si>
    <t>5210601</t>
  </si>
  <si>
    <t>017</t>
  </si>
  <si>
    <t>5210602</t>
  </si>
  <si>
    <t>5210603</t>
  </si>
  <si>
    <t>4319900</t>
  </si>
  <si>
    <t>Культура и кинематография</t>
  </si>
  <si>
    <t>4400201</t>
  </si>
  <si>
    <t>Долгосрочная целевая программа"Реформирование и модернизация жилищно-коммунального  хозяйства Назаровского района"на 2011-2013 годы</t>
  </si>
  <si>
    <t>ДОХОДЫ ОТ ПРОДАЖИ МАТЕРИАЛЬНЫХ И НЕМАТЕРИАЛЬНЫХ АКТИВОВ</t>
  </si>
  <si>
    <t>ШТРАФЫ, САНКЦИИ, ВОЗМЕЩЕНИЕ УЩЕРБА</t>
  </si>
  <si>
    <t>Проценты, полученные от предоставления бюджетных кредитов внутри страны</t>
  </si>
  <si>
    <t>016</t>
  </si>
  <si>
    <t>11105000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</si>
  <si>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</si>
  <si>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</si>
  <si>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t>
  </si>
  <si>
    <t>Доходы,  получаемые в виде арендной платы за земельные участи,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</si>
  <si>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</si>
  <si>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Доходы от сдачи в аренду имущества .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</si>
  <si>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048</t>
  </si>
  <si>
    <t>11201010</t>
  </si>
  <si>
    <t>Плата за выбросы загрязняющих веществ в атмосферный воздух стационарными объектами</t>
  </si>
  <si>
    <t>11201020</t>
  </si>
  <si>
    <t xml:space="preserve">Плата за выбросы загрязняющих веществ в атмосферный воздух передвижными объектами </t>
  </si>
  <si>
    <t>11201030</t>
  </si>
  <si>
    <t>Плата за выбросы загрязняющих веществ в  водные объекты</t>
  </si>
  <si>
    <t>11201040</t>
  </si>
  <si>
    <t>Плата за размещение отходов производства и потребления</t>
  </si>
  <si>
    <t>ДОХОДЫ ОТ ОКАЗАНИЯ ПЛАТНЫХ УСЛУГ( РАБОТ) И КОМПЕНСАЦИИ ЗАТРАТ ГОСУДАРСТВА</t>
  </si>
  <si>
    <t>11301000</t>
  </si>
  <si>
    <t>Реконструкция и кап.ремонт зданий под дошкольные образовательные учреждения, реконструкция и кап.ремонт зданий образовательных учреждений для создания условий, позволяющих реализовать основную программу дошкольного образования детей, а также приобретение оборудования , мебели</t>
  </si>
  <si>
    <t>5227403</t>
  </si>
  <si>
    <t>7950301</t>
  </si>
  <si>
    <t>9227400</t>
  </si>
  <si>
    <t>9227403</t>
  </si>
  <si>
    <t>Региональные выплаты и 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</si>
  <si>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 соответствии с подпунктом 6.1 пункта 1 статьи 29 Закона РФ от10.07.1992г. №3266-1 "Об образовании",пунктом 10 статьи 8 Закона края от 03.12.2004г. №12-2674 "Об образовании"</t>
  </si>
  <si>
    <t>Оплата стоимости  набора продуктов питания  или готовых блюд и их транспортировку в лагерях с дневным пребыванием детей</t>
  </si>
  <si>
    <t>Софинансирование  мероприятий  на оплату стоимости  набора продуктов питания  или готовых блюд  и их транспортировку в лагерях с дневным пребыванием  детей  за счет средств  местного бюджета</t>
  </si>
  <si>
    <t>Софинансирование на оплату стоимости путевок для детей в организации отдыха,оздоровления  и занятости детей в краевые  и муниципальные загородние лагеря, негосударственные  организации  отдыха,оздоровления  и занятости детей за счет средств местного бюджета</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</si>
  <si>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</si>
  <si>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 xml:space="preserve">Оплата услуг почтовой связи или российских кредитных организаций,связанных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 </t>
  </si>
  <si>
    <t>Оснащение муниципальных учреждений физкультурно-спортивной направленности спортивным инвентарем и оборудованием</t>
  </si>
  <si>
    <t>5226709</t>
  </si>
  <si>
    <t>Оснащение муниципальных учреждений физкультурно-спортивной направленности спортивным инвентарем и оборудованием за счет средств местного бюджета</t>
  </si>
  <si>
    <t>9226709</t>
  </si>
  <si>
    <t>Реализация государственных функций, связанных с общегосударственным управлением</t>
  </si>
  <si>
    <t>0920000</t>
  </si>
  <si>
    <t>0920300</t>
  </si>
  <si>
    <t>Долгосрочная целевая программа "Обеспечение пожарной безопасности сельских населенных пунктов Красноярского края на 2011-2013 годы"</t>
  </si>
  <si>
    <t>Содержание автомобильных дорог общего пользования местного значения городских округов, городских и сельских поселений</t>
  </si>
  <si>
    <t>5222031</t>
  </si>
  <si>
    <t>Развитие и модернизация улично-дорожной сети  городов и поселений  муниципальных образований края</t>
  </si>
  <si>
    <t xml:space="preserve">Долгосрочная целевая программа  "Повышение эффективности органов местного самоуправления в Красноярском крае" на 2011-2013 годы  </t>
  </si>
  <si>
    <t>Реализация проектов по благоустройству теериторий поселений, городских округов</t>
  </si>
  <si>
    <t>Доходы от оказания платных услуг (работ)</t>
  </si>
  <si>
    <t>079</t>
  </si>
  <si>
    <t>11301990</t>
  </si>
  <si>
    <t>Прочие доходы от оказания платных услуг  (работ)</t>
  </si>
  <si>
    <t>11301995</t>
  </si>
  <si>
    <t>Прочие доходы от оказания платных услуг  (работ) получателями средств бюджетов муниципальных районов</t>
  </si>
  <si>
    <t>11303050</t>
  </si>
  <si>
    <t>11402053</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</si>
  <si>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</si>
  <si>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076</t>
  </si>
  <si>
    <t>11633000</t>
  </si>
  <si>
    <t>11633050</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</si>
  <si>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</si>
  <si>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</si>
  <si>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11643000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</si>
  <si>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</si>
  <si>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11701000</t>
  </si>
  <si>
    <t>Невыясненные поступления, зачисляемые в бюджет муниципальных районов</t>
  </si>
  <si>
    <t>11705000</t>
  </si>
  <si>
    <t xml:space="preserve">Прочие неналоговые доходы </t>
  </si>
  <si>
    <t>Прочие неналоговые доходы бюджетов муниципальных районов</t>
  </si>
  <si>
    <t>20201001</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</si>
  <si>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</si>
  <si>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</si>
  <si>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</si>
  <si>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20202008</t>
  </si>
  <si>
    <t>Субсидии бюджетам муниципальных районов на обеспечение жильем молодых семей</t>
  </si>
  <si>
    <t>20202009</t>
  </si>
  <si>
    <t>20202051</t>
  </si>
  <si>
    <t>Субсидии бюджетам муниципальных районов на реализацию федеральных целевых программ</t>
  </si>
  <si>
    <t>20202150</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</si>
  <si>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</si>
  <si>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20202999</t>
  </si>
  <si>
    <t>Прочие субсидии</t>
  </si>
  <si>
    <t>Прочие субсидии бюджетам муниципальных районов</t>
  </si>
  <si>
    <t>20203001</t>
  </si>
  <si>
    <t>Субвенции бюджетам на оплату жилищно-коммунальных услуг отдельным категориям граждан</t>
  </si>
  <si>
    <t>Субвенции бюджетам муниципальных районов  на оплату жилищно-коммунальных услуг отдельным категориям граждан</t>
  </si>
  <si>
    <t>20203004</t>
  </si>
  <si>
    <t>Субвенции бюджетам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</si>
  <si>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</si>
  <si>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20203012</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</si>
  <si>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</si>
  <si>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</si>
  <si>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20203015</t>
  </si>
  <si>
    <t>Субвенции бюджетам на осуществление первичного воинского учета на территориях, где отсутствуют военные комиссары</t>
  </si>
  <si>
    <t>Субвенции бюджетам муниципальных районов на осуществление первичного воинского учета на территориях, где отсутствуют военные комиссариаты</t>
  </si>
  <si>
    <t>20203021</t>
  </si>
  <si>
    <t>Субвенции бюджетам муниципальных образований на ежемесячное денежное вознаграждение за классное руководство</t>
  </si>
  <si>
    <t>20203022</t>
  </si>
  <si>
    <t>Субвенции бюджетам муниципальных образований на предоставление гражданам субсидий на оплату жилого помещения и коммунальных услуг</t>
  </si>
  <si>
    <t>Межбюджетные трансферты бюджетам поселений</t>
  </si>
  <si>
    <t xml:space="preserve"> на региональные выплаты и выплаты, обеспечивающие уровень</t>
  </si>
  <si>
    <t xml:space="preserve"> заработной платы работников бюджетной сферы не ниже размера</t>
  </si>
  <si>
    <t>Межбюджетные трансферты  бюджетам поселений</t>
  </si>
  <si>
    <t xml:space="preserve">                           Приложение 18</t>
  </si>
  <si>
    <t xml:space="preserve">                    Приложение 20</t>
  </si>
  <si>
    <t xml:space="preserve">                    Приложение 21</t>
  </si>
  <si>
    <t xml:space="preserve">                    Приложение 22</t>
  </si>
  <si>
    <t xml:space="preserve">                    Приложение 23</t>
  </si>
  <si>
    <t xml:space="preserve">                           Приложение 29</t>
  </si>
  <si>
    <t xml:space="preserve">                           Приложение 30</t>
  </si>
  <si>
    <t xml:space="preserve">                           Приложение 31</t>
  </si>
  <si>
    <t>Предоставление  субсидий многодетным семьям для оплаты жилья и коммунальных услуг</t>
  </si>
  <si>
    <t>Ежемесячная денежная выплата родителям и вдовам  (вдовцам) воннослужащих</t>
  </si>
  <si>
    <t>5056613</t>
  </si>
  <si>
    <t xml:space="preserve">Предоставление субсидий в качестве помощи для оплаты  жилья и коммунальных услуг лицам , проработавшим в тылу  в период с 22 июня 1941г. по 9 мая 1945г. не менее шести месяцев , исключая период работы на временно  оккупированных территориях СССР , либо награжденных орденами или медалями СССР за самоотверженный труд в период Великой Отечественной войны
</t>
  </si>
  <si>
    <t xml:space="preserve">Доставка и пересылка  субсидий , предоставляемых в качестве помощи для оплаты  жилья и коммунальных услуг лицам , проработавшим в тылу в период с 22 июня 1941г. по 9 мая 1945 года не менее шести месяцев , исключая  период работы  на временно  оккупированных территориях СССР  за самоотверженный труд в период Великой Отечественной  войны
</t>
  </si>
  <si>
    <t>Ежемесячная денежная выплата ветеранам труда и гражданам , приравненным к ним по состоянию на 31 декабря 2004 года</t>
  </si>
  <si>
    <t>5056627</t>
  </si>
  <si>
    <t>5210604</t>
  </si>
  <si>
    <t>5220453</t>
  </si>
  <si>
    <t>Долгосрочная целевая программа  "Развитие и модернизация материально-технической базы муниципальных учреждений культуры сельских поселений Красноярского края" на 2012-2014 годы</t>
  </si>
  <si>
    <t>5220500</t>
  </si>
  <si>
    <t>Разработка и корректировка проектно-сметной документации, капитальный ремонт и реконструкция, в том числе включающих в себя выполнение мероприятий по обеспечению пожарной безопасности зданий сельских учреждений культуры Красноярского края</t>
  </si>
  <si>
    <t>5220501</t>
  </si>
  <si>
    <t>Процентные платежи по долговым обязательствам</t>
  </si>
  <si>
    <t>0650000</t>
  </si>
  <si>
    <t>Процентные платежи по муниципальному долгу</t>
  </si>
  <si>
    <t>0650300</t>
  </si>
  <si>
    <t>147</t>
  </si>
  <si>
    <t xml:space="preserve">Субвенции на реализацию полномочий по содержанию учреждений социального обслуживания населения по Закону края  «О социальном обслуживании населения»
</t>
  </si>
  <si>
    <t>Закон края "О ежемесячном пособии на ребенка"</t>
  </si>
  <si>
    <t xml:space="preserve">Доставка и пересылка  субсидий , предоставляемых  в качестве  помощи  для оплаты жилья и коммунальных услуг  реабилитированным лицам  и лицам , признанным пострадавшими  от политических репрессий, за счет средств краевого бюджета </t>
  </si>
  <si>
    <t xml:space="preserve">Ежемесячная денежная выплата  пенсионерам </t>
  </si>
  <si>
    <t>Доставка и пересылка  ежемесячных  денежных выплат  ветеранам  труда края , пенсионерам, родителям и вдовам(вдовцам)  военнослужащих, предусмотренных  Законом  края   " О мерах социальной поддержки ветеранов "</t>
  </si>
  <si>
    <t>Закон края "О предоставлении мер социальной поддержки по оплате жилой площади с отоплением и освещением педогагическим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</si>
  <si>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5056800</t>
  </si>
  <si>
    <t>Ежемесячное пособие семьям, имеющим  детей, в которых родители (лица их заменяющие)-инвалиды</t>
  </si>
  <si>
    <t>Доставка и пересылка ежегодного пособия  на ребенка школьного возраста ,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</si>
  <si>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Обеспечение бесплатного проезда детей и сопровождающих их лиц до места нахождения детских оздоровительных лагерей и обратно</t>
  </si>
  <si>
    <t xml:space="preserve">Ежемесячная денежная выплата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и II степени, до очередного переосвидетельствования, или I, II группы инвалидности
</t>
  </si>
  <si>
    <t>Ежемесячные денежные выплаты  родителям и законным представителям  детей-инвалидов, осуществляющим  их воспитание и обучение  на дому.</t>
  </si>
  <si>
    <t xml:space="preserve">Оказание других видов социальной помощи за счет средств местного бюджета </t>
  </si>
  <si>
    <t>Закон края "О дополнительных мерах  социальной поддержки граждан, подвергшихся радиоционному воздействию, и членов их семей"</t>
  </si>
  <si>
    <t>5059400</t>
  </si>
  <si>
    <t>Ежегодная денежная выплата  отдельным категориям граждан, подвергшимся радиоционному воздействию</t>
  </si>
  <si>
    <t>5059401</t>
  </si>
  <si>
    <t>Ежемесячная денежная выплата членам семей отдельных категорий граждан, подвергшихся радиационному воздействию</t>
  </si>
  <si>
    <t>5059402</t>
  </si>
  <si>
    <t>Закон края "О дополнительных мерах социальной поддержки беременных женщин в Красноярском крае"</t>
  </si>
  <si>
    <t>5059800</t>
  </si>
  <si>
    <t>Компенсация стоимости  проезда к месту поведения медицинских консультаций,обследования, лечения,дородовой диагностики нарушений развития ребенка,родоразрешения и обратно</t>
  </si>
  <si>
    <t>Ежегодное пособие на ребенка  школьного возраста</t>
  </si>
  <si>
    <t>10502010</t>
  </si>
  <si>
    <t>10502020</t>
  </si>
  <si>
    <t>Единый налог на вмененный доход для отдельных видов деятельности (за налоговые периоды, истекшие до 1 января 2011 года)</t>
  </si>
  <si>
    <t>10503020</t>
  </si>
  <si>
    <t>Единый сельскохозяйственный налог (за налоговые периоды, истекшие до 1 января 2011 года)</t>
  </si>
  <si>
    <t>10803010</t>
  </si>
  <si>
    <t>10102022</t>
  </si>
  <si>
    <t>10500000</t>
  </si>
  <si>
    <t>10502000</t>
  </si>
  <si>
    <t>02</t>
  </si>
  <si>
    <t>Единый налог на вмененный доход для отдельных видов деятельности</t>
  </si>
  <si>
    <t>Единый сельскохозяйственный налог</t>
  </si>
  <si>
    <t>10800000</t>
  </si>
  <si>
    <t>10900000</t>
  </si>
  <si>
    <t>10907050</t>
  </si>
  <si>
    <t>05</t>
  </si>
  <si>
    <t>001</t>
  </si>
  <si>
    <t>11100000</t>
  </si>
  <si>
    <t>120</t>
  </si>
  <si>
    <t>Проценты, полученные от предоставления бюджетных кредитов внутри страны за счет средств бюджетов муниципальных районов</t>
  </si>
  <si>
    <t>11105011</t>
  </si>
  <si>
    <t>10</t>
  </si>
  <si>
    <t>11105035</t>
  </si>
  <si>
    <t>11200000</t>
  </si>
  <si>
    <t>498</t>
  </si>
  <si>
    <t>11201000</t>
  </si>
  <si>
    <t>Плата за негативное воздействие на окружающую среду</t>
  </si>
  <si>
    <t>11300000</t>
  </si>
  <si>
    <t>11303000</t>
  </si>
  <si>
    <t>130</t>
  </si>
  <si>
    <t>11400000</t>
  </si>
  <si>
    <t>410</t>
  </si>
  <si>
    <t>11600000</t>
  </si>
  <si>
    <t>11625030</t>
  </si>
  <si>
    <t>140</t>
  </si>
  <si>
    <t>Денежные взыскания ( штрафы) за нарушение законодательства об охране и использовании животного мира</t>
  </si>
  <si>
    <t>11625060</t>
  </si>
  <si>
    <t xml:space="preserve">                                                                                                      к решению Назаровского  районного Совета депутатов </t>
  </si>
  <si>
    <t>Возврат бюджетных кредитов, предоставленных юридическим лицам из бюджетов муниципальных районов в валюте Российской Федерации</t>
  </si>
  <si>
    <t>Возврат бюджетных кредитов, предоставленных внутри страны в валюте Российской Федерации</t>
  </si>
  <si>
    <t>000 01  06  05  01  00  0000  600</t>
  </si>
  <si>
    <t>Тыс. руб</t>
  </si>
  <si>
    <t>Всего:</t>
  </si>
  <si>
    <t>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</si>
  <si>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5057909</t>
  </si>
  <si>
    <t>5057911</t>
  </si>
  <si>
    <t>5057907</t>
  </si>
  <si>
    <t>5057908</t>
  </si>
  <si>
    <t>5058500</t>
  </si>
  <si>
    <t>Закон края «О  выплате социального пособия на погребение и возмещение стоимости услуг по погребению"</t>
  </si>
  <si>
    <t>5059100</t>
  </si>
  <si>
    <t xml:space="preserve"> Социальное пособие на погребение</t>
  </si>
  <si>
    <t>5059101</t>
  </si>
  <si>
    <t>Доставка и пересылка социального пособия на погребение</t>
  </si>
  <si>
    <t>5059103</t>
  </si>
  <si>
    <t>Охрана семьи и детства</t>
  </si>
  <si>
    <t>1004</t>
  </si>
  <si>
    <t>Другие вопросы в области социальной политики</t>
  </si>
  <si>
    <t>1006</t>
  </si>
  <si>
    <t>9210202</t>
  </si>
  <si>
    <t>ВСЕГО</t>
  </si>
  <si>
    <t>№</t>
  </si>
  <si>
    <t>МО Гляденский сельсовет</t>
  </si>
  <si>
    <t>МО Дороховский сельсовет</t>
  </si>
  <si>
    <t>МО Краснополянский сельсовет</t>
  </si>
  <si>
    <t>МО Красносопкинский сельсовет</t>
  </si>
  <si>
    <t>МО Павловский сельсовет</t>
  </si>
  <si>
    <t>5059801</t>
  </si>
  <si>
    <t>Долгосрочная целевая программа ""Старшее поколение" на 2011-2013 годы</t>
  </si>
  <si>
    <t>5226800</t>
  </si>
  <si>
    <t>5226805</t>
  </si>
  <si>
    <t>5226806</t>
  </si>
  <si>
    <t>Долгосрочная целевая программа "Социальная поддержка населения Красноярского края" на 2011-2013 годы</t>
  </si>
  <si>
    <t>5227100</t>
  </si>
  <si>
    <t>Предоставление единовременной  адресной  материальной помощи обратившимся гражданам, находящимся в трудной жизненной ситуации</t>
  </si>
  <si>
    <t>5227101</t>
  </si>
  <si>
    <t>5227102</t>
  </si>
  <si>
    <t>Предоставление единовременной  адресной материальной помощи отдельным  категориям граждан на ремонт печного отопления и электропроводки</t>
  </si>
  <si>
    <t>5227103</t>
  </si>
  <si>
    <t>Доставка и пересылка единовременной  адресной материальной  помощи</t>
  </si>
  <si>
    <t>5227104</t>
  </si>
  <si>
    <t xml:space="preserve">                           Приложение 8</t>
  </si>
  <si>
    <t xml:space="preserve">                           Приложение 9</t>
  </si>
  <si>
    <t xml:space="preserve">                          Приложение 11</t>
  </si>
  <si>
    <t>Код бюджетной классификации</t>
  </si>
  <si>
    <t>Наименование доходов</t>
  </si>
  <si>
    <t>000</t>
  </si>
  <si>
    <t>10000000</t>
  </si>
  <si>
    <t>00</t>
  </si>
  <si>
    <t>0000</t>
  </si>
  <si>
    <t/>
  </si>
  <si>
    <t>182</t>
  </si>
  <si>
    <t>10100000</t>
  </si>
  <si>
    <t>10101000</t>
  </si>
  <si>
    <t>110</t>
  </si>
  <si>
    <t>Налог на прибыль организаций</t>
  </si>
  <si>
    <t>10101010</t>
  </si>
  <si>
    <t>Налог на прибыль организаций, зачисляемый в бюджеты бюджетной системы Российской Федерации по соответствующим ставкам</t>
  </si>
  <si>
    <t>10102000</t>
  </si>
  <si>
    <t>01</t>
  </si>
  <si>
    <t>Налог на доходы физических лиц</t>
  </si>
  <si>
    <t>10102020</t>
  </si>
  <si>
    <t>10102021</t>
  </si>
  <si>
    <t>Расходы за счет целевых пожертвований</t>
  </si>
  <si>
    <t>4367502</t>
  </si>
  <si>
    <t>4320206</t>
  </si>
  <si>
    <t>Осуществление государственных полномочий  по созданию и обеспечению комиссий по делам несовершеннолетних и защите их прав</t>
  </si>
  <si>
    <t>9210201</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</si>
  <si>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</si>
  <si>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9210254</t>
  </si>
  <si>
    <t>Резервные фонды</t>
  </si>
  <si>
    <t>0700000</t>
  </si>
  <si>
    <t>Резервные фонды местных администраций</t>
  </si>
  <si>
    <t>0700500</t>
  </si>
  <si>
    <t>Прочие расходы</t>
  </si>
  <si>
    <t>013</t>
  </si>
  <si>
    <t>Другие общегосударственные вопросы</t>
  </si>
  <si>
    <t>Обеспечение деятельности подведомственных учреждений</t>
  </si>
  <si>
    <t>0029900</t>
  </si>
  <si>
    <t>Выполнение функций бюджетными учреждениями</t>
  </si>
  <si>
    <t>0400</t>
  </si>
  <si>
    <t>Сельское хозяйство и рыболовство</t>
  </si>
  <si>
    <t>0405</t>
  </si>
  <si>
    <t>Субсидии юридическим лицам</t>
  </si>
  <si>
    <t>006</t>
  </si>
  <si>
    <t>Региональные целевые программы</t>
  </si>
  <si>
    <t>5220000</t>
  </si>
  <si>
    <t>7950400</t>
  </si>
  <si>
    <t>Дворцы и дома культуры, другие учреждения культуры и средств массовой информации</t>
  </si>
  <si>
    <t>4400000</t>
  </si>
  <si>
    <t>4409900</t>
  </si>
  <si>
    <t>Социальная помощь</t>
  </si>
  <si>
    <t>5050000</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</si>
  <si>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</si>
  <si>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5058300</t>
  </si>
  <si>
    <t>Амбулаторная помощь</t>
  </si>
  <si>
    <t>0902</t>
  </si>
  <si>
    <t>Поликлиники, амбулатории, диагностические центры</t>
  </si>
  <si>
    <t>4710000</t>
  </si>
  <si>
    <t>4719900</t>
  </si>
  <si>
    <t>Фельдшерско-акушерские пункты</t>
  </si>
  <si>
    <t>4789900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</si>
  <si>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</si>
  <si>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</si>
  <si>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</si>
  <si>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</si>
  <si>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Предоставление бюджетных кредитов внутри  страны в валюте Российской Федерации</t>
  </si>
  <si>
    <t>000 01  06  05  00  00  0000  500</t>
  </si>
  <si>
    <t>Предоставление бюджетных кредитов другим бюджетам бюджетной системы Российской Федерации в валюте Российской Федерации</t>
  </si>
  <si>
    <t>000 01  06  05  02  00  0000  540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</si>
  <si>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</si>
  <si>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</si>
  <si>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000 01  05  00  00  00  0000  000</t>
  </si>
  <si>
    <t>000 01  05  00  00  00  0000  500</t>
  </si>
  <si>
    <t>000 01  05  02  00  00  0000  500</t>
  </si>
  <si>
    <t>000 01  05  02  01  00  0000  510</t>
  </si>
  <si>
    <t>000 01  05  02  01  05  0000  510</t>
  </si>
  <si>
    <t>000 01  05  00  00  00  0000  600</t>
  </si>
  <si>
    <t>000 01  05  02  00  00  0000  600</t>
  </si>
  <si>
    <t>000 01  05  02  01  00  0000  610</t>
  </si>
  <si>
    <t>000 01  05  02  01  05  0000  610</t>
  </si>
  <si>
    <t xml:space="preserve">                    Приложение 19</t>
  </si>
  <si>
    <t xml:space="preserve">                           Приложение 13</t>
  </si>
  <si>
    <t xml:space="preserve">                    Приложение 14</t>
  </si>
  <si>
    <t xml:space="preserve">                    Приложение 15</t>
  </si>
  <si>
    <t xml:space="preserve">                    Приложение 16</t>
  </si>
  <si>
    <t>094</t>
  </si>
  <si>
    <t>151</t>
  </si>
  <si>
    <t>20000000</t>
  </si>
  <si>
    <t>БЕЗВОЗМЕЗДНЫЕ ПОСТУПЛЕНИЯ</t>
  </si>
  <si>
    <t>20200000</t>
  </si>
  <si>
    <t>20201000</t>
  </si>
  <si>
    <t>20201003</t>
  </si>
  <si>
    <t>Дотации бюджетам муниципальных районов на поддержку мер по обеспечению сбалансированности бюджетов</t>
  </si>
  <si>
    <t>20202000</t>
  </si>
  <si>
    <t>20204000</t>
  </si>
  <si>
    <t>Код ведомства</t>
  </si>
  <si>
    <t>Наименование главных распорядителей и наименование показателей бюджетной классификации</t>
  </si>
  <si>
    <t>Раздел-подраздел</t>
  </si>
  <si>
    <t>Целевая статья</t>
  </si>
  <si>
    <t>Вид расходов</t>
  </si>
  <si>
    <t>Уточненный план на год</t>
  </si>
  <si>
    <t>1</t>
  </si>
  <si>
    <t>2</t>
  </si>
  <si>
    <t>3</t>
  </si>
  <si>
    <t>4</t>
  </si>
  <si>
    <t>5</t>
  </si>
  <si>
    <t>6</t>
  </si>
  <si>
    <t>Администрация Назаровского района</t>
  </si>
  <si>
    <t>Общегосударственные вопросы</t>
  </si>
  <si>
    <t>0100</t>
  </si>
  <si>
    <t>5225106</t>
  </si>
  <si>
    <t>9210271</t>
  </si>
  <si>
    <t>0406</t>
  </si>
  <si>
    <t>Резервные фонды исполнительных органов государственной власти субъектов Российской Федерации</t>
  </si>
  <si>
    <t>0700400</t>
  </si>
  <si>
    <t>Благоустройство</t>
  </si>
  <si>
    <t>0503</t>
  </si>
  <si>
    <t>Другие вопросы в области жилищно-коммунального хозяйства</t>
  </si>
  <si>
    <t>0505</t>
  </si>
  <si>
    <t>Социальное обслуживание населения</t>
  </si>
  <si>
    <t>1002</t>
  </si>
  <si>
    <t>Управление социальной защиты населения администрации Назаровского района</t>
  </si>
  <si>
    <t>Пенсионное обеспечение</t>
  </si>
  <si>
    <t>1001</t>
  </si>
  <si>
    <t>Доплаты к пенсиям, дополнительное пенсионное обеспечение</t>
  </si>
  <si>
    <t>4910000</t>
  </si>
  <si>
    <t>Доплаты к пенсиям государственных служащих субъектов Российской Федерации и муниципальных служащих</t>
  </si>
  <si>
    <t>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</si>
  <si>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Доставка и пересылка единовременной  адресной материальной  помощи на ремонт жилого помещения одиноко проживающим пенсионерам старше 65 лет</t>
  </si>
  <si>
    <t>Предоставление единовременной адресной  материальной помощи на ремонт жилого помещения обратившимся одиноко проживающим неработающим пенсионерам,не достигшим 65- 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</si>
  <si>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Долгосрочная целевая программа "Организация доступной среды для инвалидов в Назаровском районе" на 2011-2013 годы</t>
  </si>
  <si>
    <t>Межбюджетные трансферты бюджетам  поселений                                                                                                                                                                    на обеспечение полномочий первичных мер пожарной безопасности</t>
  </si>
  <si>
    <t>Субвенции бюджетам муниципальных районов на предоставление гражданам субсидий на оплату жилого помещения и коммунальных услуг</t>
  </si>
  <si>
    <t>20203024</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</si>
  <si>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</si>
  <si>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</si>
  <si>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20203029</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</si>
  <si>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</si>
  <si>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</si>
  <si>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20204025</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</si>
  <si>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</si>
  <si>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Межбюджетные трансферты, передаваемые бюджетам муниципальных районов  на комплектование книжных  фондов библиотек муниципальных образований </t>
  </si>
  <si>
    <t>20204999</t>
  </si>
  <si>
    <t>Прочие межбюджетные трансферты, передаваемые бюджетам</t>
  </si>
  <si>
    <t>20705000</t>
  </si>
  <si>
    <t xml:space="preserve">Прочие безвозмездные поступления в бюджеты муниципальных районов </t>
  </si>
  <si>
    <t>21800000</t>
  </si>
  <si>
    <t>№ п/п</t>
  </si>
  <si>
    <t>9210261</t>
  </si>
  <si>
    <t>Ежемесячное пособие на ребенка</t>
  </si>
  <si>
    <t>Доставка и пересылка  ежемесячного пособия на ребенка</t>
  </si>
  <si>
    <t>Оплата жилищно-коммунальных услуг отдельным категориям граждан</t>
  </si>
  <si>
    <t>5054600</t>
  </si>
  <si>
    <t>Закон края «О социальной поддержке населения при оплате жилья и коммунальных услуг»</t>
  </si>
  <si>
    <t>5056500</t>
  </si>
  <si>
    <t>5056504</t>
  </si>
  <si>
    <t>5056505</t>
  </si>
  <si>
    <t>5056506</t>
  </si>
  <si>
    <t>5056507</t>
  </si>
  <si>
    <t>5056508</t>
  </si>
  <si>
    <t>5056510</t>
  </si>
  <si>
    <t>5056512</t>
  </si>
  <si>
    <t>5056513</t>
  </si>
  <si>
    <t>5056515</t>
  </si>
  <si>
    <t>Закон края «О мерах социальной поддержки ветеранов»</t>
  </si>
  <si>
    <t>5056600</t>
  </si>
  <si>
    <t>5056612</t>
  </si>
  <si>
    <t>5056700</t>
  </si>
  <si>
    <t>Ежемесячная денежная выплата</t>
  </si>
  <si>
    <t>5056701</t>
  </si>
  <si>
    <t>5056702</t>
  </si>
  <si>
    <t>Закон края «О социальной поддержке семей, имеющих детей, в Красноярском крае»</t>
  </si>
  <si>
    <t>5057800</t>
  </si>
  <si>
    <t>5057805</t>
  </si>
  <si>
    <t>5057806</t>
  </si>
  <si>
    <t>Закон края «О социальной поддержке инвалидов»</t>
  </si>
  <si>
    <t>5057900</t>
  </si>
  <si>
    <t>5057904</t>
  </si>
  <si>
    <t>Наименование показателя бюджетной классификации</t>
  </si>
  <si>
    <t>Национальная экономика</t>
  </si>
  <si>
    <t xml:space="preserve">                                                                                                                                                                           Приложение 4</t>
  </si>
  <si>
    <t xml:space="preserve">                                                                                                                                                                           Приложение 3</t>
  </si>
  <si>
    <t>4320207</t>
  </si>
  <si>
    <t>4320208</t>
  </si>
  <si>
    <t>5206000</t>
  </si>
  <si>
    <t>Реализация  неотложных мероприятий  по повышению эксплуатационной надежности объектов жизнеобеспечения  муниципальных образований</t>
  </si>
  <si>
    <t>5226001</t>
  </si>
  <si>
    <t>9226000</t>
  </si>
  <si>
    <t>9226001</t>
  </si>
  <si>
    <t>Закон Российской Федерации от 9 июня 1993 года № 5142-I «О донорстве крови и ее компонентов»</t>
  </si>
  <si>
    <t>5052900</t>
  </si>
  <si>
    <t>5052901</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</si>
  <si>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</si>
  <si>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5054500</t>
  </si>
  <si>
    <t>Закон края «О мерах социальной поддержки реабилитированных и лиц, признанных пострадавшими от политических репрессий»</t>
  </si>
  <si>
    <t>5056000</t>
  </si>
  <si>
    <t>Ежемесячная денежная выплата  реабилитированным лицам и лицам, признанным  пострадавшими  от политических репрессий</t>
  </si>
  <si>
    <t>5056005</t>
  </si>
  <si>
    <t>5056011</t>
  </si>
  <si>
    <t>Ежемесячная денежная выплата  ветеранам  труда края</t>
  </si>
  <si>
    <t>5056611</t>
  </si>
  <si>
    <t>Ежемесячная  денежная выплата  лицам, проработавшим в тылу в период с 22 июня 1941 года по 9 мая 1945года не менее шести  месяцев,исключая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</si>
  <si>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5056618</t>
  </si>
  <si>
    <t>Доставка и пересылка  ежемесячных  денежных выплат ветеранам труда и гражданам , приравненным  к ним по состоянию на 31 декабря 2004года</t>
  </si>
  <si>
    <t>5056619</t>
  </si>
  <si>
    <t xml:space="preserve">Доставка и пересылка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 либо награжденных орденами или медалями СССР  за самоотверженный  труд в период Великой Отечественной войны </t>
  </si>
  <si>
    <t>Выполнение функций казенными  учреждениями</t>
  </si>
  <si>
    <t>5222200</t>
  </si>
  <si>
    <t>Реализация мероприятий, предусмотренных муниципальными программами развития субъектов малого и среднего предпринимательства</t>
  </si>
  <si>
    <t>5222201</t>
  </si>
  <si>
    <t>Долгосрочная целевая программа "Поддержка и развитие  малого и среднего предпринимательства  в Назаровском районе" на 2012-2014 г.г.</t>
  </si>
  <si>
    <t>7951600</t>
  </si>
  <si>
    <t>Долгосрочная целевая программа "Развитие малоэтажного жилищного строительства  в Назаровском районе на 2011-2013 годы</t>
  </si>
  <si>
    <t>7951900</t>
  </si>
  <si>
    <t>Внедрение водоочистных и обеззараживающих установок  на системах водоснабжения</t>
  </si>
  <si>
    <t>5226007</t>
  </si>
  <si>
    <t>Мероприятия по сбору и удалению твердых и жидких отходов</t>
  </si>
  <si>
    <t>4000000</t>
  </si>
  <si>
    <t>Сбор и удаление твердых отходов</t>
  </si>
  <si>
    <t>4000100</t>
  </si>
  <si>
    <t>Ликвидация несанкционированных свалок</t>
  </si>
  <si>
    <t>4000101</t>
  </si>
  <si>
    <t>0923401</t>
  </si>
  <si>
    <t>Выполнение функций казенными учреждениями</t>
  </si>
  <si>
    <t>Поддержка деятельности муниципальных молодежных центров за счет краевого бюджета</t>
  </si>
  <si>
    <t>4310101</t>
  </si>
  <si>
    <t>Субсидии бюджетным учреждениям на выполнение муниципального задания</t>
  </si>
  <si>
    <t>Субсидии бюджетным учреждениям  на иные цели</t>
  </si>
  <si>
    <t>Мероприятия по работе с молодежью за счет местного бюджета</t>
  </si>
  <si>
    <t>4310106</t>
  </si>
  <si>
    <t>Субсидии  муниципальным бюджетным учреждениям на  иные цели</t>
  </si>
  <si>
    <t>Программа энергосбережения  и повышения энергетической  эффективности на период до 2020 года  за счет местного бюджета</t>
  </si>
  <si>
    <t>0923402</t>
  </si>
  <si>
    <t>Комплектование фондов муниципальных библиотек  края за счет местного бюджета</t>
  </si>
  <si>
    <t>0960101</t>
  </si>
  <si>
    <t>9221505</t>
  </si>
  <si>
    <t>Выполнение функций  казенными  учреждениями</t>
  </si>
  <si>
    <t>1001100</t>
  </si>
  <si>
    <t>Долгосрочная целевая программа "Обеспечение жильем молодых семей в Красноярском крае" на 2012-2015годы</t>
  </si>
  <si>
    <t>Предоставление социальных выплат  молодым семьям на приобретение(строительство) жилья</t>
  </si>
  <si>
    <t>Долгосрочная целевая программа "Улучшение жилищных условий  молодых семей и молодых специалистов в сельской местности" на 2012-2014 годы</t>
  </si>
  <si>
    <t>5223200</t>
  </si>
  <si>
    <t>5223202</t>
  </si>
  <si>
    <t>Долгосрочная целевая программа "Улучшение жилищных условий молодых семей и молодых специалистов в Назаровском районе на 2012-2014 годы"</t>
  </si>
  <si>
    <t>7951000</t>
  </si>
  <si>
    <t>Долгосрочная целевая программа "Организация доступной среды для инвалидов в Назаровском районе" на 2011--2013 годы</t>
  </si>
  <si>
    <t>7951200</t>
  </si>
  <si>
    <t xml:space="preserve">Дотация на выравнивание уровня бюджетной обеспеченности </t>
  </si>
  <si>
    <t xml:space="preserve">  Межбюджетные трансферты бюджетам поселений</t>
  </si>
  <si>
    <t>Субвенции на осуществление государственных  полномочий</t>
  </si>
  <si>
    <t xml:space="preserve">по первичному воинскому учету на территориях, где отсутствуют </t>
  </si>
  <si>
    <t>воинские комиссариаты  в соответствии с Федеральным законом</t>
  </si>
  <si>
    <t xml:space="preserve">Денежные взыскания (штрафы) за нарушение земельного  законодательства </t>
  </si>
  <si>
    <t>ПРОЧИЕ НЕНАЛОГОВЫЕ ДОХОДЫ</t>
  </si>
  <si>
    <t>11701050</t>
  </si>
  <si>
    <t>Невыясненные поступления</t>
  </si>
  <si>
    <t xml:space="preserve">БЕЗВОЗМЕЗДНЫЕ ПОСТУПЛЕНИЯ ОТ ДРУГИХ БЮДЖЕТОВ БЮДЖЕТНОЙ СИСТЕМЫ РОССИЙСКОЙ ФЕДЕРАЦИИ </t>
  </si>
  <si>
    <t>Субсидии бюджетам субъектов  Российской Федерации и муниципальных образований  ( межбюджетные субсидии)</t>
  </si>
  <si>
    <t>20203000</t>
  </si>
  <si>
    <t>20700000</t>
  </si>
  <si>
    <t>Прочие безвозмездные  поступления</t>
  </si>
  <si>
    <t>5206001</t>
  </si>
  <si>
    <t>5206002</t>
  </si>
  <si>
    <t>5225104</t>
  </si>
  <si>
    <t>Наименование поселений</t>
  </si>
  <si>
    <t xml:space="preserve">                           Приложение 26</t>
  </si>
  <si>
    <t xml:space="preserve">                           Приложение 27</t>
  </si>
  <si>
    <t>Прочие местные налоги и сборы, мобилизуемые на территориях муниципальных районов</t>
  </si>
  <si>
    <t>ГОСУДАРСТВЕННАЯ ПОШЛИНА</t>
  </si>
  <si>
    <t>ДОХОДЫ ОТ ИСПОЛЬЗОВАНИЯ ИМУЩЕСТВА, НАХОДЯЩЕГОСЯ В ГОСУДАРСТВЕННОЙ И МУНИЦИПАЛЬНОЙ СОБСТВЕННОСТИ</t>
  </si>
  <si>
    <t>11103000</t>
  </si>
  <si>
    <t>11103050</t>
  </si>
  <si>
    <t>11105010</t>
  </si>
  <si>
    <t>11105030</t>
  </si>
  <si>
    <t>ПЛАТЕЖИ ПРИ ПОЛЬЗОВАНИИ ПРИРОДНЫМИ РЕСУРСАМИ</t>
  </si>
  <si>
    <t>Осуществление государственных  полномочий  по составлению  протоколов  об административных  правонарушениях</t>
  </si>
  <si>
    <t>Водное хозяйство</t>
  </si>
  <si>
    <t>5226000</t>
  </si>
  <si>
    <t>Оздоровление детей  за счет средств местного бюджета</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</si>
  <si>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</si>
  <si>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Национальная оборона</t>
  </si>
  <si>
    <t>0200</t>
  </si>
  <si>
    <t>Мобилизационная и вневойсковая подготовка</t>
  </si>
  <si>
    <t>0203</t>
  </si>
  <si>
    <t xml:space="preserve">Фонд компенсаций  </t>
  </si>
  <si>
    <t>5227200</t>
  </si>
  <si>
    <t>Обеспечение полномочий по первичным  мерам пожарной безопасности</t>
  </si>
  <si>
    <t>5227202</t>
  </si>
  <si>
    <t>Прокладка минерализованных полос и уход за ними</t>
  </si>
  <si>
    <t>5227203</t>
  </si>
  <si>
    <t>Организация и проведение акарицидных обработок мест массового отдыха населения</t>
  </si>
  <si>
    <t>5205500</t>
  </si>
  <si>
    <t xml:space="preserve">Межбюджетные трансферты  общего  характера  бюджетам субъектов Российской Федерации и муниципальных образований </t>
  </si>
  <si>
    <t>1400</t>
  </si>
  <si>
    <t>Дотации на выравнивание  бюджетной обеспеченности  субъектов Российской Федерации и муниципальных образований</t>
  </si>
  <si>
    <t>1401</t>
  </si>
  <si>
    <t>Выравнивание бюджетной обеспеченности бюджетов поселений  за счет средств краевого бюджета</t>
  </si>
  <si>
    <t xml:space="preserve">Выравнивание бюджетной обеспеченности  бюджетов поселений  из районного  фонда финансовой поддержки </t>
  </si>
  <si>
    <t>Прочие межбюджетные  трансферты  общего характера</t>
  </si>
  <si>
    <t>1403</t>
  </si>
  <si>
    <t>Комплектование книжных фондов библиотек муниципальных образований за счет средств местного бюджета</t>
  </si>
  <si>
    <t>4400202</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</si>
  <si>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</si>
  <si>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Долгосрочная целевая программа "Повышение эффективности деятельности органов местного самоуправления в Красноярском крае" на 2011-2013 годы</t>
  </si>
  <si>
    <t>5225103</t>
  </si>
  <si>
    <t>9225100</t>
  </si>
  <si>
    <t>9225103</t>
  </si>
  <si>
    <t>Другие вопросы в области культуры, кинематографии</t>
  </si>
  <si>
    <t>0804</t>
  </si>
  <si>
    <t>Здравоохранение</t>
  </si>
  <si>
    <t>Доходы районного бюджета по кодам видов доходов, подвидов доходов классификации операций  сектора  государственного управления относящихся к доходам бюджета</t>
  </si>
  <si>
    <t>Приложение 2</t>
  </si>
  <si>
    <t>исполнено</t>
  </si>
  <si>
    <t>НАЛОГИ НА ПРИБЫЛЬ, ДОХОДЫ</t>
  </si>
  <si>
    <t>10101012</t>
  </si>
  <si>
    <t xml:space="preserve">Налог на прибыль организаций, зачисляемый в бюджеты субъектов Российской Федерации </t>
  </si>
  <si>
    <t>10102040</t>
  </si>
  <si>
    <t>НАЛОГИ НА СОВОКУПНЫЙ ДОХОД</t>
  </si>
  <si>
    <t>10503000</t>
  </si>
  <si>
    <t>ЗАДОЛЖЕННОСТЬ И ПЕРЕРАСЧЕТЫ ПО ОТМЕНЕННЫМ НАЛОГАМ, СБОРАМ И ИНЫМ ОБЯЗАТЕЛЬНЫМ ПЛАТЕЖАМ</t>
  </si>
  <si>
    <t>10907000</t>
  </si>
  <si>
    <t>Прочие налоги и сборы (по отмененным местным налогам и сборам)</t>
  </si>
  <si>
    <t>Утверждено на год</t>
  </si>
  <si>
    <t>НАЛОГОВЫЕ И НЕНАЛОГОВЫЕ ДОХОДЫ</t>
  </si>
  <si>
    <t>10102010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</si>
  <si>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</si>
  <si>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10102030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</si>
  <si>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</si>
  <si>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10803000</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</si>
  <si>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</si>
  <si>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</si>
  <si>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поселений за счет собственных средств районного бюджета за 2013 год</t>
  </si>
  <si>
    <t>поселений за счет средств субвенции краевого бюджета за 2013 год</t>
  </si>
  <si>
    <t>на обеспечение сбалансированности бюджетов поселений за 2013 год</t>
  </si>
  <si>
    <t>на осуществление части полномочий муниципального образования</t>
  </si>
  <si>
    <t>Назаровский район по вопросам содержания муниципального имущества</t>
  </si>
  <si>
    <t>принадлежащего муниципальному образованию, в части оплаты электроэнергии,</t>
  </si>
  <si>
    <t>потребленной муниципальными образовательными учреждениями</t>
  </si>
  <si>
    <t>в соотвествии с заключенными соглашениями за 2013 год</t>
  </si>
  <si>
    <t>Назаровский район по вопросам организации школьных перевозок</t>
  </si>
  <si>
    <t xml:space="preserve">     в соотвествии с заключенными соглашениями  за 2013 год </t>
  </si>
  <si>
    <t>Межбюджетные трансферты бюджетам поселений                                                                                                                                                                      на прокладку минерализованных полос и уход за ними  за  2013 год</t>
  </si>
  <si>
    <t>от 28.03.1998 № 53-ФЗ "О воинской обязанности и военной службе" за 2013 год</t>
  </si>
  <si>
    <t xml:space="preserve"> минимальной заработной платы (минимального размера оплаты труда)</t>
  </si>
  <si>
    <t>за 2013 год</t>
  </si>
  <si>
    <t>Субвенции бюджетам поселений                                                                                                                                                                                                 на осуществление государственных полномочий по созданию и обеспечению деятельности административных комиссий за 2013 год</t>
  </si>
  <si>
    <t>Межбюджетные трансферты бюджетам  поселений                                                                                                                                                                   на разработку и корректировку  проектно-сметной документации, капитальный ремонт и реконструкцию, в том числе включающих в себя выполнение мероприятий по обеспечению пожарной безопасности  зданий сельских учреждений культуры Красноярского края  за 2013 год</t>
  </si>
  <si>
    <t>Межбюджетные трансферты бюджетам  поселений                                                                                                                                                                    на реализацию  социокультурных проектов муниципальных учреждений культуры и образовательных учреждений в области культуры за 2013 год</t>
  </si>
  <si>
    <t>Межбюджетные трансферты бюджетам поселений                                                                                                                                                                    на содержание автомобильных дорог общего пользования местного значения городских округов, городских и сельских поселений за 2013 год</t>
  </si>
  <si>
    <t>Межбюджетные трансферты бюджетам  поселений                                                                                                                                                                   на реализацию проектов по благоустройству территорий поселений,               городских округов за 2013 год</t>
  </si>
  <si>
    <t xml:space="preserve">Межбюджетные трансферты  бюджетам поселений                                                                                                                                                                   на реализацию долгосрочной целевой программы "Реформирование и модернизация жилищно-коммунального хозяйства Назаровского района"                       на 2011-2013 годы  за 2013 год </t>
  </si>
  <si>
    <t>Межбюджетные трансферты  бюджетам поселений                                                                                                                                                                   на реализацию долгосрочной целевой программы "Развитие и укрепление материально- технической базы муниципальных учреждений культуры Назаровского района" на 2013-2015 годы за  2013 год</t>
  </si>
  <si>
    <t>Межбюджетные трансферты бюджетам поселений                                                                                                                                                                    на развитие и модернизацию улично-дорожной сети городов                                                                                                                                                              и поселений муниципальных образований края за 2013 год</t>
  </si>
  <si>
    <t>Межбюджетные трансферты бюджетам поселений                                                                                                                                                                     на возмещение расходов за обслуживание электрических бойлеров,   установленных в муниципальных учреждениях  образования в соответствии                                                                                                                                                                                 с заключенными соглашениями за 2013 год</t>
  </si>
  <si>
    <t>Межбюджетные трансферты  бюджетам поселений                                                                                                                                                                   на приобретение и установку противопожарного оборудования  за 2013 год</t>
  </si>
  <si>
    <t>Межбюджетные трансферты бюджетам  поселений                                                                                                                                                                   на осуществление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за 2013 год</t>
  </si>
  <si>
    <t>Межбюджетные трансферты бюджетам поселений                                                                                                                                                                    на поддержку коллективов любительского художественного творчества                                                                                                                                    за 2013 год</t>
  </si>
  <si>
    <t>Межбюджетные трансферты бюджетам  поселений                                                                                                                                                                    на государственную поддержку лучших работников муниципальных учреждений культуры, находящихся на территориях сельских поселений за 2013 год</t>
  </si>
  <si>
    <t xml:space="preserve">                           Приложение 24</t>
  </si>
  <si>
    <t xml:space="preserve">                           Приложение 25</t>
  </si>
  <si>
    <t xml:space="preserve">                    Приложение 28</t>
  </si>
  <si>
    <t xml:space="preserve">Исполнено       </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</si>
  <si>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227.1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</si>
  <si>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</si>
  <si>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10503010</t>
  </si>
  <si>
    <t>10504000</t>
  </si>
  <si>
    <t>Налог, взимаемый в связи с применением патентной системы налогообложения, зачисляемый в бюджеты муниципальных районов</t>
  </si>
  <si>
    <t>10504020</t>
  </si>
  <si>
    <t>10907053</t>
  </si>
  <si>
    <t>6000</t>
  </si>
  <si>
    <t>11402000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</si>
  <si>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</si>
  <si>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</si>
  <si>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081</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</si>
  <si>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</si>
  <si>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119</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</si>
  <si>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</si>
  <si>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161</t>
  </si>
  <si>
    <t>1163500</t>
  </si>
  <si>
    <t>1163503</t>
  </si>
  <si>
    <t>707</t>
  </si>
  <si>
    <t>192</t>
  </si>
  <si>
    <t>069</t>
  </si>
  <si>
    <t>188</t>
  </si>
  <si>
    <t>9000</t>
  </si>
  <si>
    <t>Субсидии муниципальным образованиям на предоставление социальных выплат молодым семьям на приобретение (строительство) жилья</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</si>
  <si>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</si>
  <si>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8000</t>
  </si>
  <si>
    <t>Субсидии на государственную поддержку малого и среднего предпринимательства, включая крестьянские (фермерские) хозяйства</t>
  </si>
  <si>
    <t>Субсидии на реализацию мероприятий, предусмотренных муниципальными программами развития субъектов малого и среднего предпринимательства</t>
  </si>
  <si>
    <t>Субсидии на реализацию мероприятий, предусмотренных подпрограммой "Обеспечение жильем молодых семей"</t>
  </si>
  <si>
    <t>20202145</t>
  </si>
  <si>
    <t>Субсидии бюджетам муниципальных районов на модернизацию региональных систем общего образования</t>
  </si>
  <si>
    <t>Субсидии на модернизацию региональных систем общего образования</t>
  </si>
  <si>
    <t>Субсидии на реализацию мероприятий по проведению обязательных энергетических обследований</t>
  </si>
  <si>
    <t>9801</t>
  </si>
  <si>
    <t>Субсидии на выравнивание обеспеченности муниципальных образований края по реализации ими их отдельных расходных обязательств</t>
  </si>
  <si>
    <t>Субвенции бюджетам муниципальных районов на ежемесячное денежное вознаграждение за классное руководство за счет средств федерального бюджета</t>
  </si>
  <si>
    <t>Субвенции бюджетам муниципальных районов на ежемесячное денежное вознаграждение за классное руководство за счет средств краевого бюджета</t>
  </si>
  <si>
    <t>20203115</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</si>
  <si>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</si>
  <si>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</si>
  <si>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20204014</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</si>
  <si>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</si>
  <si>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</si>
  <si>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20204053</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</si>
  <si>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</si>
  <si>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</si>
  <si>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Прочие межбюджетные трансферты, передаваемые бюджетам муниципальных районов</t>
  </si>
  <si>
    <r>
      <t>ДОХОДЫ БЮДЖЕТОВ БЮДЖЕТНОЙ СИСТЕМЫ РОССИЙСКОЙ ФЕДЕРАЦИИ ОТ ВОЗВРАТА</t>
    </r>
    <r>
      <rPr>
        <b/>
        <i/>
        <sz val="10"/>
        <rFont val="TimesNewRomanPSMT"/>
        <family val="0"/>
      </rPr>
      <t xml:space="preserve"> </t>
    </r>
    <r>
      <rPr>
        <b/>
        <sz val="10"/>
        <rFont val="TimesNewRomanPSMT"/>
        <family val="0"/>
      </rPr>
      <t>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r>
  </si>
  <si>
    <t>21805010</t>
  </si>
  <si>
    <t xml:space="preserve">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 </t>
  </si>
  <si>
    <t>Доходы бюджетов муниципальных районов от возврата бюджетными учреждениями остатков субсидий прошлых лет</t>
  </si>
  <si>
    <t>21900000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</si>
  <si>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</si>
  <si>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</si>
  <si>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Итого доходов</t>
  </si>
  <si>
    <t>Межбюджетные трансферты  бюджетам поселений                                                                                                                                                                    на осуществление мониторинга транспортных средств, задействованных в перевозке школьников, с использованием аппаратуры спутниковой навигации ГЛОНАСС в соотвествии заключенными договорами за 2013 год</t>
  </si>
  <si>
    <t>Межбюджетные трансферты  бюджетам поселений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 по учреждениям культуры                                                                                                                                                                   за 2013 год</t>
  </si>
  <si>
    <t>Субсидии  бюджетам поселений                                                                                                                                                                   на организацию и проведение акарицидных обработок мест массового отдыха населения  за 2013 год</t>
  </si>
  <si>
    <t>Межбюджетные трансферты  бюджетам поселений                                                                                                                                                                   на реализацию программы энергосбережения и повышения энергетической эффективности на период до 2020 года за 2013 год</t>
  </si>
  <si>
    <t>Межбюджетные трансферты  бюджетам поселений                                                                                                                                                                   на реализацию мероприятий по проведению обязательных энергетических обследований муниципальных учреждений Красноярского края по контрактам (договорам), заключенным в 2012 году за 2013 год</t>
  </si>
  <si>
    <t>Физическая культура</t>
  </si>
  <si>
    <t>1101</t>
  </si>
  <si>
    <t>Исполнение бюджетных ассигнований по разделам и подразделам  бюджетной классификации расходов бюджетов Российской Федерации  за 2013 год</t>
  </si>
  <si>
    <t>Исполнено за 2013 год</t>
  </si>
  <si>
    <t>Центральный аппарат контрольно-счетной палаты</t>
  </si>
  <si>
    <t>0020461</t>
  </si>
  <si>
    <t>Руководитель контрольно-счетной палаты муниципального образования и его заместители</t>
  </si>
  <si>
    <t>0022500</t>
  </si>
  <si>
    <t xml:space="preserve">Расходы на содержание объектов муниципального коммунального хозяйства </t>
  </si>
  <si>
    <t>865</t>
  </si>
  <si>
    <t>Возмещение части процентной ставки по долгосрочным, среднесрочным и краткосрочным  кредитам, взятым малыми формами хозяйствования</t>
  </si>
  <si>
    <t>2603000</t>
  </si>
  <si>
    <t>Долгосрочная целевая программа "Развитие сельского хозяйства и регулирование  рынков  сельскохозяйственной продукции, сырья  и продовольствия  в Красноярском крае на 2013-2020 годы</t>
  </si>
  <si>
    <t>Возмещение части затрат на уплату процентов по кредитам , полученным гражданами , ведущими личное  подсобное хозяйство , в российских кредитных организациях  на срок  до 2 и до 5 лет</t>
  </si>
  <si>
    <t>Организация проведения  мероприятий по отлову , учету и содержанию и иному обращению с безнадзорными домашними животными</t>
  </si>
  <si>
    <t>9210274</t>
  </si>
  <si>
    <t>Государственная поддержка малого и среднего предпринимательства, включая крестьянские (фермерские) хозяйства</t>
  </si>
  <si>
    <t>3450100</t>
  </si>
  <si>
    <t>Долгосрочная целевая программа "Развитие субъектов малого и среднего предпринимательства на 2011-2013 годы" (остатки 2012 года-10т.р.)</t>
  </si>
  <si>
    <t>Долгосрочная целевая программа "О территориальном  планировании,  градостроительном  зонировании и документации по планировке территории Красноярского края"  на 2012-2014годы</t>
  </si>
  <si>
    <t>5222400</t>
  </si>
  <si>
    <t>Проведение работ  по уничтожению сорняков и дикорастущей конопли за счет средств краевого бюджете</t>
  </si>
  <si>
    <t>5225668</t>
  </si>
  <si>
    <t>Долгосрочная целевая программа "Осуществление градостроительной деятельности в Назаровском районе" на 2013-2015г.г.</t>
  </si>
  <si>
    <t>7950200</t>
  </si>
  <si>
    <t>Долгосрочня целевая программа "Разработка проектно-сметной документации для строительства полигонов ТБО  на территории Назаровского района" на 2012-2015г.</t>
  </si>
  <si>
    <t>Софинансирование мероприятий, предусмотренных долгосрочной целевой программой "Комплексные меры  противодействия  распространению наркомании,пьянства и алкоголизма в Красноярском крае" на  2013-2015 годы</t>
  </si>
  <si>
    <t>Долгосрочная  целевая программа "Модернизация, реконструкция и капитальный ремонт объектов коммунальной инфраструктуры  муниципальных образований Красноярского края" на 2010-2012 год (остатки средств 2012 года)</t>
  </si>
  <si>
    <t xml:space="preserve">Реализация временных мер поддержки населения  в целях обеспечения доступности коммунальных услуг  </t>
  </si>
  <si>
    <t>8160000</t>
  </si>
  <si>
    <t>Софинансирование мероприятий, предусмотренных долгосрочной  целевой программой  "Модернизация, реконструкция и капитальный ремонт объектов коммунальной инфраструктуры  муниципальных образований Красноярского края" за счет средств местного бюджета</t>
  </si>
  <si>
    <t>Внедрение водоочистных и обеззараживающих установок на системах водоснабжения за счет средств местного бюджета</t>
  </si>
  <si>
    <t>9226007</t>
  </si>
  <si>
    <t>Долгосрочная  целевая программа "Модернизация, реконструкция и капитальный ремонт объектов коммунальной инфраструктуры  муниципальных образований Красноярского края" на 2013-2015 годы</t>
  </si>
  <si>
    <t>Софинансирование мероприятий, предусмотренных долгосрочной целевой программой "Модернизация, реконструкция и капитальный ремонт объектов коммунальной инфраструктуры  муниципальных образований Красноярского края" на 2013-2015 год ы</t>
  </si>
  <si>
    <t>Программа энергосбережения  и повышения энергетической  эффективности на период до 2020 года</t>
  </si>
  <si>
    <t>0923400</t>
  </si>
  <si>
    <t xml:space="preserve">Программа энергосбережения  и повышения энергетической  эффективности на период до 2020 года за счет средств федерального бюджета </t>
  </si>
  <si>
    <t>09203401</t>
  </si>
  <si>
    <t>09203402</t>
  </si>
  <si>
    <t>Школы - детские сады, школы начальные, неполные средние и средние</t>
  </si>
  <si>
    <t>Поддержка деятельности муниципальных молодежных центров за счет  местного  бюджета</t>
  </si>
  <si>
    <t xml:space="preserve">Программа энергосбережения  и повышения энергетической  эффективности на период до 2020 года  за счет федерального бюджета </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</si>
  <si>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t>
  </si>
  <si>
    <t>4400901</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</si>
  <si>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местного бюджета</t>
  </si>
  <si>
    <t>Долгосрочная целевая программа "Культура Красноярья" на 2013-2015г.г</t>
  </si>
  <si>
    <t>Долгосрочная целевая программа "Развитие и укрепление материально-технической базы  муниципальных учреждений культуры Назаровского района " на 2013-2015 годы</t>
  </si>
  <si>
    <t>7952200</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</si>
  <si>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 по  учреждениям культуры</t>
  </si>
  <si>
    <t>8620003</t>
  </si>
  <si>
    <t>Софинансирование мероприятий , предусмотренных долгосрочной целевой программой "Культура Красноярья"  на 2013-2015г.г. за счет местного бюджета</t>
  </si>
  <si>
    <t>Федеральная целевая программа "Социальное развитие села до 2013 года" (остатки 2012 года)</t>
  </si>
  <si>
    <t>1001199</t>
  </si>
  <si>
    <t xml:space="preserve">Подпрограмма "Обеспечение жильем молодых семей" </t>
  </si>
  <si>
    <t>Социальные выплаты ( в т.ч. остатки 2012 года174 т.р.)</t>
  </si>
  <si>
    <t>Предоставление социальных выплат  молодым семьям на приобретение(строительство) жилья (остатки 2012 года-592,6)</t>
  </si>
  <si>
    <t>Субсидии на софинансирование расходных обязательств  муниципальных образований по строительству (приобретению)жилья , предоставляемого молодым семьям и молодым специалистам по договорам найма жилого помещения (остатки 2012 года)</t>
  </si>
  <si>
    <t>Долгосрочная целевая программа " Обеспечение жильем молодых семей на 2013-2015 годы"в Назаровском районе</t>
  </si>
  <si>
    <t>Софинансирование   мероприятий  к долгосрочной целевой  программе "Обеспечение жильем молодых семей в Красноярском крае" на 2012-2015годы</t>
  </si>
  <si>
    <t>9223100</t>
  </si>
  <si>
    <t>9223101</t>
  </si>
  <si>
    <t>Осуществление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</si>
  <si>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Софинансирование мероприятий ,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t>
  </si>
  <si>
    <t>Осуществление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за счет средств местного бюджета</t>
  </si>
  <si>
    <t>Реализация мероприятий  по проведению обязательных энергетических обследований муниципальных учреждений Красноярского края по контрактам(договорам) заключенным в 2012 году</t>
  </si>
  <si>
    <t>0923403</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</si>
  <si>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 за счет средств краевого бюджета</t>
  </si>
  <si>
    <t>Долгосрочная целевая программа "Обеспечение противопожарной безопасности учреждений здравоохранения Назаровского района" на 2013-2015 г.-участковые больницы</t>
  </si>
  <si>
    <t>7950501</t>
  </si>
  <si>
    <t>Долгосрочная целевая программа "Приведение в соответствие с лицензионными требованиями учреждений здравоохранения  Назаровского района" на 2011-2013 г.-участковые больницы</t>
  </si>
  <si>
    <t>7950601</t>
  </si>
  <si>
    <t>Долгосрочная целевая программа "Обеспечение противопожарной безопасности учреждений здравоохранения Назаровского района" на 2013-2015 г.- амбулатории и ФАПы</t>
  </si>
  <si>
    <t>7950502</t>
  </si>
  <si>
    <t>Долгосрочная целевая программа "Приведение в соответствие с лицензионными требованиями учреждений здравоохранения  Назаровского района" на 2011-2013 г.- амбулатории и ФАПы</t>
  </si>
  <si>
    <t>7950602</t>
  </si>
  <si>
    <t xml:space="preserve">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за счет средств местного бюджета</t>
  </si>
  <si>
    <t>Денежные премии победителям конкурсного отбора "Детские сады -детям"</t>
  </si>
  <si>
    <t>5227404</t>
  </si>
  <si>
    <t>Долгосрочная целевая программа "Обеспечение жизнедеятельности  образовательных учреждений Назаровского района" на 2013-2015 г.-дошкольные учреждения</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</si>
  <si>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 по  дошкольным учреждениям</t>
  </si>
  <si>
    <t>8620001</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</si>
  <si>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</si>
  <si>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9210200</t>
  </si>
  <si>
    <t xml:space="preserve">Софинансирование мероприятий , предусмотренных долгосрочной целевой программой "Развитие сети дошкольных  образовательных учреждений " на 2012-2015 годы  </t>
  </si>
  <si>
    <t>Реконструкция и кап.ремонт зданий под дошкольные образовательные учреждения, реконструкция и кап.ремонт зданий образовательных учреждений для создания условий, позволяющих реализовать основную программу дошкольного образования детей, а также приобретение оборудования , мебели за счет местного бюджета</t>
  </si>
  <si>
    <t>Денежные премии победителям конкурсного отбора "Детские сады-детям" за счет средств местного бюджета</t>
  </si>
  <si>
    <t>9227404</t>
  </si>
  <si>
    <t>Мероприятия в области образования</t>
  </si>
  <si>
    <t>436000</t>
  </si>
  <si>
    <t>Модернизация региональных систем  общего образования за счет средств федерального бюджета</t>
  </si>
  <si>
    <t>4362100</t>
  </si>
  <si>
    <t>Модернизация региональных систем  общего образования за счет средств местного бюджета</t>
  </si>
  <si>
    <t>4362101</t>
  </si>
  <si>
    <t>Долгосрочная целевая программа "Обеспечение жизнедеятельности  образовательных учреждений  края " на 2013-2015 г.</t>
  </si>
  <si>
    <t>5221300</t>
  </si>
  <si>
    <t>Проведение реконструкции или капитального ремонта  зданий общеобразовательных учреждений края, находящихся в аварийном состоянии</t>
  </si>
  <si>
    <t>5221302</t>
  </si>
  <si>
    <t>Проведение  ремонтно-строительных работ для переоборудования  под санитарные узлы школьных помещений в общеобразовательных учреждениях края с количеством учащихся  более 30 человек</t>
  </si>
  <si>
    <t>5221303</t>
  </si>
  <si>
    <t>Приобретение и монтаж модульных санитарных узлов и септиков в общеобразовательных учреждениях края с количеством учащихся более 30 человек</t>
  </si>
  <si>
    <t>5221305</t>
  </si>
  <si>
    <t>Долгосрочная целевая программа "Одаренные дети Красноярья" на 2011-2013 годы</t>
  </si>
  <si>
    <t>5226300</t>
  </si>
  <si>
    <t>Реализация муниципальных программ, направленных  на подержку одаренных детей</t>
  </si>
  <si>
    <t>5226321</t>
  </si>
  <si>
    <t>Долгосрочная целевая программа "Обеспечение жизнедеятельности  образовательных учреждений Назаровского района" на 2013-2015 г.-школы , внешкольные учреждения</t>
  </si>
  <si>
    <t>7950302</t>
  </si>
  <si>
    <t>Долгосрочная целевая программа "Талантливые и способные дети Назаровского района" на 2011-2013 годы</t>
  </si>
  <si>
    <t>7952000</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</si>
  <si>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 по  учреждениям дополнительного образования</t>
  </si>
  <si>
    <t>8620002</t>
  </si>
  <si>
    <t xml:space="preserve"> Софинансирование мероприятий, предусмотренных долгосрочной целевой  программой  "Обеспечение жизнедеятельности  образовательных учреждений  края " на 2013-2015 г.</t>
  </si>
  <si>
    <t>9221300</t>
  </si>
  <si>
    <t>Проведение реконструкции  или капитального ремонта зданий общеобразовательных учреждений края , находящихся в аварийном состоянии</t>
  </si>
  <si>
    <t>9221302</t>
  </si>
  <si>
    <t>Проведение  ремонтно-строительных работ для переоборудования  под санитарные узлы школьных помещений в общеобразовательных учреждениях края с количеством учащихся  более 30 человек за счет местного бюджета</t>
  </si>
  <si>
    <t>9221303</t>
  </si>
  <si>
    <t>Приобретение и монтаж модульных санитарных узлов и септиков в общеобразовательных учреждениях края с количеством учащихся более 30 человек за счет местного бюджета</t>
  </si>
  <si>
    <t>9223105</t>
  </si>
  <si>
    <t>Софинансирование  из местного бюджета на мероприятия, предусмотренные ДЦП «Одаренные дети Красноярья»  на 2011-2013 годы.</t>
  </si>
  <si>
    <t>9226300</t>
  </si>
  <si>
    <t>Реализация муниципальных программ, направленных на поддержку одаренных детей  за счет средств местного бюджета</t>
  </si>
  <si>
    <t>9226321</t>
  </si>
  <si>
    <t>Софинансирование мероприятий , предусмотренных долгосрочной целевой программой "От массовости к мастерству" на 2011-2013 годы за счет средств местного бюджета</t>
  </si>
  <si>
    <t>Оплата стоимости путевок  для детей в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t>
  </si>
  <si>
    <t>Долгосрочная целевая программа "Организация отдыха, оздоровления, занятости детей и подростков Назаровского района " на 2011-2013 годы</t>
  </si>
  <si>
    <t>7952100</t>
  </si>
  <si>
    <t>Финансовое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</si>
  <si>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Реализация государственных полномочий по обеспечению питанием детей , обучающихся в муниципальных  и негосударственных  общеобразовательных учреждениях , реализующих основные общеобразовательные программы, без взимания платы</t>
  </si>
  <si>
    <t>Физкультурно-оздоровительная работа и спортивные мероприятия</t>
  </si>
  <si>
    <t>5120000</t>
  </si>
  <si>
    <t>Компенсация расходов муниципальных спортивных школ,подготовивших спортсмена, ставшего членом спортивной сборной команды  края</t>
  </si>
  <si>
    <t>5122204</t>
  </si>
  <si>
    <t>Долгосрочная целевая программа "От массовости к мастерству" на 2011-2013 годы</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</si>
  <si>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</si>
  <si>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Приобретение и установка противопожарного оборудования</t>
  </si>
  <si>
    <t>5227201</t>
  </si>
  <si>
    <t>Межбюджетные трансферты на осуществление части полномочий муниципального образования  Назаровский район по вопросам содержания  муниципального имущества  принадлежащего муниципальному образованию, в части оплаты электроэнергии, потребленной муниципальными  образовательными  учреждениями в соответствии  с  заключенными соглашениями</t>
  </si>
  <si>
    <t xml:space="preserve">Межбюджетные трансферты  на осуществление части полномочий  муниципального образования  Назаровский район  по вопросам организации  школьных перевозок в соответствии с заключенными соглашениями </t>
  </si>
  <si>
    <t>Межбюджетные трансферты  на возмещение расходов за обслуживание электрических бойлеров, установленных в муниципальных учреждениях образования в соответствии с заключенными договорами</t>
  </si>
  <si>
    <t>Иные межбюджетные трансферты поселениям</t>
  </si>
  <si>
    <t>Межбюджетные трансферты на осуществление  мониторинга транспортных средств, задействованных в перевозке школьников с использованием аппаратуры спутниковой навигации ГЛОНАСС в соответствии с договорами</t>
  </si>
  <si>
    <t>Государственная поддержка лучших работников муниципальных учреждений  культуры, находящихся  на территориях сельских поселений</t>
  </si>
  <si>
    <t>4401602</t>
  </si>
  <si>
    <t>Долгосрочная целевая программа "Культура Красноярья" на 2010- 2012 годы (остатки 2012 года)</t>
  </si>
  <si>
    <t>Поддержка коллективов  любительского художественного  творчества (остатки 2012года)</t>
  </si>
  <si>
    <t>Долгосрочная  целевая программа «Повышение эффективности деятельности органов местного самоуправления в Красноярском крае» на 2011 - 2013 годы</t>
  </si>
  <si>
    <t>Осуществление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</si>
  <si>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Долгосрочная целевая программа "Развитие и укрепление материально-технической базы муниципальных учреждений культуры Назаровского района" на 2013-2015</t>
  </si>
  <si>
    <t>Социокультурные проекты  муниципальных  учреждений  культуры и образовательных  учреждений в области  культуры</t>
  </si>
  <si>
    <t>8700000</t>
  </si>
  <si>
    <t>Социокультурные  проекты  муниципальных  учреждений  культуры и образовательных учреждений  в области  культуры за счет средств краевого бюджета (остатки 2012 г.)</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</si>
  <si>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</si>
  <si>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Компенсационные выплаты за приобретенные специальные учебные пособия и литературу  инвалидам, родителям или законные представители детей-инвалидов</t>
  </si>
  <si>
    <t>Долгосрочная целевая программа "Энергосбережение и повышение энергетической эффективности в Красноярском крае" на 2010-2012 годы и на период до2020 года</t>
  </si>
  <si>
    <t>5226200</t>
  </si>
  <si>
    <t>Осуществление компенсационны выплат отдельным категориям граждан на возмещение расходов, связанных с установкой общедомовых приборов учета энергетических ресурсов</t>
  </si>
  <si>
    <t>5226206</t>
  </si>
  <si>
    <t>Софинансирование мероприятий предусмотренных долгосрочной целевой программы "Энергосбережение и повышение энергетический эффективсности в Красноярском крае"на 2010-2012 годы и на период до 2020 года за счет средств местного бюджета</t>
  </si>
  <si>
    <t>9226200</t>
  </si>
  <si>
    <t>Осуществление компенсационны выплат отдельным категориям граждан на возмещение расходов, связанных с установкой общедомовых приборов учета энергетических ресурсов за счет средств местного бюджета</t>
  </si>
  <si>
    <t>9226206</t>
  </si>
  <si>
    <t>Долгосрочная  целевая программа  "Развитие сети дошкольных образовательных учреждений" на 2012-2015 годы</t>
  </si>
  <si>
    <t xml:space="preserve">Компенсационные выплаты родителю (законному представителю-опекуну,приемному родителю), совместно проживающему с ребенком в возрасте от 1,5 до 3 лет,которому временно не предоствлено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t>
  </si>
  <si>
    <t>5227410</t>
  </si>
  <si>
    <t>Доставка компенсационной выплаты родителю(законному представителю-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</si>
  <si>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5227411</t>
  </si>
  <si>
    <t xml:space="preserve"> Ведомственная структура расходов районного бюджета  за   2013 год</t>
  </si>
  <si>
    <t xml:space="preserve">                                                                                                                            от  29.05. 2014 г  .№  43-252</t>
  </si>
  <si>
    <t>от 29.05. 2014г. г.  №  43-252</t>
  </si>
  <si>
    <t>от  29.05. 2014 г. №  43-252</t>
  </si>
  <si>
    <t xml:space="preserve">                                                                                                                            от  29.05.2014 г.    .№  43-252</t>
  </si>
  <si>
    <t xml:space="preserve">                                                                 от 29.05.2014г. №   43-252</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</si>
</sst>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0"/>
    <numFmt numFmtId="166" formatCode="#,##0.0;\-#,##0.0;#,##0.0"/>
    <numFmt numFmtId="167" formatCode="#,##0.00;\-#,##0.00;#,##0.00"/>
    <numFmt numFmtId="168" formatCode="0.0"/>
    <numFmt numFmtId="169" formatCode="0.000"/>
    <numFmt numFmtId="170" formatCode="0.0000"/>
    <numFmt numFmtId="171" formatCode="0.000000"/>
    <numFmt numFmtId="172" formatCode="0.0000000"/>
    <numFmt numFmtId="173" formatCode="0.00000"/>
    <numFmt numFmtId="174" formatCode="#,##0.000;\-#,##0.000;#,##0.000"/>
    <numFmt numFmtId="175" formatCode="#,##0.0000;\-#,##0.0000;#,##0.0000"/>
    <numFmt numFmtId="176" formatCode="#,##0.00000;\-#,##0.00000;#,##0.00000"/>
    <numFmt numFmtId="177" formatCode="#,##0.0"/>
    <numFmt numFmtId="178" formatCode="#,##0.0;\-#,##0.0;\ "/>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quot;р.&quot;"/>
    <numFmt numFmtId="184" formatCode="#,##0;\-#,##0;\ "/>
    <numFmt numFmtId="185" formatCode="\2\6"/>
    <numFmt numFmtId="186" formatCode="?"/>
  </numFmts>
  <fonts count="72">
    <font>
      <sz val="10"/>
      <name val="Arial Cyr"/>
      <family val="0"/>
    </font>
    <font>
      <b/>
      <sz val="10"/>
      <color indexed="63"/>
      <name val="Arial"/>
      <family val="0"/>
    </font>
    <font>
      <sz val="8"/>
      <name val="Arial Cyr"/>
      <family val="0"/>
    </font>
    <font>
      <b/>
      <sz val="12"/>
      <name val="Times New Roman"/>
      <family val="1"/>
    </font>
    <font>
      <sz val="12"/>
      <name val="Times New Roman"/>
      <family val="1"/>
    </font>
    <font>
      <sz val="10"/>
      <name val="Times New Roman"/>
      <family val="1"/>
    </font>
    <font>
      <u val="single"/>
      <sz val="10"/>
      <color indexed="12"/>
      <name val="Arial Cyr"/>
      <family val="0"/>
    </font>
    <font>
      <u val="single"/>
      <sz val="10"/>
      <color indexed="36"/>
      <name val="Arial Cyr"/>
      <family val="0"/>
    </font>
    <font>
      <b/>
      <sz val="14"/>
      <name val="Times New Roman"/>
      <family val="1"/>
    </font>
    <font>
      <sz val="10"/>
      <name val="Arial CYR"/>
      <family val="0"/>
    </font>
    <font>
      <sz val="11"/>
      <name val="Arial Cyr"/>
      <family val="0"/>
    </font>
    <font>
      <b/>
      <sz val="9"/>
      <name val="ARIAL"/>
      <family val="2"/>
    </font>
    <font>
      <sz val="9"/>
      <name val="Times New Roman"/>
      <family val="1"/>
    </font>
    <font>
      <b/>
      <sz val="9"/>
      <name val="Times New Roman"/>
      <family val="1"/>
    </font>
    <font>
      <b/>
      <sz val="10"/>
      <name val="Times New Roman"/>
      <family val="1"/>
    </font>
    <font>
      <sz val="9"/>
      <name val="Arial"/>
      <family val="2"/>
    </font>
    <font>
      <b/>
      <sz val="11"/>
      <name val="ARIAL"/>
      <family val="2"/>
    </font>
    <font>
      <sz val="8"/>
      <name val="Times New Roman"/>
      <family val="1"/>
    </font>
    <font>
      <sz val="12"/>
      <name val="Times New Roman Cyr"/>
      <family val="1"/>
    </font>
    <font>
      <sz val="10"/>
      <name val="Times New Roman Cyr"/>
      <family val="1"/>
    </font>
    <font>
      <b/>
      <sz val="12"/>
      <name val="Times New Roman Cyr"/>
      <family val="0"/>
    </font>
    <font>
      <sz val="10"/>
      <color indexed="8"/>
      <name val="ARIAL"/>
      <family val="2"/>
    </font>
    <font>
      <sz val="10"/>
      <color indexed="63"/>
      <name val="ARIAL"/>
      <family val="2"/>
    </font>
    <font>
      <b/>
      <sz val="8"/>
      <name val="Tahoma"/>
      <family val="0"/>
    </font>
    <font>
      <sz val="8"/>
      <name val="Tahoma"/>
      <family val="0"/>
    </font>
    <font>
      <sz val="11"/>
      <name val="Times New Roman"/>
      <family val="1"/>
    </font>
    <font>
      <b/>
      <sz val="11"/>
      <name val="Times New Roman"/>
      <family val="1"/>
    </font>
    <font>
      <sz val="14"/>
      <name val="Times New Roman"/>
      <family val="1"/>
    </font>
    <font>
      <b/>
      <sz val="10"/>
      <name val="Arial Cyr"/>
      <family val="0"/>
    </font>
    <font>
      <b/>
      <sz val="9"/>
      <color indexed="8"/>
      <name val="Times New Roman"/>
      <family val="1"/>
    </font>
    <font>
      <sz val="9"/>
      <color indexed="8"/>
      <name val="Times New Roman"/>
      <family val="1"/>
    </font>
    <font>
      <b/>
      <sz val="10"/>
      <name val="Times New Roman Cyr"/>
      <family val="0"/>
    </font>
    <font>
      <b/>
      <sz val="10"/>
      <name val="Arial"/>
      <family val="0"/>
    </font>
    <font>
      <b/>
      <sz val="10"/>
      <name val="TimesNewRomanPSMT"/>
      <family val="0"/>
    </font>
    <font>
      <b/>
      <i/>
      <sz val="10"/>
      <name val="TimesNewRomanPSMT"/>
      <family val="0"/>
    </font>
    <font>
      <sz val="10"/>
      <name val="TimesNewRomanPSMT"/>
      <family val="0"/>
    </font>
    <font>
      <sz val="9"/>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indexed="1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color indexed="8"/>
      </right>
      <top style="thin">
        <color indexed="8"/>
      </top>
      <bottom style="thin">
        <color indexed="8"/>
      </bottom>
    </border>
    <border>
      <left>
        <color indexed="63"/>
      </left>
      <right>
        <color indexed="63"/>
      </right>
      <top style="thin"/>
      <bottom style="thin"/>
    </border>
    <border>
      <left style="medium"/>
      <right style="thin"/>
      <top style="medium"/>
      <bottom style="medium"/>
    </border>
    <border>
      <left style="thin"/>
      <right style="medium"/>
      <top>
        <color indexed="63"/>
      </top>
      <bottom>
        <color indexed="63"/>
      </bottom>
    </border>
    <border>
      <left style="thin"/>
      <right>
        <color indexed="63"/>
      </right>
      <top style="medium"/>
      <bottom style="medium"/>
    </border>
    <border>
      <left style="thin"/>
      <right>
        <color indexed="63"/>
      </right>
      <top>
        <color indexed="63"/>
      </top>
      <bottom>
        <color indexed="63"/>
      </bottom>
    </border>
    <border>
      <left style="hair"/>
      <right style="hair"/>
      <top style="thin"/>
      <bottom style="thin"/>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2" fillId="0" borderId="0">
      <alignment/>
      <protection/>
    </xf>
    <xf numFmtId="0" fontId="1" fillId="0" borderId="0" applyNumberFormat="0" applyFill="0" applyBorder="0" applyAlignment="0" applyProtection="0"/>
    <xf numFmtId="0" fontId="2" fillId="0" borderId="0">
      <alignment/>
      <protection/>
    </xf>
    <xf numFmtId="0" fontId="7"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32" borderId="0" applyNumberFormat="0" applyBorder="0" applyAlignment="0" applyProtection="0"/>
  </cellStyleXfs>
  <cellXfs count="320">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10" xfId="0" applyFont="1" applyBorder="1" applyAlignment="1">
      <alignment horizontal="center" vertical="center" wrapText="1"/>
    </xf>
    <xf numFmtId="0" fontId="10" fillId="0" borderId="0" xfId="0" applyFont="1" applyAlignment="1">
      <alignment/>
    </xf>
    <xf numFmtId="165" fontId="11" fillId="0" borderId="0" xfId="0" applyNumberFormat="1" applyFont="1" applyAlignment="1">
      <alignment/>
    </xf>
    <xf numFmtId="165" fontId="11" fillId="0" borderId="0" xfId="0" applyNumberFormat="1" applyFont="1" applyAlignment="1">
      <alignment vertical="top"/>
    </xf>
    <xf numFmtId="49" fontId="13" fillId="33" borderId="10" xfId="0" applyNumberFormat="1" applyFont="1" applyFill="1" applyBorder="1" applyAlignment="1">
      <alignment vertical="top"/>
    </xf>
    <xf numFmtId="166" fontId="13" fillId="33" borderId="10" xfId="0" applyNumberFormat="1" applyFont="1" applyFill="1" applyBorder="1" applyAlignment="1">
      <alignment vertical="top"/>
    </xf>
    <xf numFmtId="165" fontId="15" fillId="0" borderId="0" xfId="0" applyNumberFormat="1" applyFont="1" applyAlignment="1">
      <alignment vertical="top"/>
    </xf>
    <xf numFmtId="166" fontId="12" fillId="33" borderId="10" xfId="0" applyNumberFormat="1" applyFont="1" applyFill="1" applyBorder="1" applyAlignment="1">
      <alignment vertical="top"/>
    </xf>
    <xf numFmtId="0" fontId="13" fillId="33" borderId="10" xfId="0" applyFont="1" applyFill="1" applyBorder="1" applyAlignment="1">
      <alignment vertical="top" wrapText="1"/>
    </xf>
    <xf numFmtId="0" fontId="12" fillId="33" borderId="10" xfId="0" applyFont="1" applyFill="1" applyBorder="1" applyAlignment="1">
      <alignment vertical="top" wrapText="1"/>
    </xf>
    <xf numFmtId="165" fontId="16" fillId="0" borderId="0" xfId="0" applyNumberFormat="1" applyFont="1" applyAlignment="1">
      <alignment vertical="top"/>
    </xf>
    <xf numFmtId="49" fontId="12" fillId="33" borderId="10" xfId="0" applyNumberFormat="1" applyFont="1" applyFill="1" applyBorder="1" applyAlignment="1">
      <alignment vertical="top"/>
    </xf>
    <xf numFmtId="0" fontId="18" fillId="0" borderId="0" xfId="0" applyFont="1" applyFill="1" applyAlignment="1">
      <alignment horizontal="right" vertical="center"/>
    </xf>
    <xf numFmtId="0" fontId="18" fillId="0" borderId="0" xfId="0" applyFont="1" applyFill="1" applyAlignment="1">
      <alignment/>
    </xf>
    <xf numFmtId="49" fontId="19"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xf>
    <xf numFmtId="49" fontId="5" fillId="0" borderId="10" xfId="0" applyNumberFormat="1" applyFont="1" applyBorder="1" applyAlignment="1">
      <alignment horizontal="center" vertical="top"/>
    </xf>
    <xf numFmtId="168" fontId="0" fillId="0" borderId="0" xfId="0" applyNumberFormat="1" applyAlignment="1">
      <alignment/>
    </xf>
    <xf numFmtId="49" fontId="19" fillId="0" borderId="11" xfId="0" applyNumberFormat="1" applyFont="1" applyFill="1" applyBorder="1" applyAlignment="1">
      <alignment horizontal="center" vertical="center" wrapText="1"/>
    </xf>
    <xf numFmtId="49" fontId="14" fillId="0" borderId="10" xfId="0" applyNumberFormat="1" applyFont="1" applyBorder="1" applyAlignment="1">
      <alignment horizontal="center" vertical="top"/>
    </xf>
    <xf numFmtId="177" fontId="14" fillId="0" borderId="10" xfId="0" applyNumberFormat="1" applyFont="1" applyBorder="1" applyAlignment="1">
      <alignment horizontal="right"/>
    </xf>
    <xf numFmtId="177" fontId="14" fillId="0" borderId="10" xfId="0" applyNumberFormat="1" applyFont="1" applyBorder="1" applyAlignment="1">
      <alignment/>
    </xf>
    <xf numFmtId="177" fontId="5" fillId="0" borderId="10" xfId="0" applyNumberFormat="1" applyFont="1" applyBorder="1" applyAlignment="1">
      <alignment/>
    </xf>
    <xf numFmtId="0" fontId="14" fillId="0" borderId="10" xfId="0" applyFont="1" applyBorder="1" applyAlignment="1">
      <alignment/>
    </xf>
    <xf numFmtId="0" fontId="13" fillId="33" borderId="10" xfId="0" applyFont="1" applyFill="1" applyBorder="1" applyAlignment="1">
      <alignment/>
    </xf>
    <xf numFmtId="0" fontId="21" fillId="0" borderId="0" xfId="54" applyFont="1" applyAlignment="1">
      <alignment horizontal="left" vertical="top"/>
    </xf>
    <xf numFmtId="0" fontId="17" fillId="0" borderId="10" xfId="55" applyFont="1" applyBorder="1" applyAlignment="1">
      <alignment horizontal="center" vertical="center" wrapText="1"/>
      <protection/>
    </xf>
    <xf numFmtId="49" fontId="17" fillId="0" borderId="10" xfId="55" applyNumberFormat="1" applyFont="1" applyBorder="1" applyAlignment="1">
      <alignment horizontal="center" vertical="center" wrapText="1"/>
      <protection/>
    </xf>
    <xf numFmtId="0" fontId="14" fillId="0" borderId="10" xfId="55" applyFont="1" applyBorder="1" applyAlignment="1">
      <alignment wrapText="1"/>
      <protection/>
    </xf>
    <xf numFmtId="177" fontId="14" fillId="0" borderId="10" xfId="55" applyNumberFormat="1" applyFont="1" applyBorder="1" applyAlignment="1">
      <alignment/>
      <protection/>
    </xf>
    <xf numFmtId="0" fontId="5" fillId="0" borderId="10" xfId="55" applyFont="1" applyBorder="1" applyAlignment="1">
      <alignment wrapText="1"/>
      <protection/>
    </xf>
    <xf numFmtId="177" fontId="5" fillId="0" borderId="10" xfId="55" applyNumberFormat="1" applyFont="1" applyBorder="1" applyAlignment="1">
      <alignment/>
      <protection/>
    </xf>
    <xf numFmtId="49" fontId="13" fillId="0" borderId="10" xfId="55" applyNumberFormat="1" applyFont="1" applyBorder="1" applyAlignment="1">
      <alignment/>
      <protection/>
    </xf>
    <xf numFmtId="49" fontId="12" fillId="0" borderId="10" xfId="55" applyNumberFormat="1" applyFont="1" applyBorder="1" applyAlignment="1">
      <alignment/>
      <protection/>
    </xf>
    <xf numFmtId="0" fontId="5" fillId="0" borderId="0" xfId="0" applyFont="1" applyFill="1" applyAlignment="1">
      <alignment/>
    </xf>
    <xf numFmtId="177" fontId="18" fillId="0" borderId="0" xfId="0" applyNumberFormat="1" applyFont="1" applyFill="1" applyAlignment="1">
      <alignment horizontal="right" vertical="center" wrapText="1"/>
    </xf>
    <xf numFmtId="49" fontId="5" fillId="0" borderId="10" xfId="0" applyNumberFormat="1" applyFont="1" applyFill="1" applyBorder="1" applyAlignment="1">
      <alignment horizontal="left" wrapText="1"/>
    </xf>
    <xf numFmtId="166" fontId="13" fillId="0" borderId="10" xfId="0" applyNumberFormat="1" applyFont="1" applyFill="1" applyBorder="1" applyAlignment="1">
      <alignment vertical="top"/>
    </xf>
    <xf numFmtId="166" fontId="12" fillId="0" borderId="10" xfId="0" applyNumberFormat="1" applyFont="1" applyFill="1" applyBorder="1" applyAlignment="1">
      <alignment vertical="top"/>
    </xf>
    <xf numFmtId="0" fontId="12" fillId="33" borderId="10" xfId="0" applyFont="1" applyFill="1" applyBorder="1" applyAlignment="1">
      <alignment horizontal="center" vertical="center"/>
    </xf>
    <xf numFmtId="165" fontId="12" fillId="33" borderId="10" xfId="0" applyNumberFormat="1" applyFont="1" applyFill="1" applyBorder="1" applyAlignment="1">
      <alignment horizontal="center" vertical="center" wrapText="1"/>
    </xf>
    <xf numFmtId="0" fontId="27" fillId="0" borderId="0" xfId="0" applyFont="1" applyAlignment="1">
      <alignment/>
    </xf>
    <xf numFmtId="177" fontId="5" fillId="0" borderId="10" xfId="0" applyNumberFormat="1" applyFont="1" applyBorder="1" applyAlignment="1">
      <alignment horizontal="right"/>
    </xf>
    <xf numFmtId="177" fontId="0" fillId="0" borderId="0" xfId="0" applyNumberFormat="1" applyAlignment="1">
      <alignment/>
    </xf>
    <xf numFmtId="0" fontId="5" fillId="0" borderId="0" xfId="0" applyFont="1" applyAlignment="1">
      <alignment horizontal="left"/>
    </xf>
    <xf numFmtId="49" fontId="13" fillId="33" borderId="12" xfId="0" applyNumberFormat="1" applyFont="1" applyFill="1" applyBorder="1" applyAlignment="1">
      <alignment vertical="top"/>
    </xf>
    <xf numFmtId="0" fontId="3" fillId="33" borderId="12" xfId="0" applyFont="1" applyFill="1" applyBorder="1" applyAlignment="1">
      <alignment vertical="top" wrapText="1"/>
    </xf>
    <xf numFmtId="166" fontId="3" fillId="33" borderId="12" xfId="0" applyNumberFormat="1" applyFont="1" applyFill="1" applyBorder="1" applyAlignment="1">
      <alignment vertical="top"/>
    </xf>
    <xf numFmtId="165" fontId="11" fillId="0" borderId="13" xfId="0" applyNumberFormat="1" applyFont="1" applyBorder="1" applyAlignment="1">
      <alignment vertical="top"/>
    </xf>
    <xf numFmtId="0" fontId="26" fillId="33" borderId="12" xfId="0" applyFont="1" applyFill="1" applyBorder="1" applyAlignment="1">
      <alignment vertical="top" wrapText="1"/>
    </xf>
    <xf numFmtId="166" fontId="13" fillId="33" borderId="12" xfId="0" applyNumberFormat="1" applyFont="1" applyFill="1" applyBorder="1" applyAlignment="1">
      <alignment vertical="top"/>
    </xf>
    <xf numFmtId="166" fontId="13" fillId="33" borderId="14" xfId="0" applyNumberFormat="1" applyFont="1" applyFill="1" applyBorder="1" applyAlignment="1">
      <alignment vertical="top"/>
    </xf>
    <xf numFmtId="49" fontId="13" fillId="33" borderId="15" xfId="0" applyNumberFormat="1" applyFont="1" applyFill="1" applyBorder="1" applyAlignment="1">
      <alignment vertical="top"/>
    </xf>
    <xf numFmtId="0" fontId="13" fillId="33" borderId="15" xfId="0" applyFont="1" applyFill="1" applyBorder="1" applyAlignment="1">
      <alignment vertical="top" wrapText="1"/>
    </xf>
    <xf numFmtId="166" fontId="13" fillId="33" borderId="15" xfId="0" applyNumberFormat="1" applyFont="1" applyFill="1" applyBorder="1" applyAlignment="1">
      <alignment vertical="top"/>
    </xf>
    <xf numFmtId="49" fontId="12" fillId="0" borderId="10" xfId="0" applyNumberFormat="1" applyFont="1" applyFill="1" applyBorder="1" applyAlignment="1">
      <alignment vertical="top"/>
    </xf>
    <xf numFmtId="0" fontId="12" fillId="0" borderId="10" xfId="0" applyFont="1" applyBorder="1" applyAlignment="1">
      <alignment wrapText="1"/>
    </xf>
    <xf numFmtId="49" fontId="12" fillId="0" borderId="11" xfId="0" applyNumberFormat="1" applyFont="1" applyFill="1" applyBorder="1" applyAlignment="1">
      <alignment vertical="top"/>
    </xf>
    <xf numFmtId="166" fontId="12" fillId="0" borderId="11" xfId="0" applyNumberFormat="1" applyFont="1" applyFill="1" applyBorder="1" applyAlignment="1">
      <alignment vertical="top"/>
    </xf>
    <xf numFmtId="166" fontId="12" fillId="33" borderId="11" xfId="0" applyNumberFormat="1" applyFont="1" applyFill="1" applyBorder="1" applyAlignment="1">
      <alignment vertical="top"/>
    </xf>
    <xf numFmtId="49" fontId="26" fillId="33" borderId="12" xfId="0" applyNumberFormat="1" applyFont="1" applyFill="1" applyBorder="1" applyAlignment="1">
      <alignment vertical="top"/>
    </xf>
    <xf numFmtId="0" fontId="26" fillId="33" borderId="10" xfId="0" applyFont="1" applyFill="1" applyBorder="1" applyAlignment="1">
      <alignment vertical="top" wrapText="1"/>
    </xf>
    <xf numFmtId="49" fontId="12" fillId="33" borderId="11" xfId="0" applyNumberFormat="1" applyFont="1" applyFill="1" applyBorder="1" applyAlignment="1">
      <alignment vertical="top"/>
    </xf>
    <xf numFmtId="0" fontId="12" fillId="33" borderId="11" xfId="0" applyFont="1" applyFill="1" applyBorder="1" applyAlignment="1">
      <alignment vertical="top" wrapText="1"/>
    </xf>
    <xf numFmtId="166" fontId="13" fillId="33" borderId="11" xfId="0" applyNumberFormat="1" applyFont="1" applyFill="1" applyBorder="1" applyAlignment="1">
      <alignment vertical="top"/>
    </xf>
    <xf numFmtId="0" fontId="26" fillId="0" borderId="12" xfId="53" applyFont="1" applyBorder="1" applyAlignment="1">
      <alignment wrapText="1"/>
      <protection/>
    </xf>
    <xf numFmtId="49" fontId="25" fillId="33" borderId="12" xfId="0" applyNumberFormat="1" applyFont="1" applyFill="1" applyBorder="1" applyAlignment="1">
      <alignment vertical="top"/>
    </xf>
    <xf numFmtId="165" fontId="16" fillId="0" borderId="13" xfId="0" applyNumberFormat="1" applyFont="1" applyBorder="1" applyAlignment="1">
      <alignment vertical="top"/>
    </xf>
    <xf numFmtId="49" fontId="12" fillId="33" borderId="15" xfId="0" applyNumberFormat="1" applyFont="1" applyFill="1" applyBorder="1" applyAlignment="1">
      <alignment vertical="top"/>
    </xf>
    <xf numFmtId="0" fontId="12" fillId="0" borderId="15" xfId="53" applyFont="1" applyBorder="1" applyAlignment="1">
      <alignment wrapText="1"/>
      <protection/>
    </xf>
    <xf numFmtId="166" fontId="12" fillId="33" borderId="15" xfId="0" applyNumberFormat="1" applyFont="1" applyFill="1" applyBorder="1" applyAlignment="1">
      <alignment vertical="top"/>
    </xf>
    <xf numFmtId="165" fontId="11" fillId="0" borderId="10" xfId="0" applyNumberFormat="1" applyFont="1" applyBorder="1" applyAlignment="1">
      <alignment vertical="top"/>
    </xf>
    <xf numFmtId="165" fontId="15" fillId="0" borderId="10" xfId="0" applyNumberFormat="1" applyFont="1" applyBorder="1" applyAlignment="1">
      <alignment vertical="top"/>
    </xf>
    <xf numFmtId="0" fontId="12" fillId="0" borderId="10" xfId="0" applyFont="1" applyBorder="1" applyAlignment="1">
      <alignment horizontal="justify" vertical="top" wrapText="1"/>
    </xf>
    <xf numFmtId="49" fontId="13" fillId="33" borderId="16" xfId="0" applyNumberFormat="1" applyFont="1" applyFill="1" applyBorder="1" applyAlignment="1">
      <alignment vertical="top"/>
    </xf>
    <xf numFmtId="166" fontId="13" fillId="33" borderId="16" xfId="0" applyNumberFormat="1" applyFont="1" applyFill="1" applyBorder="1" applyAlignment="1">
      <alignment vertical="top"/>
    </xf>
    <xf numFmtId="165" fontId="11" fillId="0" borderId="0" xfId="0" applyNumberFormat="1" applyFont="1" applyBorder="1" applyAlignment="1">
      <alignment vertical="top"/>
    </xf>
    <xf numFmtId="166" fontId="13" fillId="0" borderId="12" xfId="0" applyNumberFormat="1" applyFont="1" applyFill="1" applyBorder="1" applyAlignment="1">
      <alignment vertical="top"/>
    </xf>
    <xf numFmtId="0" fontId="12" fillId="33" borderId="15" xfId="0" applyFont="1" applyFill="1" applyBorder="1" applyAlignment="1">
      <alignment vertical="top" wrapText="1"/>
    </xf>
    <xf numFmtId="166" fontId="12" fillId="0" borderId="15" xfId="0" applyNumberFormat="1" applyFont="1" applyFill="1" applyBorder="1" applyAlignment="1">
      <alignment vertical="top"/>
    </xf>
    <xf numFmtId="166" fontId="13" fillId="0" borderId="15" xfId="0" applyNumberFormat="1" applyFont="1" applyFill="1" applyBorder="1" applyAlignment="1">
      <alignment vertical="top"/>
    </xf>
    <xf numFmtId="0" fontId="28" fillId="0" borderId="0" xfId="0" applyFont="1" applyAlignment="1">
      <alignment/>
    </xf>
    <xf numFmtId="165" fontId="11" fillId="0" borderId="15" xfId="0" applyNumberFormat="1" applyFont="1" applyBorder="1" applyAlignment="1">
      <alignment vertical="top"/>
    </xf>
    <xf numFmtId="166" fontId="12" fillId="33" borderId="14" xfId="0" applyNumberFormat="1" applyFont="1" applyFill="1" applyBorder="1" applyAlignment="1">
      <alignment vertical="top"/>
    </xf>
    <xf numFmtId="49" fontId="26" fillId="33" borderId="10" xfId="0" applyNumberFormat="1" applyFont="1" applyFill="1" applyBorder="1" applyAlignment="1">
      <alignment vertical="top"/>
    </xf>
    <xf numFmtId="49" fontId="25" fillId="33" borderId="10" xfId="0" applyNumberFormat="1" applyFont="1" applyFill="1" applyBorder="1" applyAlignment="1">
      <alignment vertical="top"/>
    </xf>
    <xf numFmtId="0" fontId="13" fillId="0" borderId="10" xfId="0" applyFont="1" applyBorder="1" applyAlignment="1">
      <alignment horizontal="justify" vertical="top" wrapText="1"/>
    </xf>
    <xf numFmtId="0" fontId="12" fillId="0" borderId="0" xfId="0" applyFont="1" applyAlignment="1">
      <alignment horizontal="justify" vertical="top" wrapText="1"/>
    </xf>
    <xf numFmtId="0" fontId="26" fillId="33" borderId="15" xfId="0" applyFont="1" applyFill="1" applyBorder="1" applyAlignment="1">
      <alignment vertical="top" wrapText="1"/>
    </xf>
    <xf numFmtId="0" fontId="13" fillId="0" borderId="15" xfId="0" applyFont="1" applyBorder="1" applyAlignment="1">
      <alignment horizontal="justify" vertical="top" wrapText="1"/>
    </xf>
    <xf numFmtId="0" fontId="29" fillId="0" borderId="10" xfId="0" applyFont="1" applyBorder="1" applyAlignment="1">
      <alignment wrapText="1"/>
    </xf>
    <xf numFmtId="0" fontId="30" fillId="0" borderId="10" xfId="0" applyFont="1" applyBorder="1" applyAlignment="1">
      <alignment horizontal="justify" vertical="top" wrapText="1"/>
    </xf>
    <xf numFmtId="49" fontId="13" fillId="33" borderId="11" xfId="0" applyNumberFormat="1" applyFont="1" applyFill="1" applyBorder="1" applyAlignment="1">
      <alignment vertical="top"/>
    </xf>
    <xf numFmtId="0" fontId="0" fillId="0" borderId="13" xfId="0" applyBorder="1" applyAlignment="1">
      <alignment/>
    </xf>
    <xf numFmtId="0" fontId="22" fillId="0" borderId="0" xfId="54" applyFont="1" applyAlignment="1" applyProtection="1">
      <alignment horizontal="left" vertical="top"/>
      <protection locked="0"/>
    </xf>
    <xf numFmtId="49" fontId="14" fillId="33" borderId="17" xfId="0" applyNumberFormat="1" applyFont="1" applyFill="1" applyBorder="1" applyAlignment="1">
      <alignment vertical="top"/>
    </xf>
    <xf numFmtId="49" fontId="13" fillId="33" borderId="17" xfId="0" applyNumberFormat="1" applyFont="1" applyFill="1" applyBorder="1" applyAlignment="1">
      <alignment vertical="top"/>
    </xf>
    <xf numFmtId="0" fontId="3" fillId="33" borderId="17" xfId="0" applyFont="1" applyFill="1" applyBorder="1" applyAlignment="1">
      <alignment vertical="top" wrapText="1"/>
    </xf>
    <xf numFmtId="49" fontId="3" fillId="33" borderId="17" xfId="0" applyNumberFormat="1" applyFont="1" applyFill="1" applyBorder="1" applyAlignment="1">
      <alignment vertical="top"/>
    </xf>
    <xf numFmtId="166" fontId="3" fillId="33" borderId="17" xfId="0" applyNumberFormat="1" applyFont="1" applyFill="1" applyBorder="1" applyAlignment="1">
      <alignment vertical="top"/>
    </xf>
    <xf numFmtId="165" fontId="11" fillId="0" borderId="18" xfId="0" applyNumberFormat="1" applyFont="1" applyBorder="1" applyAlignment="1">
      <alignment vertical="top"/>
    </xf>
    <xf numFmtId="166" fontId="3" fillId="33" borderId="19" xfId="0" applyNumberFormat="1" applyFont="1" applyFill="1" applyBorder="1" applyAlignment="1">
      <alignment vertical="top"/>
    </xf>
    <xf numFmtId="0" fontId="5" fillId="33" borderId="10" xfId="0" applyFont="1" applyFill="1" applyBorder="1" applyAlignment="1">
      <alignment horizontal="center" vertical="center" wrapText="1"/>
    </xf>
    <xf numFmtId="165" fontId="11" fillId="0" borderId="10" xfId="0" applyNumberFormat="1" applyFont="1" applyBorder="1" applyAlignment="1">
      <alignment/>
    </xf>
    <xf numFmtId="49" fontId="13" fillId="33" borderId="20" xfId="0" applyNumberFormat="1" applyFont="1" applyFill="1" applyBorder="1" applyAlignment="1">
      <alignment vertical="top"/>
    </xf>
    <xf numFmtId="49" fontId="13" fillId="33" borderId="21" xfId="0" applyNumberFormat="1" applyFont="1" applyFill="1" applyBorder="1" applyAlignment="1">
      <alignment vertical="top"/>
    </xf>
    <xf numFmtId="49" fontId="12" fillId="33" borderId="21" xfId="0" applyNumberFormat="1" applyFont="1" applyFill="1" applyBorder="1" applyAlignment="1">
      <alignment vertical="top"/>
    </xf>
    <xf numFmtId="49" fontId="12" fillId="0" borderId="21" xfId="0" applyNumberFormat="1" applyFont="1" applyFill="1" applyBorder="1" applyAlignment="1">
      <alignment vertical="top"/>
    </xf>
    <xf numFmtId="49" fontId="12" fillId="0" borderId="22" xfId="0" applyNumberFormat="1" applyFont="1" applyFill="1" applyBorder="1" applyAlignment="1">
      <alignment vertical="top"/>
    </xf>
    <xf numFmtId="49" fontId="13" fillId="33" borderId="23" xfId="0" applyNumberFormat="1" applyFont="1" applyFill="1" applyBorder="1" applyAlignment="1">
      <alignment vertical="top"/>
    </xf>
    <xf numFmtId="49" fontId="12" fillId="33" borderId="22" xfId="0" applyNumberFormat="1" applyFont="1" applyFill="1" applyBorder="1" applyAlignment="1">
      <alignment vertical="top"/>
    </xf>
    <xf numFmtId="49" fontId="12" fillId="33" borderId="20" xfId="0" applyNumberFormat="1" applyFont="1" applyFill="1" applyBorder="1" applyAlignment="1">
      <alignment vertical="top"/>
    </xf>
    <xf numFmtId="49" fontId="13" fillId="33" borderId="24" xfId="0" applyNumberFormat="1" applyFont="1" applyFill="1" applyBorder="1" applyAlignment="1">
      <alignment vertical="top"/>
    </xf>
    <xf numFmtId="0" fontId="5" fillId="0" borderId="10" xfId="0" applyFont="1" applyBorder="1" applyAlignment="1">
      <alignment horizontal="center"/>
    </xf>
    <xf numFmtId="49" fontId="13" fillId="33" borderId="25" xfId="0" applyNumberFormat="1" applyFont="1" applyFill="1" applyBorder="1" applyAlignment="1">
      <alignment vertical="top"/>
    </xf>
    <xf numFmtId="49" fontId="19" fillId="0" borderId="22" xfId="0" applyNumberFormat="1" applyFont="1" applyFill="1" applyBorder="1" applyAlignment="1">
      <alignment horizontal="center" vertical="center" wrapText="1"/>
    </xf>
    <xf numFmtId="0" fontId="12" fillId="0" borderId="10" xfId="0" applyFont="1" applyBorder="1" applyAlignment="1">
      <alignment horizontal="center"/>
    </xf>
    <xf numFmtId="3" fontId="5" fillId="0" borderId="10" xfId="0" applyNumberFormat="1" applyFont="1" applyBorder="1" applyAlignment="1">
      <alignment horizontal="center"/>
    </xf>
    <xf numFmtId="0" fontId="14" fillId="0" borderId="21" xfId="0" applyFont="1" applyBorder="1" applyAlignment="1">
      <alignment vertical="top" wrapText="1"/>
    </xf>
    <xf numFmtId="0" fontId="5" fillId="0" borderId="21" xfId="0" applyFont="1" applyBorder="1" applyAlignment="1">
      <alignment vertical="top" wrapText="1"/>
    </xf>
    <xf numFmtId="0" fontId="14" fillId="0" borderId="21" xfId="0" applyNumberFormat="1" applyFont="1" applyFill="1" applyBorder="1" applyAlignment="1">
      <alignment vertical="top" wrapText="1"/>
    </xf>
    <xf numFmtId="0" fontId="14" fillId="0" borderId="26" xfId="0" applyFont="1" applyBorder="1" applyAlignment="1">
      <alignment wrapText="1"/>
    </xf>
    <xf numFmtId="49" fontId="5" fillId="0" borderId="21" xfId="0" applyNumberFormat="1" applyFont="1" applyFill="1" applyBorder="1" applyAlignment="1">
      <alignment horizontal="left" wrapText="1"/>
    </xf>
    <xf numFmtId="0" fontId="14" fillId="0" borderId="27" xfId="0" applyFont="1" applyBorder="1" applyAlignment="1">
      <alignment vertical="top" wrapText="1"/>
    </xf>
    <xf numFmtId="0" fontId="5" fillId="0" borderId="27" xfId="0" applyFont="1" applyBorder="1" applyAlignment="1">
      <alignment vertical="top" wrapText="1"/>
    </xf>
    <xf numFmtId="49" fontId="5" fillId="0" borderId="10" xfId="0" applyNumberFormat="1" applyFont="1" applyBorder="1" applyAlignment="1">
      <alignment horizontal="center" wrapText="1"/>
    </xf>
    <xf numFmtId="0" fontId="14" fillId="0" borderId="21" xfId="0" applyFont="1" applyFill="1" applyBorder="1" applyAlignment="1">
      <alignment vertical="top" wrapText="1"/>
    </xf>
    <xf numFmtId="177" fontId="5" fillId="0" borderId="0" xfId="0" applyNumberFormat="1" applyFont="1" applyFill="1" applyBorder="1" applyAlignment="1">
      <alignment/>
    </xf>
    <xf numFmtId="0" fontId="19"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right" vertical="center" textRotation="90" wrapText="1"/>
    </xf>
    <xf numFmtId="49" fontId="19" fillId="0" borderId="10" xfId="0" applyNumberFormat="1" applyFont="1" applyFill="1" applyBorder="1" applyAlignment="1">
      <alignment horizontal="center" vertical="center" wrapText="1"/>
    </xf>
    <xf numFmtId="177" fontId="19" fillId="0" borderId="10" xfId="0" applyNumberFormat="1" applyFont="1" applyFill="1" applyBorder="1" applyAlignment="1">
      <alignment horizontal="center" vertical="center" wrapText="1"/>
    </xf>
    <xf numFmtId="0" fontId="19" fillId="0" borderId="10" xfId="0" applyFont="1" applyBorder="1" applyAlignment="1">
      <alignment vertical="center" wrapText="1"/>
    </xf>
    <xf numFmtId="49" fontId="19" fillId="0" borderId="10" xfId="0" applyNumberFormat="1" applyFont="1" applyFill="1" applyBorder="1" applyAlignment="1">
      <alignment horizontal="center" vertical="center"/>
    </xf>
    <xf numFmtId="49" fontId="31" fillId="34" borderId="10" xfId="0" applyNumberFormat="1" applyFont="1" applyFill="1" applyBorder="1" applyAlignment="1">
      <alignment horizontal="center"/>
    </xf>
    <xf numFmtId="177" fontId="31" fillId="34" borderId="10" xfId="0" applyNumberFormat="1" applyFont="1" applyFill="1" applyBorder="1" applyAlignment="1">
      <alignment horizontal="right"/>
    </xf>
    <xf numFmtId="0" fontId="19" fillId="0" borderId="10" xfId="0" applyFont="1" applyBorder="1" applyAlignment="1">
      <alignment horizontal="center"/>
    </xf>
    <xf numFmtId="0" fontId="0" fillId="0" borderId="0" xfId="0" applyFont="1" applyFill="1" applyAlignment="1">
      <alignment/>
    </xf>
    <xf numFmtId="0" fontId="0" fillId="0" borderId="10" xfId="0" applyBorder="1" applyAlignment="1">
      <alignment wrapText="1"/>
    </xf>
    <xf numFmtId="0" fontId="3" fillId="0" borderId="0" xfId="0" applyFont="1" applyAlignment="1">
      <alignment horizontal="center"/>
    </xf>
    <xf numFmtId="0" fontId="0" fillId="35" borderId="0" xfId="0" applyFont="1" applyFill="1" applyAlignment="1">
      <alignment/>
    </xf>
    <xf numFmtId="0" fontId="3" fillId="35" borderId="0" xfId="0" applyFont="1" applyFill="1" applyAlignment="1">
      <alignment horizontal="center"/>
    </xf>
    <xf numFmtId="0" fontId="5" fillId="35" borderId="0" xfId="0" applyFont="1" applyFill="1" applyAlignment="1">
      <alignment/>
    </xf>
    <xf numFmtId="0" fontId="5" fillId="35" borderId="0" xfId="0" applyFont="1" applyFill="1" applyAlignment="1">
      <alignment horizontal="right"/>
    </xf>
    <xf numFmtId="0" fontId="4" fillId="35" borderId="10" xfId="0" applyFont="1" applyFill="1" applyBorder="1" applyAlignment="1">
      <alignment/>
    </xf>
    <xf numFmtId="168" fontId="4" fillId="35" borderId="10" xfId="0" applyNumberFormat="1" applyFont="1" applyFill="1" applyBorder="1" applyAlignment="1">
      <alignment/>
    </xf>
    <xf numFmtId="0" fontId="32" fillId="35" borderId="0" xfId="0" applyFont="1" applyFill="1" applyAlignment="1">
      <alignment horizontal="right"/>
    </xf>
    <xf numFmtId="0" fontId="4" fillId="35" borderId="10" xfId="0" applyFont="1" applyFill="1" applyBorder="1" applyAlignment="1">
      <alignment horizontal="right"/>
    </xf>
    <xf numFmtId="168" fontId="4" fillId="35" borderId="10" xfId="0" applyNumberFormat="1" applyFont="1" applyFill="1" applyBorder="1" applyAlignment="1">
      <alignment horizontal="right"/>
    </xf>
    <xf numFmtId="0" fontId="0" fillId="35" borderId="0" xfId="0" applyFont="1" applyFill="1" applyBorder="1" applyAlignment="1">
      <alignment/>
    </xf>
    <xf numFmtId="0" fontId="5" fillId="35" borderId="0" xfId="0" applyFont="1" applyFill="1" applyAlignment="1">
      <alignment wrapText="1"/>
    </xf>
    <xf numFmtId="0" fontId="9" fillId="35" borderId="0" xfId="0" applyFont="1" applyFill="1" applyAlignment="1">
      <alignment/>
    </xf>
    <xf numFmtId="44" fontId="3" fillId="35" borderId="0" xfId="43" applyFont="1" applyFill="1" applyAlignment="1">
      <alignment horizontal="center" wrapText="1"/>
    </xf>
    <xf numFmtId="0" fontId="5" fillId="35" borderId="0" xfId="0" applyFont="1" applyFill="1" applyBorder="1" applyAlignment="1">
      <alignment horizontal="right"/>
    </xf>
    <xf numFmtId="0" fontId="4" fillId="35" borderId="10" xfId="0" applyFont="1" applyFill="1" applyBorder="1" applyAlignment="1">
      <alignment horizontal="right" wrapText="1"/>
    </xf>
    <xf numFmtId="0" fontId="4" fillId="35" borderId="10" xfId="0" applyFont="1" applyFill="1" applyBorder="1" applyAlignment="1">
      <alignment wrapText="1"/>
    </xf>
    <xf numFmtId="168" fontId="4" fillId="35" borderId="10" xfId="0" applyNumberFormat="1" applyFont="1" applyFill="1" applyBorder="1" applyAlignment="1">
      <alignment horizontal="right" wrapText="1"/>
    </xf>
    <xf numFmtId="0" fontId="3" fillId="35" borderId="0" xfId="0" applyFont="1" applyFill="1" applyAlignment="1">
      <alignment horizontal="center" wrapText="1"/>
    </xf>
    <xf numFmtId="0" fontId="4" fillId="35" borderId="0" xfId="0" applyFont="1" applyFill="1" applyBorder="1" applyAlignment="1">
      <alignment/>
    </xf>
    <xf numFmtId="168" fontId="4" fillId="35" borderId="0" xfId="0" applyNumberFormat="1" applyFont="1" applyFill="1" applyBorder="1" applyAlignment="1">
      <alignment horizontal="right"/>
    </xf>
    <xf numFmtId="168" fontId="4" fillId="35" borderId="0" xfId="0" applyNumberFormat="1" applyFont="1" applyFill="1" applyBorder="1" applyAlignment="1">
      <alignment horizontal="right" wrapText="1"/>
    </xf>
    <xf numFmtId="0" fontId="5" fillId="35" borderId="10" xfId="0" applyFont="1" applyFill="1" applyBorder="1" applyAlignment="1">
      <alignment horizontal="center" vertical="center"/>
    </xf>
    <xf numFmtId="0" fontId="4" fillId="35" borderId="0" xfId="0" applyFont="1" applyFill="1" applyBorder="1" applyAlignment="1">
      <alignment horizontal="right"/>
    </xf>
    <xf numFmtId="0" fontId="13" fillId="0" borderId="11" xfId="0" applyFont="1" applyBorder="1" applyAlignment="1">
      <alignment/>
    </xf>
    <xf numFmtId="165" fontId="13" fillId="0" borderId="11" xfId="0" applyNumberFormat="1" applyFont="1" applyBorder="1" applyAlignment="1">
      <alignment/>
    </xf>
    <xf numFmtId="0" fontId="5" fillId="0" borderId="15" xfId="0" applyFont="1" applyBorder="1" applyAlignment="1">
      <alignment horizontal="center"/>
    </xf>
    <xf numFmtId="0" fontId="12" fillId="0" borderId="10" xfId="0" applyFont="1" applyFill="1" applyBorder="1" applyAlignment="1">
      <alignment vertical="top" wrapText="1"/>
    </xf>
    <xf numFmtId="0" fontId="12" fillId="0" borderId="11" xfId="0" applyNumberFormat="1" applyFont="1" applyFill="1" applyBorder="1" applyAlignment="1" applyProtection="1">
      <alignment vertical="top" wrapText="1"/>
      <protection locked="0"/>
    </xf>
    <xf numFmtId="0" fontId="5" fillId="0" borderId="11" xfId="0" applyFont="1" applyBorder="1" applyAlignment="1">
      <alignment horizontal="center"/>
    </xf>
    <xf numFmtId="0" fontId="14" fillId="0" borderId="10" xfId="0" applyFont="1" applyBorder="1" applyAlignment="1">
      <alignment horizontal="justify" vertical="top" wrapText="1"/>
    </xf>
    <xf numFmtId="0" fontId="5" fillId="0" borderId="10" xfId="0" applyFont="1" applyBorder="1" applyAlignment="1">
      <alignment horizontal="justify" vertical="top" wrapText="1"/>
    </xf>
    <xf numFmtId="0" fontId="5" fillId="0" borderId="0" xfId="0" applyFont="1" applyAlignment="1">
      <alignment horizontal="justify" vertical="top" wrapText="1"/>
    </xf>
    <xf numFmtId="0" fontId="13" fillId="0" borderId="11" xfId="0" applyFont="1" applyFill="1" applyBorder="1" applyAlignment="1">
      <alignment vertical="top" wrapText="1"/>
    </xf>
    <xf numFmtId="0" fontId="26" fillId="36" borderId="10" xfId="0" applyFont="1" applyFill="1" applyBorder="1" applyAlignment="1">
      <alignment vertical="top" wrapText="1"/>
    </xf>
    <xf numFmtId="0" fontId="13" fillId="36" borderId="10" xfId="0" applyFont="1" applyFill="1" applyBorder="1" applyAlignment="1">
      <alignment vertical="top" wrapText="1"/>
    </xf>
    <xf numFmtId="0" fontId="12" fillId="0" borderId="11" xfId="0" applyFont="1" applyFill="1" applyBorder="1" applyAlignment="1">
      <alignment vertical="top" wrapText="1"/>
    </xf>
    <xf numFmtId="0" fontId="12" fillId="0" borderId="10" xfId="53" applyFont="1" applyBorder="1" applyAlignment="1">
      <alignment wrapText="1"/>
      <protection/>
    </xf>
    <xf numFmtId="0" fontId="14" fillId="0" borderId="0" xfId="0" applyFont="1" applyAlignment="1">
      <alignment horizontal="justify" vertical="top" wrapText="1"/>
    </xf>
    <xf numFmtId="0" fontId="5" fillId="0" borderId="16" xfId="0" applyFont="1" applyBorder="1" applyAlignment="1">
      <alignment horizontal="center"/>
    </xf>
    <xf numFmtId="0" fontId="14" fillId="0" borderId="10" xfId="0" applyFont="1" applyBorder="1" applyAlignment="1">
      <alignment wrapText="1"/>
    </xf>
    <xf numFmtId="0" fontId="5" fillId="0" borderId="10" xfId="0" applyFont="1" applyBorder="1" applyAlignment="1">
      <alignment wrapText="1"/>
    </xf>
    <xf numFmtId="49" fontId="12" fillId="33" borderId="24" xfId="0" applyNumberFormat="1" applyFont="1" applyFill="1" applyBorder="1" applyAlignment="1">
      <alignment vertical="top"/>
    </xf>
    <xf numFmtId="49" fontId="12" fillId="33" borderId="16" xfId="0" applyNumberFormat="1" applyFont="1" applyFill="1" applyBorder="1" applyAlignment="1">
      <alignment vertical="top"/>
    </xf>
    <xf numFmtId="0" fontId="12" fillId="33" borderId="16" xfId="0" applyFont="1" applyFill="1" applyBorder="1" applyAlignment="1">
      <alignment vertical="top" wrapText="1"/>
    </xf>
    <xf numFmtId="166" fontId="12" fillId="0" borderId="16" xfId="0" applyNumberFormat="1" applyFont="1" applyFill="1" applyBorder="1" applyAlignment="1">
      <alignment vertical="top"/>
    </xf>
    <xf numFmtId="166" fontId="12" fillId="33" borderId="16" xfId="0" applyNumberFormat="1" applyFont="1" applyFill="1" applyBorder="1" applyAlignment="1">
      <alignment vertical="top"/>
    </xf>
    <xf numFmtId="0" fontId="5" fillId="0" borderId="28" xfId="0" applyFont="1" applyBorder="1" applyAlignment="1">
      <alignment horizontal="center"/>
    </xf>
    <xf numFmtId="165" fontId="11" fillId="0" borderId="12" xfId="0" applyNumberFormat="1" applyFont="1" applyBorder="1" applyAlignment="1">
      <alignment vertical="top"/>
    </xf>
    <xf numFmtId="0" fontId="13" fillId="0" borderId="10" xfId="0" applyFont="1" applyBorder="1" applyAlignment="1">
      <alignment wrapText="1"/>
    </xf>
    <xf numFmtId="0" fontId="29" fillId="0" borderId="10" xfId="0" applyFont="1" applyBorder="1" applyAlignment="1">
      <alignment horizontal="justify" vertical="top" wrapText="1"/>
    </xf>
    <xf numFmtId="0" fontId="13" fillId="33" borderId="17" xfId="0" applyFont="1" applyFill="1" applyBorder="1" applyAlignment="1">
      <alignment vertical="top" wrapText="1"/>
    </xf>
    <xf numFmtId="166" fontId="13" fillId="33" borderId="17" xfId="0" applyNumberFormat="1" applyFont="1" applyFill="1" applyBorder="1" applyAlignment="1">
      <alignment vertical="top"/>
    </xf>
    <xf numFmtId="165" fontId="15" fillId="0" borderId="18" xfId="0" applyNumberFormat="1" applyFont="1" applyBorder="1" applyAlignment="1">
      <alignment vertical="top"/>
    </xf>
    <xf numFmtId="166" fontId="13" fillId="33" borderId="19" xfId="0" applyNumberFormat="1" applyFont="1" applyFill="1" applyBorder="1" applyAlignment="1">
      <alignment vertical="top"/>
    </xf>
    <xf numFmtId="166" fontId="26" fillId="33" borderId="15" xfId="0" applyNumberFormat="1" applyFont="1" applyFill="1" applyBorder="1" applyAlignment="1">
      <alignment vertical="top"/>
    </xf>
    <xf numFmtId="166" fontId="26" fillId="33" borderId="10" xfId="0" applyNumberFormat="1" applyFont="1" applyFill="1" applyBorder="1" applyAlignment="1">
      <alignment vertical="top"/>
    </xf>
    <xf numFmtId="166" fontId="26" fillId="0" borderId="10" xfId="0" applyNumberFormat="1" applyFont="1" applyFill="1" applyBorder="1" applyAlignment="1">
      <alignment vertical="top"/>
    </xf>
    <xf numFmtId="0" fontId="14" fillId="0" borderId="0" xfId="0" applyFont="1" applyAlignment="1">
      <alignment wrapText="1"/>
    </xf>
    <xf numFmtId="0" fontId="13" fillId="0" borderId="0" xfId="0" applyFont="1" applyAlignment="1">
      <alignment wrapText="1"/>
    </xf>
    <xf numFmtId="0" fontId="29" fillId="0" borderId="0" xfId="0" applyFont="1" applyAlignment="1">
      <alignment horizontal="justify" vertical="top" wrapText="1"/>
    </xf>
    <xf numFmtId="166" fontId="12" fillId="33" borderId="29" xfId="0" applyNumberFormat="1" applyFont="1" applyFill="1" applyBorder="1" applyAlignment="1">
      <alignment vertical="top"/>
    </xf>
    <xf numFmtId="0" fontId="30" fillId="0" borderId="0" xfId="0" applyFont="1" applyAlignment="1">
      <alignment horizontal="justify" vertical="top" wrapText="1"/>
    </xf>
    <xf numFmtId="165" fontId="11" fillId="0" borderId="11" xfId="0" applyNumberFormat="1" applyFont="1" applyBorder="1" applyAlignment="1">
      <alignment vertical="top"/>
    </xf>
    <xf numFmtId="165" fontId="11" fillId="0" borderId="30" xfId="0" applyNumberFormat="1" applyFont="1" applyBorder="1" applyAlignment="1">
      <alignment vertical="top"/>
    </xf>
    <xf numFmtId="165" fontId="11" fillId="0" borderId="16" xfId="0" applyNumberFormat="1" applyFont="1" applyBorder="1" applyAlignment="1">
      <alignment vertical="top"/>
    </xf>
    <xf numFmtId="165" fontId="11" fillId="0" borderId="31" xfId="0" applyNumberFormat="1" applyFont="1" applyBorder="1" applyAlignment="1">
      <alignment vertical="top"/>
    </xf>
    <xf numFmtId="0" fontId="35" fillId="0" borderId="10" xfId="0" applyFont="1" applyBorder="1" applyAlignment="1">
      <alignment wrapText="1"/>
    </xf>
    <xf numFmtId="0" fontId="35" fillId="0" borderId="0" xfId="0" applyFont="1" applyAlignment="1">
      <alignment horizontal="justify" vertical="top" wrapText="1"/>
    </xf>
    <xf numFmtId="0" fontId="5" fillId="33" borderId="21" xfId="0" applyFont="1" applyFill="1" applyBorder="1" applyAlignment="1">
      <alignment/>
    </xf>
    <xf numFmtId="0" fontId="5" fillId="33" borderId="10" xfId="0" applyFont="1" applyFill="1" applyBorder="1" applyAlignment="1">
      <alignment/>
    </xf>
    <xf numFmtId="0" fontId="3" fillId="33" borderId="10" xfId="0" applyFont="1" applyFill="1" applyBorder="1" applyAlignment="1">
      <alignment/>
    </xf>
    <xf numFmtId="166" fontId="3" fillId="33" borderId="10" xfId="0" applyNumberFormat="1" applyFont="1" applyFill="1" applyBorder="1" applyAlignment="1">
      <alignment/>
    </xf>
    <xf numFmtId="0" fontId="5" fillId="0" borderId="21" xfId="0" applyNumberFormat="1" applyFont="1" applyFill="1" applyBorder="1" applyAlignment="1">
      <alignment vertical="top" wrapText="1"/>
    </xf>
    <xf numFmtId="0" fontId="14" fillId="34" borderId="10" xfId="0" applyFont="1" applyFill="1" applyBorder="1" applyAlignment="1">
      <alignment horizontal="center"/>
    </xf>
    <xf numFmtId="49" fontId="31" fillId="34" borderId="10" xfId="0" applyNumberFormat="1" applyFont="1" applyFill="1" applyBorder="1" applyAlignment="1">
      <alignment horizontal="left"/>
    </xf>
    <xf numFmtId="168" fontId="14" fillId="34" borderId="10" xfId="0" applyNumberFormat="1" applyFont="1" applyFill="1" applyBorder="1" applyAlignment="1">
      <alignment/>
    </xf>
    <xf numFmtId="177" fontId="5" fillId="33" borderId="10" xfId="0" applyNumberFormat="1" applyFont="1" applyFill="1" applyBorder="1" applyAlignment="1">
      <alignment/>
    </xf>
    <xf numFmtId="168" fontId="5" fillId="0" borderId="10" xfId="0" applyNumberFormat="1" applyFont="1" applyBorder="1" applyAlignment="1">
      <alignment/>
    </xf>
    <xf numFmtId="0" fontId="5" fillId="0" borderId="10" xfId="0" applyNumberFormat="1" applyFont="1" applyBorder="1" applyAlignment="1">
      <alignment vertical="center" wrapText="1"/>
    </xf>
    <xf numFmtId="0" fontId="5" fillId="0" borderId="10" xfId="0" applyNumberFormat="1" applyFont="1" applyBorder="1" applyAlignment="1">
      <alignment wrapText="1"/>
    </xf>
    <xf numFmtId="49" fontId="14" fillId="34" borderId="10" xfId="0" applyNumberFormat="1" applyFont="1" applyFill="1" applyBorder="1" applyAlignment="1">
      <alignment horizontal="center"/>
    </xf>
    <xf numFmtId="0" fontId="14" fillId="34" borderId="10" xfId="0" applyFont="1" applyFill="1" applyBorder="1" applyAlignment="1">
      <alignment wrapText="1"/>
    </xf>
    <xf numFmtId="49" fontId="14" fillId="34" borderId="10" xfId="0" applyNumberFormat="1" applyFont="1" applyFill="1" applyBorder="1" applyAlignment="1">
      <alignment/>
    </xf>
    <xf numFmtId="177" fontId="14" fillId="34" borderId="10" xfId="0" applyNumberFormat="1" applyFont="1" applyFill="1" applyBorder="1" applyAlignment="1">
      <alignment/>
    </xf>
    <xf numFmtId="177" fontId="14" fillId="34" borderId="10" xfId="0" applyNumberFormat="1" applyFont="1" applyFill="1" applyBorder="1" applyAlignment="1">
      <alignment/>
    </xf>
    <xf numFmtId="49" fontId="5" fillId="0" borderId="10"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10" xfId="0" applyNumberFormat="1" applyFont="1" applyFill="1" applyBorder="1" applyAlignment="1">
      <alignment horizontal="center" wrapText="1"/>
    </xf>
    <xf numFmtId="177" fontId="5" fillId="33" borderId="10" xfId="0" applyNumberFormat="1" applyFont="1" applyFill="1" applyBorder="1" applyAlignment="1">
      <alignment horizontal="right"/>
    </xf>
    <xf numFmtId="49" fontId="5" fillId="0" borderId="10" xfId="0" applyNumberFormat="1" applyFont="1" applyFill="1" applyBorder="1" applyAlignment="1">
      <alignment horizontal="left" vertical="top" wrapText="1"/>
    </xf>
    <xf numFmtId="177" fontId="5" fillId="33" borderId="10" xfId="0" applyNumberFormat="1" applyFont="1" applyFill="1" applyBorder="1" applyAlignment="1">
      <alignment horizontal="right" wrapText="1"/>
    </xf>
    <xf numFmtId="49" fontId="5" fillId="0" borderId="33" xfId="0" applyNumberFormat="1" applyFont="1" applyBorder="1" applyAlignment="1">
      <alignment horizontal="left" vertical="center" wrapText="1"/>
    </xf>
    <xf numFmtId="49" fontId="5" fillId="0" borderId="10" xfId="0" applyNumberFormat="1" applyFont="1" applyBorder="1" applyAlignment="1">
      <alignment horizontal="left" wrapText="1"/>
    </xf>
    <xf numFmtId="177" fontId="5" fillId="0" borderId="10" xfId="0" applyNumberFormat="1" applyFont="1" applyFill="1" applyBorder="1" applyAlignment="1">
      <alignment horizontal="right" wrapText="1"/>
    </xf>
    <xf numFmtId="49" fontId="5" fillId="0" borderId="33" xfId="0" applyNumberFormat="1" applyFont="1" applyBorder="1" applyAlignment="1">
      <alignment horizontal="center" vertical="center" wrapText="1"/>
    </xf>
    <xf numFmtId="0" fontId="5" fillId="0" borderId="10" xfId="0" applyNumberFormat="1" applyFont="1" applyFill="1" applyBorder="1" applyAlignment="1">
      <alignment wrapText="1"/>
    </xf>
    <xf numFmtId="0" fontId="5" fillId="0" borderId="10" xfId="0" applyFont="1" applyBorder="1" applyAlignment="1">
      <alignment horizontal="left" wrapText="1"/>
    </xf>
    <xf numFmtId="49" fontId="5" fillId="33" borderId="10" xfId="0" applyNumberFormat="1" applyFont="1" applyFill="1" applyBorder="1" applyAlignment="1">
      <alignment wrapText="1"/>
    </xf>
    <xf numFmtId="49" fontId="5" fillId="0" borderId="27" xfId="0" applyNumberFormat="1" applyFont="1" applyBorder="1" applyAlignment="1">
      <alignment horizontal="left" vertical="center" wrapText="1"/>
    </xf>
    <xf numFmtId="186" fontId="5" fillId="0" borderId="10" xfId="0" applyNumberFormat="1" applyFont="1" applyFill="1" applyBorder="1" applyAlignment="1">
      <alignment horizontal="left" wrapText="1"/>
    </xf>
    <xf numFmtId="0" fontId="0" fillId="33" borderId="0" xfId="0" applyFill="1" applyAlignment="1">
      <alignment/>
    </xf>
    <xf numFmtId="49" fontId="5" fillId="0" borderId="10" xfId="0" applyNumberFormat="1" applyFont="1" applyFill="1" applyBorder="1" applyAlignment="1">
      <alignment horizontal="center" vertical="top" wrapText="1"/>
    </xf>
    <xf numFmtId="0" fontId="5" fillId="0" borderId="27" xfId="0" applyFont="1" applyBorder="1" applyAlignment="1">
      <alignment wrapText="1"/>
    </xf>
    <xf numFmtId="49" fontId="5" fillId="0" borderId="33" xfId="0" applyNumberFormat="1" applyFont="1" applyBorder="1" applyAlignment="1">
      <alignment horizontal="center" wrapText="1"/>
    </xf>
    <xf numFmtId="49" fontId="5" fillId="0" borderId="0" xfId="0" applyNumberFormat="1" applyFont="1" applyBorder="1" applyAlignment="1">
      <alignment horizontal="center" wrapText="1"/>
    </xf>
    <xf numFmtId="185" fontId="5" fillId="0" borderId="10" xfId="0" applyNumberFormat="1" applyFont="1" applyBorder="1" applyAlignment="1">
      <alignment horizontal="left" wrapText="1"/>
    </xf>
    <xf numFmtId="49" fontId="5" fillId="0" borderId="32" xfId="0" applyNumberFormat="1" applyFont="1" applyBorder="1" applyAlignment="1">
      <alignment horizontal="center" wrapText="1"/>
    </xf>
    <xf numFmtId="0" fontId="5" fillId="33" borderId="10" xfId="0" applyFont="1" applyFill="1" applyBorder="1" applyAlignment="1">
      <alignment horizontal="center"/>
    </xf>
    <xf numFmtId="0" fontId="5" fillId="0" borderId="10" xfId="0" applyFont="1" applyBorder="1" applyAlignment="1">
      <alignment/>
    </xf>
    <xf numFmtId="0" fontId="3" fillId="34" borderId="10" xfId="0" applyFont="1" applyFill="1" applyBorder="1" applyAlignment="1">
      <alignment/>
    </xf>
    <xf numFmtId="0" fontId="3" fillId="34" borderId="10" xfId="0" applyFont="1" applyFill="1" applyBorder="1" applyAlignment="1">
      <alignment horizontal="center"/>
    </xf>
    <xf numFmtId="177" fontId="3" fillId="34" borderId="10" xfId="0" applyNumberFormat="1" applyFont="1" applyFill="1" applyBorder="1" applyAlignment="1">
      <alignment/>
    </xf>
    <xf numFmtId="168" fontId="3" fillId="34" borderId="10" xfId="0" applyNumberFormat="1" applyFont="1" applyFill="1" applyBorder="1" applyAlignment="1">
      <alignment/>
    </xf>
    <xf numFmtId="177" fontId="0" fillId="33" borderId="0" xfId="0" applyNumberFormat="1" applyFill="1" applyAlignment="1">
      <alignment/>
    </xf>
    <xf numFmtId="0" fontId="0" fillId="0" borderId="0" xfId="0" applyAlignment="1">
      <alignment/>
    </xf>
    <xf numFmtId="168" fontId="0" fillId="0" borderId="0" xfId="0" applyNumberFormat="1" applyAlignment="1">
      <alignment/>
    </xf>
    <xf numFmtId="49" fontId="36" fillId="0" borderId="10" xfId="0" applyNumberFormat="1" applyFont="1" applyFill="1" applyBorder="1" applyAlignment="1">
      <alignment horizontal="center" vertical="center" wrapText="1"/>
    </xf>
    <xf numFmtId="166" fontId="3" fillId="33" borderId="10" xfId="0" applyNumberFormat="1" applyFont="1" applyFill="1" applyBorder="1" applyAlignment="1">
      <alignment vertical="top"/>
    </xf>
    <xf numFmtId="0" fontId="3" fillId="0" borderId="0" xfId="0" applyFont="1" applyAlignment="1">
      <alignment horizontal="center"/>
    </xf>
    <xf numFmtId="0" fontId="5" fillId="0" borderId="0" xfId="0" applyFont="1" applyAlignment="1">
      <alignment horizontal="right"/>
    </xf>
    <xf numFmtId="165" fontId="12" fillId="33" borderId="11" xfId="0" applyNumberFormat="1" applyFont="1" applyFill="1" applyBorder="1" applyAlignment="1">
      <alignment horizontal="center" vertical="center" wrapText="1"/>
    </xf>
    <xf numFmtId="165" fontId="12" fillId="33" borderId="16" xfId="0" applyNumberFormat="1" applyFont="1" applyFill="1" applyBorder="1" applyAlignment="1">
      <alignment horizontal="center" vertical="center" wrapText="1"/>
    </xf>
    <xf numFmtId="165" fontId="12" fillId="33" borderId="15" xfId="0" applyNumberFormat="1" applyFont="1" applyFill="1" applyBorder="1" applyAlignment="1">
      <alignment horizontal="center" vertical="center" wrapText="1"/>
    </xf>
    <xf numFmtId="165" fontId="12" fillId="33" borderId="11" xfId="0" applyNumberFormat="1" applyFont="1" applyFill="1" applyBorder="1" applyAlignment="1">
      <alignment horizontal="center" vertical="center" textRotation="90" wrapText="1"/>
    </xf>
    <xf numFmtId="165" fontId="12" fillId="33" borderId="16" xfId="0" applyNumberFormat="1" applyFont="1" applyFill="1" applyBorder="1" applyAlignment="1">
      <alignment horizontal="center" vertical="center" textRotation="90" wrapText="1"/>
    </xf>
    <xf numFmtId="165" fontId="12" fillId="33" borderId="15" xfId="0" applyNumberFormat="1" applyFont="1" applyFill="1" applyBorder="1" applyAlignment="1">
      <alignment horizontal="center" vertical="center" textRotation="90" wrapText="1"/>
    </xf>
    <xf numFmtId="0" fontId="4" fillId="0" borderId="0" xfId="0" applyFont="1" applyAlignment="1">
      <alignment horizontal="right"/>
    </xf>
    <xf numFmtId="49" fontId="13" fillId="33" borderId="11" xfId="0" applyNumberFormat="1" applyFont="1" applyFill="1" applyBorder="1" applyAlignment="1">
      <alignment vertical="top"/>
    </xf>
    <xf numFmtId="0" fontId="0" fillId="0" borderId="15" xfId="0" applyBorder="1" applyAlignment="1">
      <alignment vertical="top"/>
    </xf>
    <xf numFmtId="166" fontId="13" fillId="33" borderId="11" xfId="0" applyNumberFormat="1" applyFont="1" applyFill="1" applyBorder="1" applyAlignment="1">
      <alignment vertical="top"/>
    </xf>
    <xf numFmtId="0" fontId="28" fillId="0" borderId="15" xfId="0" applyFont="1" applyBorder="1" applyAlignment="1">
      <alignment vertical="top"/>
    </xf>
    <xf numFmtId="0" fontId="5" fillId="0" borderId="11" xfId="0" applyFont="1" applyBorder="1" applyAlignment="1">
      <alignment horizontal="center"/>
    </xf>
    <xf numFmtId="0" fontId="0" fillId="0" borderId="15" xfId="0" applyBorder="1" applyAlignment="1">
      <alignment horizontal="center"/>
    </xf>
    <xf numFmtId="49" fontId="12" fillId="33" borderId="11" xfId="0" applyNumberFormat="1" applyFont="1" applyFill="1" applyBorder="1" applyAlignment="1">
      <alignment vertical="top"/>
    </xf>
    <xf numFmtId="49" fontId="12" fillId="33" borderId="15" xfId="0" applyNumberFormat="1" applyFont="1" applyFill="1" applyBorder="1" applyAlignment="1">
      <alignment vertical="top"/>
    </xf>
    <xf numFmtId="49" fontId="13" fillId="33" borderId="15" xfId="0" applyNumberFormat="1" applyFont="1" applyFill="1" applyBorder="1" applyAlignment="1">
      <alignment vertical="top"/>
    </xf>
    <xf numFmtId="0" fontId="3" fillId="0" borderId="0" xfId="0" applyFont="1" applyAlignment="1">
      <alignment horizont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2" fillId="33" borderId="11"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15" xfId="0" applyFont="1" applyFill="1" applyBorder="1" applyAlignment="1">
      <alignment horizontal="center" vertical="center"/>
    </xf>
    <xf numFmtId="0" fontId="33" fillId="0" borderId="10" xfId="0" applyFont="1" applyBorder="1" applyAlignment="1">
      <alignment horizontal="justify" vertical="top" wrapText="1"/>
    </xf>
    <xf numFmtId="166" fontId="26" fillId="0" borderId="11" xfId="0" applyNumberFormat="1" applyFont="1" applyFill="1" applyBorder="1" applyAlignment="1">
      <alignment vertical="top"/>
    </xf>
    <xf numFmtId="166" fontId="26" fillId="0" borderId="15" xfId="0" applyNumberFormat="1" applyFont="1" applyFill="1" applyBorder="1" applyAlignment="1">
      <alignment vertical="top"/>
    </xf>
    <xf numFmtId="166" fontId="26" fillId="0" borderId="10" xfId="0" applyNumberFormat="1" applyFont="1" applyFill="1" applyBorder="1" applyAlignment="1">
      <alignment vertical="top"/>
    </xf>
    <xf numFmtId="0" fontId="0" fillId="0" borderId="10" xfId="0" applyBorder="1" applyAlignment="1">
      <alignment vertical="top"/>
    </xf>
    <xf numFmtId="0" fontId="20" fillId="0" borderId="0" xfId="0" applyFont="1" applyFill="1" applyAlignment="1">
      <alignment horizontal="center" vertical="center" wrapText="1"/>
    </xf>
    <xf numFmtId="0" fontId="20" fillId="0" borderId="0" xfId="0" applyFont="1" applyFill="1" applyAlignment="1">
      <alignment horizontal="center"/>
    </xf>
    <xf numFmtId="0" fontId="5" fillId="35" borderId="0" xfId="0" applyFont="1" applyFill="1" applyAlignment="1">
      <alignment horizontal="right"/>
    </xf>
    <xf numFmtId="0" fontId="3" fillId="35" borderId="0" xfId="0" applyFont="1" applyFill="1" applyAlignment="1">
      <alignment horizontal="center" wrapText="1"/>
    </xf>
    <xf numFmtId="0" fontId="9" fillId="35" borderId="10"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vertical="center"/>
    </xf>
    <xf numFmtId="0" fontId="3" fillId="35" borderId="0" xfId="0" applyFont="1" applyFill="1" applyAlignment="1">
      <alignment horizontal="center"/>
    </xf>
    <xf numFmtId="44" fontId="3" fillId="35" borderId="0" xfId="43" applyFont="1" applyFill="1" applyAlignment="1">
      <alignment horizontal="center" wrapText="1"/>
    </xf>
    <xf numFmtId="0" fontId="8" fillId="35" borderId="37" xfId="0" applyFont="1" applyFill="1" applyBorder="1" applyAlignment="1">
      <alignment horizontal="center"/>
    </xf>
    <xf numFmtId="0" fontId="8" fillId="35" borderId="0" xfId="0" applyFont="1" applyFill="1" applyBorder="1" applyAlignment="1">
      <alignment horizontal="center"/>
    </xf>
    <xf numFmtId="0" fontId="5" fillId="35" borderId="0" xfId="0" applyFont="1" applyFill="1" applyBorder="1" applyAlignment="1">
      <alignment horizontal="right"/>
    </xf>
    <xf numFmtId="0" fontId="3" fillId="35" borderId="0" xfId="0" applyFont="1" applyFill="1" applyBorder="1" applyAlignment="1">
      <alignment horizontal="center"/>
    </xf>
    <xf numFmtId="0" fontId="5" fillId="35" borderId="11"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0" fillId="35" borderId="10" xfId="0" applyFont="1" applyFill="1" applyBorder="1" applyAlignment="1">
      <alignment horizontal="center" vertical="center"/>
    </xf>
    <xf numFmtId="0" fontId="5" fillId="35" borderId="10" xfId="0" applyFont="1" applyFill="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4"/>
  </sheetPr>
  <dimension ref="A1:E78"/>
  <sheetViews>
    <sheetView tabSelected="1" zoomScalePageLayoutView="0" workbookViewId="0" topLeftCell="A1">
      <selection activeCell="B14" sqref="B14"/>
    </sheetView>
  </sheetViews>
  <sheetFormatPr defaultColWidth="9.00390625" defaultRowHeight="12.75"/>
  <cols>
    <col min="1" max="1" width="4.625" style="0" customWidth="1"/>
    <col min="2" max="2" width="55.125" style="0" customWidth="1"/>
    <col min="3" max="3" width="24.75390625" style="0" customWidth="1"/>
    <col min="4" max="5" width="10.875" style="0" customWidth="1"/>
  </cols>
  <sheetData>
    <row r="1" spans="2:5" ht="12.75">
      <c r="B1" s="263" t="s">
        <v>58</v>
      </c>
      <c r="C1" s="263"/>
      <c r="D1" s="263"/>
      <c r="E1" s="263"/>
    </row>
    <row r="2" spans="2:5" ht="12.75">
      <c r="B2" s="263" t="s">
        <v>5</v>
      </c>
      <c r="C2" s="263"/>
      <c r="D2" s="263"/>
      <c r="E2" s="263"/>
    </row>
    <row r="3" spans="2:5" ht="12.75">
      <c r="B3" s="263" t="s">
        <v>1149</v>
      </c>
      <c r="C3" s="263"/>
      <c r="D3" s="263"/>
      <c r="E3" s="263"/>
    </row>
    <row r="4" spans="2:5" ht="12.75">
      <c r="B4" s="2"/>
      <c r="C4" s="2"/>
      <c r="D4" s="2"/>
      <c r="E4" s="2"/>
    </row>
    <row r="5" spans="2:5" ht="15.75">
      <c r="B5" s="262" t="s">
        <v>57</v>
      </c>
      <c r="C5" s="262"/>
      <c r="D5" s="262"/>
      <c r="E5" s="262"/>
    </row>
    <row r="6" spans="2:5" ht="15.75">
      <c r="B6" s="262" t="s">
        <v>901</v>
      </c>
      <c r="C6" s="262"/>
      <c r="D6" s="262"/>
      <c r="E6" s="262"/>
    </row>
    <row r="7" spans="2:5" ht="12.75">
      <c r="B7" s="2"/>
      <c r="C7" s="2"/>
      <c r="D7" s="2"/>
      <c r="E7" s="2" t="s">
        <v>517</v>
      </c>
    </row>
    <row r="8" spans="1:5" ht="44.25" customHeight="1">
      <c r="A8" s="142" t="s">
        <v>704</v>
      </c>
      <c r="B8" s="30" t="s">
        <v>59</v>
      </c>
      <c r="C8" s="31" t="s">
        <v>60</v>
      </c>
      <c r="D8" s="4" t="s">
        <v>657</v>
      </c>
      <c r="E8" s="4" t="s">
        <v>869</v>
      </c>
    </row>
    <row r="9" spans="1:5" ht="12.75">
      <c r="A9" s="117">
        <v>1</v>
      </c>
      <c r="B9" s="32" t="s">
        <v>61</v>
      </c>
      <c r="C9" s="36" t="s">
        <v>31</v>
      </c>
      <c r="D9" s="33">
        <f>D11+D16+D26</f>
        <v>22437.800000000047</v>
      </c>
      <c r="E9" s="33">
        <f>E11+E16+E26</f>
        <v>-10357.699999999977</v>
      </c>
    </row>
    <row r="10" spans="1:5" ht="25.5">
      <c r="A10" s="117">
        <f>A9+1</f>
        <v>2</v>
      </c>
      <c r="B10" s="34" t="s">
        <v>62</v>
      </c>
      <c r="C10" s="37" t="s">
        <v>63</v>
      </c>
      <c r="D10" s="35">
        <v>0</v>
      </c>
      <c r="E10" s="35">
        <v>0</v>
      </c>
    </row>
    <row r="11" spans="1:5" ht="25.5">
      <c r="A11" s="117">
        <f aca="true" t="shared" si="0" ref="A11:A34">A10+1</f>
        <v>3</v>
      </c>
      <c r="B11" s="32" t="s">
        <v>32</v>
      </c>
      <c r="C11" s="36" t="s">
        <v>64</v>
      </c>
      <c r="D11" s="33">
        <f>D12+D14</f>
        <v>0</v>
      </c>
      <c r="E11" s="33">
        <f>E12+E14</f>
        <v>-14300</v>
      </c>
    </row>
    <row r="12" spans="1:5" ht="30" customHeight="1">
      <c r="A12" s="117">
        <f t="shared" si="0"/>
        <v>4</v>
      </c>
      <c r="B12" s="34" t="s">
        <v>65</v>
      </c>
      <c r="C12" s="37" t="s">
        <v>66</v>
      </c>
      <c r="D12" s="35">
        <f>D13</f>
        <v>19300</v>
      </c>
      <c r="E12" s="35">
        <f>E13</f>
        <v>5000</v>
      </c>
    </row>
    <row r="13" spans="1:5" ht="45" customHeight="1">
      <c r="A13" s="117">
        <f t="shared" si="0"/>
        <v>5</v>
      </c>
      <c r="B13" s="34" t="s">
        <v>67</v>
      </c>
      <c r="C13" s="37" t="s">
        <v>68</v>
      </c>
      <c r="D13" s="35">
        <v>19300</v>
      </c>
      <c r="E13" s="35">
        <v>5000</v>
      </c>
    </row>
    <row r="14" spans="1:5" ht="38.25">
      <c r="A14" s="117">
        <f t="shared" si="0"/>
        <v>6</v>
      </c>
      <c r="B14" s="34" t="s">
        <v>33</v>
      </c>
      <c r="C14" s="37" t="s">
        <v>69</v>
      </c>
      <c r="D14" s="35">
        <f>D15</f>
        <v>-19300</v>
      </c>
      <c r="E14" s="35">
        <f>E15</f>
        <v>-19300</v>
      </c>
    </row>
    <row r="15" spans="1:5" ht="42" customHeight="1">
      <c r="A15" s="117">
        <f t="shared" si="0"/>
        <v>7</v>
      </c>
      <c r="B15" s="34" t="s">
        <v>34</v>
      </c>
      <c r="C15" s="37" t="s">
        <v>70</v>
      </c>
      <c r="D15" s="35">
        <v>-19300</v>
      </c>
      <c r="E15" s="35">
        <v>-19300</v>
      </c>
    </row>
    <row r="16" spans="1:5" ht="25.5">
      <c r="A16" s="117">
        <f t="shared" si="0"/>
        <v>8</v>
      </c>
      <c r="B16" s="32" t="s">
        <v>44</v>
      </c>
      <c r="C16" s="36" t="s">
        <v>71</v>
      </c>
      <c r="D16" s="33">
        <f>D17</f>
        <v>0</v>
      </c>
      <c r="E16" s="33">
        <f>E17</f>
        <v>-462.1</v>
      </c>
    </row>
    <row r="17" spans="1:5" ht="25.5">
      <c r="A17" s="117">
        <f t="shared" si="0"/>
        <v>9</v>
      </c>
      <c r="B17" s="34" t="s">
        <v>45</v>
      </c>
      <c r="C17" s="37" t="s">
        <v>72</v>
      </c>
      <c r="D17" s="35">
        <f>D18+D23</f>
        <v>0</v>
      </c>
      <c r="E17" s="35">
        <f>E18+E23</f>
        <v>-462.1</v>
      </c>
    </row>
    <row r="18" spans="1:5" ht="25.5">
      <c r="A18" s="117">
        <f t="shared" si="0"/>
        <v>10</v>
      </c>
      <c r="B18" s="34" t="s">
        <v>515</v>
      </c>
      <c r="C18" s="37" t="s">
        <v>516</v>
      </c>
      <c r="D18" s="35">
        <f>D19+D21</f>
        <v>10000</v>
      </c>
      <c r="E18" s="35">
        <f>E19+E21</f>
        <v>537.9</v>
      </c>
    </row>
    <row r="19" spans="1:5" ht="25.5">
      <c r="A19" s="117">
        <f t="shared" si="0"/>
        <v>11</v>
      </c>
      <c r="B19" s="34" t="s">
        <v>46</v>
      </c>
      <c r="C19" s="37" t="s">
        <v>73</v>
      </c>
      <c r="D19" s="35">
        <f>D20</f>
        <v>0</v>
      </c>
      <c r="E19" s="35">
        <f>E20</f>
        <v>17.9</v>
      </c>
    </row>
    <row r="20" spans="1:5" ht="38.25">
      <c r="A20" s="117">
        <f t="shared" si="0"/>
        <v>12</v>
      </c>
      <c r="B20" s="34" t="s">
        <v>514</v>
      </c>
      <c r="C20" s="37" t="s">
        <v>74</v>
      </c>
      <c r="D20" s="35"/>
      <c r="E20" s="35">
        <v>17.9</v>
      </c>
    </row>
    <row r="21" spans="1:5" ht="38.25">
      <c r="A21" s="117">
        <f t="shared" si="0"/>
        <v>13</v>
      </c>
      <c r="B21" s="34" t="s">
        <v>618</v>
      </c>
      <c r="C21" s="37" t="s">
        <v>619</v>
      </c>
      <c r="D21" s="35">
        <f>D22</f>
        <v>10000</v>
      </c>
      <c r="E21" s="35">
        <f>E22</f>
        <v>520</v>
      </c>
    </row>
    <row r="22" spans="1:5" ht="51">
      <c r="A22" s="117">
        <f t="shared" si="0"/>
        <v>14</v>
      </c>
      <c r="B22" s="34" t="s">
        <v>620</v>
      </c>
      <c r="C22" s="37" t="s">
        <v>621</v>
      </c>
      <c r="D22" s="35">
        <v>10000</v>
      </c>
      <c r="E22" s="35">
        <v>520</v>
      </c>
    </row>
    <row r="23" spans="1:5" ht="25.5">
      <c r="A23" s="117">
        <f t="shared" si="0"/>
        <v>15</v>
      </c>
      <c r="B23" s="34" t="s">
        <v>622</v>
      </c>
      <c r="C23" s="37" t="s">
        <v>623</v>
      </c>
      <c r="D23" s="35">
        <f>D24</f>
        <v>-10000</v>
      </c>
      <c r="E23" s="35">
        <f>E24</f>
        <v>-1000</v>
      </c>
    </row>
    <row r="24" spans="1:5" ht="38.25">
      <c r="A24" s="117">
        <f t="shared" si="0"/>
        <v>16</v>
      </c>
      <c r="B24" s="34" t="s">
        <v>624</v>
      </c>
      <c r="C24" s="37" t="s">
        <v>625</v>
      </c>
      <c r="D24" s="35">
        <f>D25</f>
        <v>-10000</v>
      </c>
      <c r="E24" s="35">
        <f>E25</f>
        <v>-1000</v>
      </c>
    </row>
    <row r="25" spans="1:5" ht="45" customHeight="1">
      <c r="A25" s="117">
        <f t="shared" si="0"/>
        <v>17</v>
      </c>
      <c r="B25" s="34" t="s">
        <v>626</v>
      </c>
      <c r="C25" s="37" t="s">
        <v>627</v>
      </c>
      <c r="D25" s="35">
        <v>-10000</v>
      </c>
      <c r="E25" s="35">
        <v>-1000</v>
      </c>
    </row>
    <row r="26" spans="1:5" ht="22.5" customHeight="1">
      <c r="A26" s="117">
        <f t="shared" si="0"/>
        <v>18</v>
      </c>
      <c r="B26" s="32" t="s">
        <v>35</v>
      </c>
      <c r="C26" s="36" t="s">
        <v>628</v>
      </c>
      <c r="D26" s="33">
        <f>D27+D31</f>
        <v>22437.800000000047</v>
      </c>
      <c r="E26" s="33">
        <f>E27+E31</f>
        <v>4404.400000000023</v>
      </c>
    </row>
    <row r="27" spans="1:5" ht="12.75">
      <c r="A27" s="117">
        <f t="shared" si="0"/>
        <v>19</v>
      </c>
      <c r="B27" s="34" t="s">
        <v>36</v>
      </c>
      <c r="C27" s="37" t="s">
        <v>629</v>
      </c>
      <c r="D27" s="35">
        <f aca="true" t="shared" si="1" ref="D27:E29">D28</f>
        <v>-841675.6</v>
      </c>
      <c r="E27" s="35">
        <f t="shared" si="1"/>
        <v>-840531.7</v>
      </c>
    </row>
    <row r="28" spans="1:5" ht="12.75">
      <c r="A28" s="117">
        <f t="shared" si="0"/>
        <v>20</v>
      </c>
      <c r="B28" s="34" t="s">
        <v>37</v>
      </c>
      <c r="C28" s="37" t="s">
        <v>630</v>
      </c>
      <c r="D28" s="35">
        <f t="shared" si="1"/>
        <v>-841675.6</v>
      </c>
      <c r="E28" s="35">
        <f t="shared" si="1"/>
        <v>-840531.7</v>
      </c>
    </row>
    <row r="29" spans="1:5" ht="21" customHeight="1">
      <c r="A29" s="117">
        <f t="shared" si="0"/>
        <v>21</v>
      </c>
      <c r="B29" s="34" t="s">
        <v>38</v>
      </c>
      <c r="C29" s="37" t="s">
        <v>631</v>
      </c>
      <c r="D29" s="35">
        <f t="shared" si="1"/>
        <v>-841675.6</v>
      </c>
      <c r="E29" s="35">
        <f t="shared" si="1"/>
        <v>-840531.7</v>
      </c>
    </row>
    <row r="30" spans="1:5" ht="25.5">
      <c r="A30" s="117">
        <f t="shared" si="0"/>
        <v>22</v>
      </c>
      <c r="B30" s="34" t="s">
        <v>39</v>
      </c>
      <c r="C30" s="37" t="s">
        <v>632</v>
      </c>
      <c r="D30" s="35">
        <v>-841675.6</v>
      </c>
      <c r="E30" s="35">
        <v>-840531.7</v>
      </c>
    </row>
    <row r="31" spans="1:5" ht="12.75">
      <c r="A31" s="117">
        <f t="shared" si="0"/>
        <v>23</v>
      </c>
      <c r="B31" s="34" t="s">
        <v>40</v>
      </c>
      <c r="C31" s="37" t="s">
        <v>633</v>
      </c>
      <c r="D31" s="35">
        <f aca="true" t="shared" si="2" ref="D31:E33">D32</f>
        <v>864113.4</v>
      </c>
      <c r="E31" s="35">
        <f t="shared" si="2"/>
        <v>844936.1</v>
      </c>
    </row>
    <row r="32" spans="1:5" ht="12.75">
      <c r="A32" s="117">
        <f t="shared" si="0"/>
        <v>24</v>
      </c>
      <c r="B32" s="34" t="s">
        <v>41</v>
      </c>
      <c r="C32" s="37" t="s">
        <v>634</v>
      </c>
      <c r="D32" s="35">
        <f t="shared" si="2"/>
        <v>864113.4</v>
      </c>
      <c r="E32" s="35">
        <f t="shared" si="2"/>
        <v>844936.1</v>
      </c>
    </row>
    <row r="33" spans="1:5" ht="18" customHeight="1">
      <c r="A33" s="117">
        <f t="shared" si="0"/>
        <v>25</v>
      </c>
      <c r="B33" s="34" t="s">
        <v>42</v>
      </c>
      <c r="C33" s="37" t="s">
        <v>635</v>
      </c>
      <c r="D33" s="35">
        <f t="shared" si="2"/>
        <v>864113.4</v>
      </c>
      <c r="E33" s="35">
        <f t="shared" si="2"/>
        <v>844936.1</v>
      </c>
    </row>
    <row r="34" spans="1:5" ht="25.5">
      <c r="A34" s="117">
        <f t="shared" si="0"/>
        <v>26</v>
      </c>
      <c r="B34" s="34" t="s">
        <v>43</v>
      </c>
      <c r="C34" s="37" t="s">
        <v>636</v>
      </c>
      <c r="D34" s="35">
        <v>864113.4</v>
      </c>
      <c r="E34" s="35">
        <v>844936.1</v>
      </c>
    </row>
    <row r="35" spans="2:5" ht="12.75">
      <c r="B35" s="1"/>
      <c r="C35" s="1"/>
      <c r="D35" s="1"/>
      <c r="E35" s="1"/>
    </row>
    <row r="36" spans="2:5" ht="12.75">
      <c r="B36" s="1"/>
      <c r="C36" s="1"/>
      <c r="D36" s="1"/>
      <c r="E36" s="1"/>
    </row>
    <row r="37" spans="2:5" ht="18.75">
      <c r="B37" s="45"/>
      <c r="C37" s="45"/>
      <c r="D37" s="45"/>
      <c r="E37" s="45"/>
    </row>
    <row r="38" spans="2:5" ht="18.75">
      <c r="B38" s="45"/>
      <c r="C38" s="45"/>
      <c r="D38" s="45"/>
      <c r="E38" s="45"/>
    </row>
    <row r="39" spans="2:5" ht="18.75">
      <c r="B39" s="45"/>
      <c r="C39" s="45"/>
      <c r="D39" s="45"/>
      <c r="E39" s="45"/>
    </row>
    <row r="40" spans="2:5" ht="18.75">
      <c r="B40" s="45"/>
      <c r="C40" s="45"/>
      <c r="D40" s="45"/>
      <c r="E40" s="45"/>
    </row>
    <row r="41" spans="2:5" ht="18.75">
      <c r="B41" s="45"/>
      <c r="C41" s="45"/>
      <c r="D41" s="45"/>
      <c r="E41" s="45"/>
    </row>
    <row r="42" spans="2:5" ht="12.75">
      <c r="B42" s="1"/>
      <c r="C42" s="1"/>
      <c r="D42" s="1"/>
      <c r="E42" s="1"/>
    </row>
    <row r="43" spans="2:5" ht="12.75">
      <c r="B43" s="1"/>
      <c r="C43" s="1"/>
      <c r="D43" s="1"/>
      <c r="E43" s="1"/>
    </row>
    <row r="44" spans="2:5" ht="12.75">
      <c r="B44" s="1"/>
      <c r="C44" s="1"/>
      <c r="D44" s="1"/>
      <c r="E44" s="1"/>
    </row>
    <row r="45" spans="2:5" ht="12.75">
      <c r="B45" s="1"/>
      <c r="C45" s="1"/>
      <c r="D45" s="1"/>
      <c r="E45" s="1"/>
    </row>
    <row r="46" spans="2:5" ht="12.75">
      <c r="B46" s="1"/>
      <c r="C46" s="1"/>
      <c r="D46" s="1"/>
      <c r="E46" s="1"/>
    </row>
    <row r="47" spans="2:5" ht="12.75">
      <c r="B47" s="1"/>
      <c r="C47" s="1"/>
      <c r="D47" s="1"/>
      <c r="E47" s="1"/>
    </row>
    <row r="48" spans="2:5" ht="12.75">
      <c r="B48" s="1"/>
      <c r="C48" s="1"/>
      <c r="D48" s="1"/>
      <c r="E48" s="1"/>
    </row>
    <row r="49" spans="2:5" ht="12.75">
      <c r="B49" s="1"/>
      <c r="C49" s="1"/>
      <c r="D49" s="1"/>
      <c r="E49" s="1"/>
    </row>
    <row r="50" spans="2:5" ht="12.75">
      <c r="B50" s="1"/>
      <c r="C50" s="1"/>
      <c r="D50" s="1"/>
      <c r="E50" s="1"/>
    </row>
    <row r="51" spans="2:5" ht="12.75">
      <c r="B51" s="1"/>
      <c r="C51" s="1"/>
      <c r="D51" s="1"/>
      <c r="E51" s="1"/>
    </row>
    <row r="52" spans="2:5" ht="12.75">
      <c r="B52" s="1"/>
      <c r="C52" s="1"/>
      <c r="D52" s="1"/>
      <c r="E52" s="1"/>
    </row>
    <row r="53" spans="2:5" ht="12.75">
      <c r="B53" s="1"/>
      <c r="C53" s="1"/>
      <c r="D53" s="1"/>
      <c r="E53" s="1"/>
    </row>
    <row r="54" spans="2:5" ht="12.75">
      <c r="B54" s="1"/>
      <c r="C54" s="1"/>
      <c r="D54" s="1"/>
      <c r="E54" s="1"/>
    </row>
    <row r="55" spans="2:5" ht="12.75">
      <c r="B55" s="1"/>
      <c r="C55" s="1"/>
      <c r="D55" s="1"/>
      <c r="E55" s="1"/>
    </row>
    <row r="56" spans="2:5" ht="12.75">
      <c r="B56" s="1"/>
      <c r="C56" s="1"/>
      <c r="D56" s="1"/>
      <c r="E56" s="1"/>
    </row>
    <row r="57" spans="2:5" ht="12.75">
      <c r="B57" s="1"/>
      <c r="C57" s="1"/>
      <c r="D57" s="1"/>
      <c r="E57" s="1"/>
    </row>
    <row r="58" spans="2:5" ht="12.75">
      <c r="B58" s="1"/>
      <c r="C58" s="1"/>
      <c r="D58" s="1"/>
      <c r="E58" s="1"/>
    </row>
    <row r="59" spans="2:5" ht="12.75">
      <c r="B59" s="1"/>
      <c r="C59" s="1"/>
      <c r="D59" s="1"/>
      <c r="E59" s="1"/>
    </row>
    <row r="60" spans="2:5" ht="12.75">
      <c r="B60" s="1"/>
      <c r="C60" s="1"/>
      <c r="D60" s="1"/>
      <c r="E60" s="1"/>
    </row>
    <row r="61" spans="2:5" ht="12.75">
      <c r="B61" s="1"/>
      <c r="C61" s="1"/>
      <c r="D61" s="1"/>
      <c r="E61" s="1"/>
    </row>
    <row r="62" spans="2:5" ht="12.75">
      <c r="B62" s="1"/>
      <c r="C62" s="1"/>
      <c r="D62" s="1"/>
      <c r="E62" s="1"/>
    </row>
    <row r="63" spans="2:5" ht="12.75">
      <c r="B63" s="1"/>
      <c r="C63" s="1"/>
      <c r="D63" s="1"/>
      <c r="E63" s="1"/>
    </row>
    <row r="64" spans="2:5" ht="12.75">
      <c r="B64" s="1"/>
      <c r="C64" s="1"/>
      <c r="D64" s="1"/>
      <c r="E64" s="1"/>
    </row>
    <row r="65" spans="2:5" ht="12.75">
      <c r="B65" s="1"/>
      <c r="C65" s="1"/>
      <c r="D65" s="1"/>
      <c r="E65" s="1"/>
    </row>
    <row r="66" spans="2:5" ht="12.75">
      <c r="B66" s="1"/>
      <c r="C66" s="1"/>
      <c r="D66" s="1"/>
      <c r="E66" s="1"/>
    </row>
    <row r="67" spans="2:5" ht="12.75">
      <c r="B67" s="1"/>
      <c r="C67" s="1"/>
      <c r="D67" s="1"/>
      <c r="E67" s="1"/>
    </row>
    <row r="68" spans="2:5" ht="12.75">
      <c r="B68" s="1"/>
      <c r="C68" s="1"/>
      <c r="D68" s="1"/>
      <c r="E68" s="1"/>
    </row>
    <row r="69" spans="2:5" ht="12.75">
      <c r="B69" s="1"/>
      <c r="C69" s="1"/>
      <c r="D69" s="1"/>
      <c r="E69" s="1"/>
    </row>
    <row r="70" spans="2:5" ht="12.75">
      <c r="B70" s="1"/>
      <c r="C70" s="1"/>
      <c r="D70" s="1"/>
      <c r="E70" s="1"/>
    </row>
    <row r="71" spans="2:5" ht="12.75">
      <c r="B71" s="1"/>
      <c r="C71" s="1"/>
      <c r="D71" s="1"/>
      <c r="E71" s="1"/>
    </row>
    <row r="72" spans="2:5" ht="12.75">
      <c r="B72" s="1"/>
      <c r="C72" s="1"/>
      <c r="D72" s="1"/>
      <c r="E72" s="1"/>
    </row>
    <row r="73" spans="2:5" ht="12.75">
      <c r="B73" s="1"/>
      <c r="C73" s="1"/>
      <c r="D73" s="1"/>
      <c r="E73" s="1"/>
    </row>
    <row r="74" spans="2:5" ht="12.75">
      <c r="B74" s="1"/>
      <c r="C74" s="1"/>
      <c r="D74" s="1"/>
      <c r="E74" s="1"/>
    </row>
    <row r="75" spans="2:5" ht="12.75">
      <c r="B75" s="1"/>
      <c r="C75" s="1"/>
      <c r="D75" s="1"/>
      <c r="E75" s="1"/>
    </row>
    <row r="76" spans="2:5" ht="12.75">
      <c r="B76" s="1"/>
      <c r="C76" s="1"/>
      <c r="D76" s="1"/>
      <c r="E76" s="1"/>
    </row>
    <row r="77" spans="2:5" ht="12.75">
      <c r="B77" s="1"/>
      <c r="C77" s="1"/>
      <c r="D77" s="1"/>
      <c r="E77" s="1"/>
    </row>
    <row r="78" spans="2:5" ht="12.75">
      <c r="B78" s="1"/>
      <c r="C78" s="1"/>
      <c r="D78" s="1"/>
      <c r="E78" s="1"/>
    </row>
  </sheetData>
  <sheetProtection/>
  <mergeCells count="5">
    <mergeCell ref="B6:E6"/>
    <mergeCell ref="B5:E5"/>
    <mergeCell ref="B1:E1"/>
    <mergeCell ref="B2:E2"/>
    <mergeCell ref="B3:E3"/>
  </mergeCells>
  <printOptions/>
  <pageMargins left="0.5905511811023623" right="0.1968503937007874" top="0.3937007874015748" bottom="0.3937007874015748"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0000FF"/>
  </sheetPr>
  <dimension ref="A1:T158"/>
  <sheetViews>
    <sheetView zoomScalePageLayoutView="0" workbookViewId="0" topLeftCell="A2">
      <selection activeCell="C7" sqref="C7"/>
    </sheetView>
  </sheetViews>
  <sheetFormatPr defaultColWidth="9.00390625" defaultRowHeight="12.75"/>
  <cols>
    <col min="1" max="1" width="3.875" style="0" customWidth="1"/>
    <col min="2" max="2" width="4.75390625" style="0" customWidth="1"/>
    <col min="3" max="3" width="8.625" style="0" customWidth="1"/>
    <col min="4" max="4" width="2.625" style="0" customWidth="1"/>
    <col min="5" max="5" width="6.25390625" style="0" customWidth="1"/>
    <col min="6" max="6" width="4.125" style="0" customWidth="1"/>
    <col min="7" max="7" width="60.75390625" style="0" customWidth="1"/>
    <col min="8" max="8" width="5.25390625" style="0" hidden="1" customWidth="1"/>
    <col min="9" max="9" width="11.00390625" style="0" hidden="1" customWidth="1"/>
    <col min="10" max="10" width="4.375" style="0" hidden="1" customWidth="1"/>
    <col min="11" max="11" width="6.125" style="0" hidden="1" customWidth="1"/>
    <col min="12" max="12" width="5.25390625" style="0" hidden="1" customWidth="1"/>
    <col min="13" max="13" width="10.125" style="0" customWidth="1"/>
    <col min="14" max="17" width="10.75390625" style="0" hidden="1" customWidth="1"/>
    <col min="18" max="18" width="11.00390625" style="0" customWidth="1"/>
    <col min="19" max="19" width="5.875" style="0" customWidth="1"/>
    <col min="20" max="30" width="18.125" style="0" customWidth="1"/>
  </cols>
  <sheetData>
    <row r="1" spans="2:17" ht="12.75" hidden="1">
      <c r="B1" s="167"/>
      <c r="C1" s="167"/>
      <c r="D1" s="167"/>
      <c r="E1" s="167"/>
      <c r="F1" s="167"/>
      <c r="G1" s="167"/>
      <c r="H1" s="167"/>
      <c r="I1" s="167"/>
      <c r="J1" s="167"/>
      <c r="K1" s="167"/>
      <c r="L1" s="167"/>
      <c r="M1" s="168">
        <v>368015840</v>
      </c>
      <c r="N1" s="6">
        <v>87257549</v>
      </c>
      <c r="O1" s="6">
        <v>107437640</v>
      </c>
      <c r="P1" s="6">
        <v>71233650</v>
      </c>
      <c r="Q1" s="6">
        <v>102087001</v>
      </c>
    </row>
    <row r="2" spans="2:19" ht="15.75">
      <c r="B2" s="270" t="s">
        <v>868</v>
      </c>
      <c r="C2" s="270"/>
      <c r="D2" s="270"/>
      <c r="E2" s="270"/>
      <c r="F2" s="270"/>
      <c r="G2" s="270"/>
      <c r="H2" s="270"/>
      <c r="I2" s="270"/>
      <c r="J2" s="270"/>
      <c r="K2" s="270"/>
      <c r="L2" s="270"/>
      <c r="M2" s="270"/>
      <c r="N2" s="270"/>
      <c r="O2" s="270"/>
      <c r="P2" s="270"/>
      <c r="Q2" s="270"/>
      <c r="R2" s="270"/>
      <c r="S2" s="270"/>
    </row>
    <row r="3" spans="2:19" ht="15.75">
      <c r="B3" s="270" t="s">
        <v>5</v>
      </c>
      <c r="C3" s="270"/>
      <c r="D3" s="270"/>
      <c r="E3" s="270"/>
      <c r="F3" s="270"/>
      <c r="G3" s="270"/>
      <c r="H3" s="270"/>
      <c r="I3" s="270"/>
      <c r="J3" s="270"/>
      <c r="K3" s="270"/>
      <c r="L3" s="270"/>
      <c r="M3" s="270"/>
      <c r="N3" s="270"/>
      <c r="O3" s="270"/>
      <c r="P3" s="270"/>
      <c r="Q3" s="270"/>
      <c r="R3" s="270"/>
      <c r="S3" s="270"/>
    </row>
    <row r="4" spans="2:19" ht="15.75">
      <c r="B4" s="270" t="s">
        <v>1150</v>
      </c>
      <c r="C4" s="270"/>
      <c r="D4" s="270"/>
      <c r="E4" s="270"/>
      <c r="F4" s="270"/>
      <c r="G4" s="270"/>
      <c r="H4" s="270"/>
      <c r="I4" s="270"/>
      <c r="J4" s="270"/>
      <c r="K4" s="270"/>
      <c r="L4" s="270"/>
      <c r="M4" s="270"/>
      <c r="N4" s="270"/>
      <c r="O4" s="270"/>
      <c r="P4" s="270"/>
      <c r="Q4" s="270"/>
      <c r="R4" s="270"/>
      <c r="S4" s="270"/>
    </row>
    <row r="5" spans="2:13" ht="12.75">
      <c r="B5" s="1"/>
      <c r="C5" s="1"/>
      <c r="D5" s="1"/>
      <c r="E5" s="1"/>
      <c r="F5" s="1"/>
      <c r="G5" s="263"/>
      <c r="H5" s="263"/>
      <c r="I5" s="263"/>
      <c r="J5" s="263"/>
      <c r="K5" s="263"/>
      <c r="L5" s="263"/>
      <c r="M5" s="263"/>
    </row>
    <row r="6" spans="2:13" ht="12.75">
      <c r="B6" s="1"/>
      <c r="C6" s="1"/>
      <c r="D6" s="1"/>
      <c r="E6" s="1"/>
      <c r="F6" s="1"/>
      <c r="G6" s="48"/>
      <c r="H6" s="48"/>
      <c r="I6" s="48"/>
      <c r="J6" s="48"/>
      <c r="K6" s="48"/>
      <c r="L6" s="48"/>
      <c r="M6" s="48"/>
    </row>
    <row r="7" spans="2:13" ht="12" customHeight="1">
      <c r="B7" s="1"/>
      <c r="C7" s="1"/>
      <c r="D7" s="1"/>
      <c r="E7" s="1"/>
      <c r="F7" s="1"/>
      <c r="G7" s="48"/>
      <c r="H7" s="48"/>
      <c r="I7" s="48"/>
      <c r="J7" s="48"/>
      <c r="K7" s="48"/>
      <c r="L7" s="48"/>
      <c r="M7" s="48"/>
    </row>
    <row r="8" spans="2:19" ht="16.5" customHeight="1">
      <c r="B8" s="280" t="s">
        <v>867</v>
      </c>
      <c r="C8" s="280"/>
      <c r="D8" s="280"/>
      <c r="E8" s="280"/>
      <c r="F8" s="280"/>
      <c r="G8" s="280"/>
      <c r="H8" s="280"/>
      <c r="I8" s="280"/>
      <c r="J8" s="280"/>
      <c r="K8" s="280"/>
      <c r="L8" s="280"/>
      <c r="M8" s="280"/>
      <c r="N8" s="280"/>
      <c r="O8" s="280"/>
      <c r="P8" s="280"/>
      <c r="Q8" s="280"/>
      <c r="R8" s="280"/>
      <c r="S8" s="280"/>
    </row>
    <row r="9" spans="2:19" ht="12.75">
      <c r="B9" s="280"/>
      <c r="C9" s="280"/>
      <c r="D9" s="280"/>
      <c r="E9" s="280"/>
      <c r="F9" s="280"/>
      <c r="G9" s="280"/>
      <c r="H9" s="280"/>
      <c r="I9" s="280"/>
      <c r="J9" s="280"/>
      <c r="K9" s="280"/>
      <c r="L9" s="280"/>
      <c r="M9" s="280"/>
      <c r="N9" s="280"/>
      <c r="O9" s="280"/>
      <c r="P9" s="280"/>
      <c r="Q9" s="280"/>
      <c r="R9" s="280"/>
      <c r="S9" s="280"/>
    </row>
    <row r="10" spans="2:19" ht="15.75">
      <c r="B10" s="262" t="s">
        <v>901</v>
      </c>
      <c r="C10" s="262"/>
      <c r="D10" s="262"/>
      <c r="E10" s="262"/>
      <c r="F10" s="262"/>
      <c r="G10" s="262"/>
      <c r="H10" s="262"/>
      <c r="I10" s="262"/>
      <c r="J10" s="262"/>
      <c r="K10" s="262"/>
      <c r="L10" s="262"/>
      <c r="M10" s="262"/>
      <c r="N10" s="262"/>
      <c r="O10" s="262"/>
      <c r="P10" s="262"/>
      <c r="Q10" s="262"/>
      <c r="R10" s="262"/>
      <c r="S10" s="262"/>
    </row>
    <row r="11" spans="2:19" ht="15.75">
      <c r="B11" s="143"/>
      <c r="C11" s="143"/>
      <c r="D11" s="143"/>
      <c r="E11" s="143"/>
      <c r="F11" s="143"/>
      <c r="G11" s="143"/>
      <c r="H11" s="143"/>
      <c r="I11" s="143"/>
      <c r="J11" s="143"/>
      <c r="K11" s="143"/>
      <c r="L11" s="143"/>
      <c r="M11" s="143"/>
      <c r="N11" s="143"/>
      <c r="O11" s="143"/>
      <c r="P11" s="143"/>
      <c r="Q11" s="143"/>
      <c r="R11" s="143"/>
      <c r="S11" s="143"/>
    </row>
    <row r="12" spans="2:19" ht="15.75">
      <c r="B12" s="143"/>
      <c r="C12" s="143"/>
      <c r="D12" s="143"/>
      <c r="E12" s="143"/>
      <c r="F12" s="143"/>
      <c r="G12" s="143"/>
      <c r="H12" s="143"/>
      <c r="I12" s="143"/>
      <c r="J12" s="143"/>
      <c r="K12" s="143"/>
      <c r="L12" s="143"/>
      <c r="M12" s="143"/>
      <c r="N12" s="143"/>
      <c r="O12" s="143"/>
      <c r="P12" s="143"/>
      <c r="Q12" s="143"/>
      <c r="R12" s="143"/>
      <c r="S12" s="143"/>
    </row>
    <row r="13" spans="2:19" ht="15.75">
      <c r="B13" s="143"/>
      <c r="C13" s="143"/>
      <c r="D13" s="143"/>
      <c r="E13" s="143"/>
      <c r="F13" s="143"/>
      <c r="G13" s="143"/>
      <c r="H13" s="143"/>
      <c r="I13" s="143"/>
      <c r="J13" s="143"/>
      <c r="K13" s="143"/>
      <c r="L13" s="143"/>
      <c r="M13" s="143"/>
      <c r="N13" s="143"/>
      <c r="O13" s="143"/>
      <c r="P13" s="143"/>
      <c r="Q13" s="143"/>
      <c r="R13" s="2" t="s">
        <v>24</v>
      </c>
      <c r="S13" s="143"/>
    </row>
    <row r="14" spans="1:19" ht="12.75" customHeight="1">
      <c r="A14" s="281" t="s">
        <v>704</v>
      </c>
      <c r="B14" s="284" t="s">
        <v>560</v>
      </c>
      <c r="C14" s="285"/>
      <c r="D14" s="285"/>
      <c r="E14" s="285"/>
      <c r="F14" s="286"/>
      <c r="G14" s="293" t="s">
        <v>561</v>
      </c>
      <c r="H14" s="28"/>
      <c r="I14" s="28"/>
      <c r="J14" s="28"/>
      <c r="K14" s="28"/>
      <c r="L14" s="28"/>
      <c r="M14" s="264" t="s">
        <v>879</v>
      </c>
      <c r="N14" s="107"/>
      <c r="O14" s="107"/>
      <c r="P14" s="107"/>
      <c r="Q14" s="107"/>
      <c r="R14" s="264" t="s">
        <v>918</v>
      </c>
      <c r="S14" s="267" t="s">
        <v>48</v>
      </c>
    </row>
    <row r="15" spans="1:19" ht="12.75" customHeight="1">
      <c r="A15" s="282"/>
      <c r="B15" s="287"/>
      <c r="C15" s="288"/>
      <c r="D15" s="288"/>
      <c r="E15" s="288"/>
      <c r="F15" s="289"/>
      <c r="G15" s="294"/>
      <c r="H15" s="28"/>
      <c r="I15" s="28"/>
      <c r="J15" s="28"/>
      <c r="K15" s="28"/>
      <c r="L15" s="28"/>
      <c r="M15" s="265"/>
      <c r="N15" s="107"/>
      <c r="O15" s="107"/>
      <c r="P15" s="107"/>
      <c r="Q15" s="107"/>
      <c r="R15" s="265"/>
      <c r="S15" s="268"/>
    </row>
    <row r="16" spans="1:19" ht="39" customHeight="1">
      <c r="A16" s="283"/>
      <c r="B16" s="290"/>
      <c r="C16" s="291"/>
      <c r="D16" s="291"/>
      <c r="E16" s="291"/>
      <c r="F16" s="292"/>
      <c r="G16" s="295"/>
      <c r="H16" s="28"/>
      <c r="I16" s="28"/>
      <c r="J16" s="28"/>
      <c r="K16" s="28"/>
      <c r="L16" s="28"/>
      <c r="M16" s="266"/>
      <c r="N16" s="107"/>
      <c r="O16" s="107"/>
      <c r="P16" s="107"/>
      <c r="Q16" s="107"/>
      <c r="R16" s="266"/>
      <c r="S16" s="269"/>
    </row>
    <row r="17" spans="1:19" ht="12.75" customHeight="1">
      <c r="A17" s="4">
        <v>1</v>
      </c>
      <c r="B17" s="106">
        <v>2</v>
      </c>
      <c r="C17" s="106">
        <v>3</v>
      </c>
      <c r="D17" s="106">
        <v>4</v>
      </c>
      <c r="E17" s="106">
        <v>5</v>
      </c>
      <c r="F17" s="106">
        <v>6</v>
      </c>
      <c r="G17" s="43">
        <v>7</v>
      </c>
      <c r="H17" s="28"/>
      <c r="I17" s="28"/>
      <c r="J17" s="28"/>
      <c r="K17" s="28"/>
      <c r="L17" s="28"/>
      <c r="M17" s="44">
        <v>8</v>
      </c>
      <c r="N17" s="107"/>
      <c r="O17" s="107"/>
      <c r="P17" s="107"/>
      <c r="Q17" s="107"/>
      <c r="R17" s="44">
        <v>9</v>
      </c>
      <c r="S17" s="44">
        <v>10</v>
      </c>
    </row>
    <row r="18" spans="1:19" ht="19.5" customHeight="1" thickBot="1">
      <c r="A18" s="169">
        <v>1</v>
      </c>
      <c r="B18" s="118" t="s">
        <v>562</v>
      </c>
      <c r="C18" s="100" t="s">
        <v>563</v>
      </c>
      <c r="D18" s="99" t="s">
        <v>564</v>
      </c>
      <c r="E18" s="100" t="s">
        <v>565</v>
      </c>
      <c r="F18" s="100" t="s">
        <v>562</v>
      </c>
      <c r="G18" s="101" t="s">
        <v>880</v>
      </c>
      <c r="H18" s="102" t="s">
        <v>566</v>
      </c>
      <c r="I18" s="102" t="s">
        <v>563</v>
      </c>
      <c r="J18" s="102" t="s">
        <v>566</v>
      </c>
      <c r="K18" s="102" t="s">
        <v>566</v>
      </c>
      <c r="L18" s="102" t="s">
        <v>566</v>
      </c>
      <c r="M18" s="103">
        <f>M19+M28+M45+M53+M59+M63+M66+M90+M40+M43</f>
        <v>203333.3</v>
      </c>
      <c r="N18" s="104">
        <v>7939739</v>
      </c>
      <c r="O18" s="104">
        <v>8802950</v>
      </c>
      <c r="P18" s="104">
        <v>13097030</v>
      </c>
      <c r="Q18" s="104">
        <v>13653881</v>
      </c>
      <c r="R18" s="103">
        <f>R19+R28+R45+R53+R59+R63+R66+R90+R40+R43</f>
        <v>200110.00000000003</v>
      </c>
      <c r="S18" s="105">
        <f>R18/M18*100</f>
        <v>98.41477023192957</v>
      </c>
    </row>
    <row r="19" spans="1:19" ht="15" thickBot="1">
      <c r="A19" s="117">
        <f>A18+1</f>
        <v>2</v>
      </c>
      <c r="B19" s="113" t="s">
        <v>567</v>
      </c>
      <c r="C19" s="49" t="s">
        <v>568</v>
      </c>
      <c r="D19" s="49" t="s">
        <v>564</v>
      </c>
      <c r="E19" s="49" t="s">
        <v>565</v>
      </c>
      <c r="F19" s="49" t="s">
        <v>562</v>
      </c>
      <c r="G19" s="53" t="s">
        <v>870</v>
      </c>
      <c r="H19" s="49" t="s">
        <v>566</v>
      </c>
      <c r="I19" s="49" t="s">
        <v>568</v>
      </c>
      <c r="J19" s="49" t="s">
        <v>566</v>
      </c>
      <c r="K19" s="49" t="s">
        <v>566</v>
      </c>
      <c r="L19" s="49" t="s">
        <v>566</v>
      </c>
      <c r="M19" s="54">
        <f>M20+M23</f>
        <v>185490.19999999998</v>
      </c>
      <c r="N19" s="52">
        <v>6524739</v>
      </c>
      <c r="O19" s="52">
        <v>6314400</v>
      </c>
      <c r="P19" s="52">
        <v>10662030</v>
      </c>
      <c r="Q19" s="52">
        <v>10660531</v>
      </c>
      <c r="R19" s="54">
        <f>R20+R23</f>
        <v>181418.4</v>
      </c>
      <c r="S19" s="55">
        <f>R19/M19*100</f>
        <v>97.80484359820628</v>
      </c>
    </row>
    <row r="20" spans="1:19" ht="12.75">
      <c r="A20" s="117">
        <f aca="true" t="shared" si="0" ref="A20:A63">A19+1</f>
        <v>3</v>
      </c>
      <c r="B20" s="108" t="s">
        <v>567</v>
      </c>
      <c r="C20" s="56" t="s">
        <v>569</v>
      </c>
      <c r="D20" s="56" t="s">
        <v>564</v>
      </c>
      <c r="E20" s="56" t="s">
        <v>565</v>
      </c>
      <c r="F20" s="56" t="s">
        <v>570</v>
      </c>
      <c r="G20" s="57" t="s">
        <v>571</v>
      </c>
      <c r="H20" s="56" t="s">
        <v>566</v>
      </c>
      <c r="I20" s="56" t="s">
        <v>569</v>
      </c>
      <c r="J20" s="56" t="s">
        <v>566</v>
      </c>
      <c r="K20" s="56" t="s">
        <v>566</v>
      </c>
      <c r="L20" s="56" t="s">
        <v>566</v>
      </c>
      <c r="M20" s="58">
        <f>M21</f>
        <v>8617</v>
      </c>
      <c r="N20" s="7">
        <v>76000</v>
      </c>
      <c r="O20" s="7">
        <v>105000</v>
      </c>
      <c r="P20" s="7">
        <v>105000</v>
      </c>
      <c r="Q20" s="7">
        <v>105000</v>
      </c>
      <c r="R20" s="58">
        <f>R21</f>
        <v>8218.1</v>
      </c>
      <c r="S20" s="58">
        <f aca="true" t="shared" si="1" ref="S20:S100">R20/M20*100</f>
        <v>95.37077869328073</v>
      </c>
    </row>
    <row r="21" spans="1:19" ht="24.75" customHeight="1">
      <c r="A21" s="117">
        <f t="shared" si="0"/>
        <v>4</v>
      </c>
      <c r="B21" s="109" t="s">
        <v>567</v>
      </c>
      <c r="C21" s="8" t="s">
        <v>572</v>
      </c>
      <c r="D21" s="8" t="s">
        <v>564</v>
      </c>
      <c r="E21" s="8" t="s">
        <v>565</v>
      </c>
      <c r="F21" s="8" t="s">
        <v>570</v>
      </c>
      <c r="G21" s="12" t="s">
        <v>573</v>
      </c>
      <c r="H21" s="8" t="s">
        <v>566</v>
      </c>
      <c r="I21" s="8" t="s">
        <v>572</v>
      </c>
      <c r="J21" s="8" t="s">
        <v>566</v>
      </c>
      <c r="K21" s="8" t="s">
        <v>566</v>
      </c>
      <c r="L21" s="8" t="s">
        <v>566</v>
      </c>
      <c r="M21" s="9">
        <f>M22</f>
        <v>8617</v>
      </c>
      <c r="N21" s="7">
        <v>76000</v>
      </c>
      <c r="O21" s="7">
        <v>105000</v>
      </c>
      <c r="P21" s="7">
        <v>105000</v>
      </c>
      <c r="Q21" s="7">
        <v>105000</v>
      </c>
      <c r="R21" s="9">
        <f>R22</f>
        <v>8218.1</v>
      </c>
      <c r="S21" s="9">
        <f t="shared" si="1"/>
        <v>95.37077869328073</v>
      </c>
    </row>
    <row r="22" spans="1:19" ht="24">
      <c r="A22" s="117">
        <f t="shared" si="0"/>
        <v>5</v>
      </c>
      <c r="B22" s="110" t="s">
        <v>567</v>
      </c>
      <c r="C22" s="15" t="s">
        <v>871</v>
      </c>
      <c r="D22" s="15" t="s">
        <v>485</v>
      </c>
      <c r="E22" s="15" t="s">
        <v>565</v>
      </c>
      <c r="F22" s="15" t="s">
        <v>570</v>
      </c>
      <c r="G22" s="13" t="s">
        <v>872</v>
      </c>
      <c r="H22" s="15" t="s">
        <v>567</v>
      </c>
      <c r="I22" s="15" t="s">
        <v>871</v>
      </c>
      <c r="J22" s="15" t="s">
        <v>485</v>
      </c>
      <c r="K22" s="15" t="s">
        <v>565</v>
      </c>
      <c r="L22" s="15" t="s">
        <v>570</v>
      </c>
      <c r="M22" s="11">
        <v>8617</v>
      </c>
      <c r="N22" s="10">
        <v>76000</v>
      </c>
      <c r="O22" s="10">
        <v>105000</v>
      </c>
      <c r="P22" s="10">
        <v>105000</v>
      </c>
      <c r="Q22" s="10">
        <v>105000</v>
      </c>
      <c r="R22" s="11">
        <v>8218.1</v>
      </c>
      <c r="S22" s="11">
        <f t="shared" si="1"/>
        <v>95.37077869328073</v>
      </c>
    </row>
    <row r="23" spans="1:19" ht="12.75">
      <c r="A23" s="117">
        <f t="shared" si="0"/>
        <v>6</v>
      </c>
      <c r="B23" s="109" t="s">
        <v>567</v>
      </c>
      <c r="C23" s="8" t="s">
        <v>574</v>
      </c>
      <c r="D23" s="8" t="s">
        <v>575</v>
      </c>
      <c r="E23" s="8" t="s">
        <v>565</v>
      </c>
      <c r="F23" s="8" t="s">
        <v>570</v>
      </c>
      <c r="G23" s="12" t="s">
        <v>576</v>
      </c>
      <c r="H23" s="8" t="s">
        <v>566</v>
      </c>
      <c r="I23" s="8" t="s">
        <v>574</v>
      </c>
      <c r="J23" s="8" t="s">
        <v>566</v>
      </c>
      <c r="K23" s="8" t="s">
        <v>566</v>
      </c>
      <c r="L23" s="8" t="s">
        <v>566</v>
      </c>
      <c r="M23" s="9">
        <f>M24+M25+M26+M27</f>
        <v>176873.19999999998</v>
      </c>
      <c r="N23" s="7">
        <v>6448739</v>
      </c>
      <c r="O23" s="7">
        <v>6209400</v>
      </c>
      <c r="P23" s="7">
        <v>10557030</v>
      </c>
      <c r="Q23" s="7">
        <v>10555531</v>
      </c>
      <c r="R23" s="9">
        <f>R24+R25+R26+R27</f>
        <v>173200.3</v>
      </c>
      <c r="S23" s="9">
        <f t="shared" si="1"/>
        <v>97.92342763064161</v>
      </c>
    </row>
    <row r="24" spans="1:19" ht="50.25" customHeight="1">
      <c r="A24" s="117">
        <f t="shared" si="0"/>
        <v>7</v>
      </c>
      <c r="B24" s="110" t="s">
        <v>567</v>
      </c>
      <c r="C24" s="15" t="s">
        <v>881</v>
      </c>
      <c r="D24" s="15" t="s">
        <v>575</v>
      </c>
      <c r="E24" s="15" t="s">
        <v>565</v>
      </c>
      <c r="F24" s="15" t="s">
        <v>570</v>
      </c>
      <c r="G24" s="13" t="s">
        <v>882</v>
      </c>
      <c r="H24" s="15" t="s">
        <v>566</v>
      </c>
      <c r="I24" s="15" t="s">
        <v>578</v>
      </c>
      <c r="J24" s="15" t="s">
        <v>566</v>
      </c>
      <c r="K24" s="15" t="s">
        <v>566</v>
      </c>
      <c r="L24" s="15" t="s">
        <v>566</v>
      </c>
      <c r="M24" s="11">
        <v>176484.8</v>
      </c>
      <c r="N24" s="10">
        <v>6446239</v>
      </c>
      <c r="O24" s="10">
        <v>6200400</v>
      </c>
      <c r="P24" s="10">
        <v>10545030</v>
      </c>
      <c r="Q24" s="10">
        <v>10545031</v>
      </c>
      <c r="R24" s="11">
        <v>172810.4</v>
      </c>
      <c r="S24" s="11">
        <f t="shared" si="1"/>
        <v>97.91800766978233</v>
      </c>
    </row>
    <row r="25" spans="1:19" ht="76.5" customHeight="1">
      <c r="A25" s="117">
        <f t="shared" si="0"/>
        <v>8</v>
      </c>
      <c r="B25" s="111" t="s">
        <v>567</v>
      </c>
      <c r="C25" s="59" t="s">
        <v>577</v>
      </c>
      <c r="D25" s="59" t="s">
        <v>575</v>
      </c>
      <c r="E25" s="59" t="s">
        <v>565</v>
      </c>
      <c r="F25" s="59" t="s">
        <v>570</v>
      </c>
      <c r="G25" s="170" t="s">
        <v>919</v>
      </c>
      <c r="H25" s="59" t="s">
        <v>566</v>
      </c>
      <c r="I25" s="59" t="s">
        <v>482</v>
      </c>
      <c r="J25" s="59" t="s">
        <v>566</v>
      </c>
      <c r="K25" s="59" t="s">
        <v>566</v>
      </c>
      <c r="L25" s="59" t="s">
        <v>566</v>
      </c>
      <c r="M25" s="42">
        <v>9</v>
      </c>
      <c r="N25" s="10">
        <v>2000</v>
      </c>
      <c r="O25" s="10">
        <v>7500</v>
      </c>
      <c r="P25" s="10">
        <v>10500</v>
      </c>
      <c r="Q25" s="10">
        <v>10000</v>
      </c>
      <c r="R25" s="42">
        <v>9</v>
      </c>
      <c r="S25" s="11">
        <f t="shared" si="1"/>
        <v>100</v>
      </c>
    </row>
    <row r="26" spans="1:19" ht="25.5" customHeight="1">
      <c r="A26" s="117">
        <f t="shared" si="0"/>
        <v>9</v>
      </c>
      <c r="B26" s="111" t="s">
        <v>567</v>
      </c>
      <c r="C26" s="59" t="s">
        <v>883</v>
      </c>
      <c r="D26" s="59" t="s">
        <v>575</v>
      </c>
      <c r="E26" s="59" t="s">
        <v>565</v>
      </c>
      <c r="F26" s="59" t="s">
        <v>570</v>
      </c>
      <c r="G26" s="170" t="s">
        <v>920</v>
      </c>
      <c r="H26" s="59"/>
      <c r="I26" s="59"/>
      <c r="J26" s="59"/>
      <c r="K26" s="59"/>
      <c r="L26" s="59"/>
      <c r="M26" s="42">
        <v>347</v>
      </c>
      <c r="N26" s="10"/>
      <c r="O26" s="10"/>
      <c r="P26" s="10"/>
      <c r="Q26" s="10"/>
      <c r="R26" s="42">
        <v>348.5</v>
      </c>
      <c r="S26" s="11">
        <f t="shared" si="1"/>
        <v>100.43227665706051</v>
      </c>
    </row>
    <row r="27" spans="1:19" ht="61.5" customHeight="1" thickBot="1">
      <c r="A27" s="117">
        <f t="shared" si="0"/>
        <v>10</v>
      </c>
      <c r="B27" s="112" t="s">
        <v>567</v>
      </c>
      <c r="C27" s="61" t="s">
        <v>873</v>
      </c>
      <c r="D27" s="61" t="s">
        <v>575</v>
      </c>
      <c r="E27" s="61" t="s">
        <v>565</v>
      </c>
      <c r="F27" s="61" t="s">
        <v>570</v>
      </c>
      <c r="G27" s="171" t="s">
        <v>884</v>
      </c>
      <c r="H27" s="61"/>
      <c r="I27" s="61"/>
      <c r="J27" s="61"/>
      <c r="K27" s="61"/>
      <c r="L27" s="61"/>
      <c r="M27" s="62">
        <v>32.4</v>
      </c>
      <c r="N27" s="10"/>
      <c r="O27" s="10"/>
      <c r="P27" s="10"/>
      <c r="Q27" s="10"/>
      <c r="R27" s="62">
        <v>32.4</v>
      </c>
      <c r="S27" s="11">
        <f t="shared" si="1"/>
        <v>100</v>
      </c>
    </row>
    <row r="28" spans="1:19" ht="15" thickBot="1">
      <c r="A28" s="117">
        <f t="shared" si="0"/>
        <v>11</v>
      </c>
      <c r="B28" s="113" t="s">
        <v>562</v>
      </c>
      <c r="C28" s="49" t="s">
        <v>483</v>
      </c>
      <c r="D28" s="49" t="s">
        <v>564</v>
      </c>
      <c r="E28" s="49" t="s">
        <v>565</v>
      </c>
      <c r="F28" s="49" t="s">
        <v>562</v>
      </c>
      <c r="G28" s="53" t="s">
        <v>874</v>
      </c>
      <c r="H28" s="64" t="s">
        <v>566</v>
      </c>
      <c r="I28" s="64" t="s">
        <v>483</v>
      </c>
      <c r="J28" s="64" t="s">
        <v>566</v>
      </c>
      <c r="K28" s="64" t="s">
        <v>566</v>
      </c>
      <c r="L28" s="64" t="s">
        <v>566</v>
      </c>
      <c r="M28" s="54">
        <f>M29+M35+M32</f>
        <v>2425.2</v>
      </c>
      <c r="N28" s="52">
        <v>300000</v>
      </c>
      <c r="O28" s="52">
        <v>500000</v>
      </c>
      <c r="P28" s="52">
        <v>500000</v>
      </c>
      <c r="Q28" s="52">
        <v>500000</v>
      </c>
      <c r="R28" s="54">
        <f>R29+R35+R32</f>
        <v>2440.7</v>
      </c>
      <c r="S28" s="55">
        <f t="shared" si="1"/>
        <v>100.63912254659411</v>
      </c>
    </row>
    <row r="29" spans="1:19" ht="16.5" customHeight="1">
      <c r="A29" s="117">
        <f t="shared" si="0"/>
        <v>12</v>
      </c>
      <c r="B29" s="108" t="s">
        <v>567</v>
      </c>
      <c r="C29" s="56" t="s">
        <v>484</v>
      </c>
      <c r="D29" s="56" t="s">
        <v>485</v>
      </c>
      <c r="E29" s="56" t="s">
        <v>565</v>
      </c>
      <c r="F29" s="56" t="s">
        <v>570</v>
      </c>
      <c r="G29" s="57" t="s">
        <v>486</v>
      </c>
      <c r="H29" s="56" t="s">
        <v>566</v>
      </c>
      <c r="I29" s="56" t="s">
        <v>484</v>
      </c>
      <c r="J29" s="56" t="s">
        <v>566</v>
      </c>
      <c r="K29" s="56" t="s">
        <v>566</v>
      </c>
      <c r="L29" s="56" t="s">
        <v>566</v>
      </c>
      <c r="M29" s="58">
        <f>M30+M31</f>
        <v>2376.7</v>
      </c>
      <c r="N29" s="7">
        <v>300000</v>
      </c>
      <c r="O29" s="7">
        <v>500000</v>
      </c>
      <c r="P29" s="7">
        <v>500000</v>
      </c>
      <c r="Q29" s="7">
        <v>500000</v>
      </c>
      <c r="R29" s="58">
        <f>R30+R31</f>
        <v>2376</v>
      </c>
      <c r="S29" s="58">
        <f t="shared" si="1"/>
        <v>99.97054739765221</v>
      </c>
    </row>
    <row r="30" spans="1:19" ht="16.5" customHeight="1">
      <c r="A30" s="117">
        <f t="shared" si="0"/>
        <v>13</v>
      </c>
      <c r="B30" s="110" t="s">
        <v>567</v>
      </c>
      <c r="C30" s="15" t="s">
        <v>476</v>
      </c>
      <c r="D30" s="15" t="s">
        <v>485</v>
      </c>
      <c r="E30" s="15" t="s">
        <v>565</v>
      </c>
      <c r="F30" s="15" t="s">
        <v>570</v>
      </c>
      <c r="G30" s="13" t="s">
        <v>486</v>
      </c>
      <c r="H30" s="15"/>
      <c r="I30" s="15"/>
      <c r="J30" s="15"/>
      <c r="K30" s="15"/>
      <c r="L30" s="15"/>
      <c r="M30" s="11">
        <v>2377.2</v>
      </c>
      <c r="N30" s="7"/>
      <c r="O30" s="7"/>
      <c r="P30" s="7"/>
      <c r="Q30" s="7"/>
      <c r="R30" s="11">
        <v>2376.5</v>
      </c>
      <c r="S30" s="11">
        <f t="shared" si="1"/>
        <v>99.97055359246173</v>
      </c>
    </row>
    <row r="31" spans="1:19" ht="25.5" customHeight="1">
      <c r="A31" s="172">
        <f t="shared" si="0"/>
        <v>14</v>
      </c>
      <c r="B31" s="114" t="s">
        <v>567</v>
      </c>
      <c r="C31" s="66" t="s">
        <v>477</v>
      </c>
      <c r="D31" s="66" t="s">
        <v>485</v>
      </c>
      <c r="E31" s="66" t="s">
        <v>565</v>
      </c>
      <c r="F31" s="66" t="s">
        <v>570</v>
      </c>
      <c r="G31" s="67" t="s">
        <v>478</v>
      </c>
      <c r="H31" s="66"/>
      <c r="I31" s="66"/>
      <c r="J31" s="66"/>
      <c r="K31" s="66"/>
      <c r="L31" s="66"/>
      <c r="M31" s="63">
        <v>-0.5</v>
      </c>
      <c r="N31" s="7"/>
      <c r="O31" s="7"/>
      <c r="P31" s="7"/>
      <c r="Q31" s="7"/>
      <c r="R31" s="63">
        <v>-0.5</v>
      </c>
      <c r="S31" s="11">
        <f t="shared" si="1"/>
        <v>100</v>
      </c>
    </row>
    <row r="32" spans="1:19" ht="15.75" customHeight="1">
      <c r="A32" s="117">
        <v>15</v>
      </c>
      <c r="B32" s="8" t="s">
        <v>567</v>
      </c>
      <c r="C32" s="8" t="s">
        <v>875</v>
      </c>
      <c r="D32" s="8" t="s">
        <v>575</v>
      </c>
      <c r="E32" s="8" t="s">
        <v>565</v>
      </c>
      <c r="F32" s="8" t="s">
        <v>570</v>
      </c>
      <c r="G32" s="173" t="s">
        <v>487</v>
      </c>
      <c r="H32" s="8"/>
      <c r="I32" s="8"/>
      <c r="J32" s="8"/>
      <c r="K32" s="8"/>
      <c r="L32" s="8"/>
      <c r="M32" s="9">
        <f>M33+M34</f>
        <v>6.2</v>
      </c>
      <c r="N32" s="75"/>
      <c r="O32" s="75"/>
      <c r="P32" s="75"/>
      <c r="Q32" s="75"/>
      <c r="R32" s="9">
        <f>R33+R34</f>
        <v>6.2</v>
      </c>
      <c r="S32" s="11">
        <f t="shared" si="1"/>
        <v>100</v>
      </c>
    </row>
    <row r="33" spans="1:19" ht="14.25" customHeight="1">
      <c r="A33" s="117">
        <v>16</v>
      </c>
      <c r="B33" s="15" t="s">
        <v>567</v>
      </c>
      <c r="C33" s="15" t="s">
        <v>921</v>
      </c>
      <c r="D33" s="15" t="s">
        <v>575</v>
      </c>
      <c r="E33" s="15" t="s">
        <v>565</v>
      </c>
      <c r="F33" s="15" t="s">
        <v>570</v>
      </c>
      <c r="G33" s="174" t="s">
        <v>487</v>
      </c>
      <c r="H33" s="15"/>
      <c r="I33" s="15"/>
      <c r="J33" s="15"/>
      <c r="K33" s="15"/>
      <c r="L33" s="15"/>
      <c r="M33" s="11">
        <v>1.5</v>
      </c>
      <c r="N33" s="75"/>
      <c r="O33" s="75"/>
      <c r="P33" s="75"/>
      <c r="Q33" s="75"/>
      <c r="R33" s="11">
        <v>1.5</v>
      </c>
      <c r="S33" s="11">
        <f t="shared" si="1"/>
        <v>100</v>
      </c>
    </row>
    <row r="34" spans="1:19" ht="25.5" customHeight="1">
      <c r="A34" s="169">
        <v>17</v>
      </c>
      <c r="B34" s="115" t="s">
        <v>567</v>
      </c>
      <c r="C34" s="72" t="s">
        <v>479</v>
      </c>
      <c r="D34" s="72" t="s">
        <v>575</v>
      </c>
      <c r="E34" s="72" t="s">
        <v>565</v>
      </c>
      <c r="F34" s="72" t="s">
        <v>570</v>
      </c>
      <c r="G34" s="175" t="s">
        <v>480</v>
      </c>
      <c r="H34" s="72"/>
      <c r="I34" s="72"/>
      <c r="J34" s="72"/>
      <c r="K34" s="72"/>
      <c r="L34" s="72"/>
      <c r="M34" s="74">
        <v>4.7</v>
      </c>
      <c r="N34" s="7"/>
      <c r="O34" s="7"/>
      <c r="P34" s="7"/>
      <c r="Q34" s="7"/>
      <c r="R34" s="74">
        <v>4.7</v>
      </c>
      <c r="S34" s="11">
        <f t="shared" si="1"/>
        <v>100</v>
      </c>
    </row>
    <row r="35" spans="1:19" ht="23.25" customHeight="1">
      <c r="A35" s="117">
        <v>18</v>
      </c>
      <c r="B35" s="109" t="s">
        <v>567</v>
      </c>
      <c r="C35" s="8" t="s">
        <v>922</v>
      </c>
      <c r="D35" s="8" t="s">
        <v>485</v>
      </c>
      <c r="E35" s="8" t="s">
        <v>565</v>
      </c>
      <c r="F35" s="8" t="s">
        <v>570</v>
      </c>
      <c r="G35" s="176" t="s">
        <v>923</v>
      </c>
      <c r="H35" s="8"/>
      <c r="I35" s="8"/>
      <c r="J35" s="8"/>
      <c r="K35" s="8"/>
      <c r="L35" s="8"/>
      <c r="M35" s="9">
        <f>M39</f>
        <v>42.3</v>
      </c>
      <c r="N35" s="7"/>
      <c r="O35" s="7"/>
      <c r="P35" s="7"/>
      <c r="Q35" s="7"/>
      <c r="R35" s="9">
        <f>R39</f>
        <v>58.5</v>
      </c>
      <c r="S35" s="11">
        <f t="shared" si="1"/>
        <v>138.29787234042556</v>
      </c>
    </row>
    <row r="36" spans="1:19" ht="42.75" hidden="1">
      <c r="A36" s="117">
        <f t="shared" si="0"/>
        <v>19</v>
      </c>
      <c r="B36" s="109" t="s">
        <v>567</v>
      </c>
      <c r="C36" s="8" t="s">
        <v>489</v>
      </c>
      <c r="D36" s="8" t="s">
        <v>564</v>
      </c>
      <c r="E36" s="8" t="s">
        <v>565</v>
      </c>
      <c r="F36" s="8" t="s">
        <v>562</v>
      </c>
      <c r="G36" s="177" t="s">
        <v>876</v>
      </c>
      <c r="H36" s="8" t="s">
        <v>566</v>
      </c>
      <c r="I36" s="8" t="s">
        <v>489</v>
      </c>
      <c r="J36" s="8" t="s">
        <v>566</v>
      </c>
      <c r="K36" s="8" t="s">
        <v>566</v>
      </c>
      <c r="L36" s="8" t="s">
        <v>566</v>
      </c>
      <c r="M36" s="9">
        <f>M37</f>
        <v>0</v>
      </c>
      <c r="N36" s="7">
        <v>0</v>
      </c>
      <c r="O36" s="7">
        <v>10000</v>
      </c>
      <c r="P36" s="7">
        <v>20000</v>
      </c>
      <c r="Q36" s="7">
        <v>20000</v>
      </c>
      <c r="R36" s="9">
        <f>R37</f>
        <v>0</v>
      </c>
      <c r="S36" s="11" t="e">
        <f t="shared" si="1"/>
        <v>#DIV/0!</v>
      </c>
    </row>
    <row r="37" spans="1:19" ht="12.75" hidden="1">
      <c r="A37" s="117">
        <f t="shared" si="0"/>
        <v>20</v>
      </c>
      <c r="B37" s="109" t="s">
        <v>567</v>
      </c>
      <c r="C37" s="8" t="s">
        <v>877</v>
      </c>
      <c r="D37" s="8" t="s">
        <v>564</v>
      </c>
      <c r="E37" s="8" t="s">
        <v>565</v>
      </c>
      <c r="F37" s="8" t="s">
        <v>570</v>
      </c>
      <c r="G37" s="178" t="s">
        <v>878</v>
      </c>
      <c r="H37" s="8" t="s">
        <v>566</v>
      </c>
      <c r="I37" s="8" t="s">
        <v>877</v>
      </c>
      <c r="J37" s="8" t="s">
        <v>566</v>
      </c>
      <c r="K37" s="8" t="s">
        <v>566</v>
      </c>
      <c r="L37" s="8" t="s">
        <v>566</v>
      </c>
      <c r="M37" s="9">
        <f>M38</f>
        <v>0</v>
      </c>
      <c r="N37" s="7">
        <v>0</v>
      </c>
      <c r="O37" s="7">
        <v>10000</v>
      </c>
      <c r="P37" s="7">
        <v>20000</v>
      </c>
      <c r="Q37" s="7">
        <v>20000</v>
      </c>
      <c r="R37" s="9">
        <f>R38</f>
        <v>0</v>
      </c>
      <c r="S37" s="11" t="e">
        <f t="shared" si="1"/>
        <v>#DIV/0!</v>
      </c>
    </row>
    <row r="38" spans="1:19" ht="24" hidden="1">
      <c r="A38" s="117">
        <f t="shared" si="0"/>
        <v>21</v>
      </c>
      <c r="B38" s="109" t="s">
        <v>567</v>
      </c>
      <c r="C38" s="8" t="s">
        <v>490</v>
      </c>
      <c r="D38" s="8" t="s">
        <v>491</v>
      </c>
      <c r="E38" s="8" t="s">
        <v>565</v>
      </c>
      <c r="F38" s="8" t="s">
        <v>570</v>
      </c>
      <c r="G38" s="178" t="s">
        <v>824</v>
      </c>
      <c r="H38" s="8"/>
      <c r="I38" s="8"/>
      <c r="J38" s="8"/>
      <c r="K38" s="8"/>
      <c r="L38" s="8"/>
      <c r="M38" s="9"/>
      <c r="N38" s="10"/>
      <c r="O38" s="10"/>
      <c r="P38" s="10"/>
      <c r="Q38" s="10"/>
      <c r="R38" s="9"/>
      <c r="S38" s="11" t="e">
        <f t="shared" si="1"/>
        <v>#DIV/0!</v>
      </c>
    </row>
    <row r="39" spans="1:19" ht="23.25" customHeight="1" thickBot="1">
      <c r="A39" s="117">
        <v>19</v>
      </c>
      <c r="B39" s="114" t="s">
        <v>567</v>
      </c>
      <c r="C39" s="66" t="s">
        <v>924</v>
      </c>
      <c r="D39" s="66" t="s">
        <v>485</v>
      </c>
      <c r="E39" s="66" t="s">
        <v>565</v>
      </c>
      <c r="F39" s="66" t="s">
        <v>570</v>
      </c>
      <c r="G39" s="179" t="s">
        <v>923</v>
      </c>
      <c r="H39" s="66"/>
      <c r="I39" s="66"/>
      <c r="J39" s="66"/>
      <c r="K39" s="66"/>
      <c r="L39" s="66"/>
      <c r="M39" s="63">
        <v>42.3</v>
      </c>
      <c r="N39" s="10"/>
      <c r="O39" s="10"/>
      <c r="P39" s="10"/>
      <c r="Q39" s="10"/>
      <c r="R39" s="63">
        <v>58.5</v>
      </c>
      <c r="S39" s="11">
        <f t="shared" si="1"/>
        <v>138.29787234042556</v>
      </c>
    </row>
    <row r="40" spans="1:19" ht="15.75" thickBot="1">
      <c r="A40" s="117">
        <f t="shared" si="0"/>
        <v>20</v>
      </c>
      <c r="B40" s="113" t="s">
        <v>567</v>
      </c>
      <c r="C40" s="49" t="s">
        <v>488</v>
      </c>
      <c r="D40" s="49" t="s">
        <v>564</v>
      </c>
      <c r="E40" s="49" t="s">
        <v>565</v>
      </c>
      <c r="F40" s="49" t="s">
        <v>562</v>
      </c>
      <c r="G40" s="69" t="s">
        <v>825</v>
      </c>
      <c r="H40" s="70"/>
      <c r="I40" s="70"/>
      <c r="J40" s="70"/>
      <c r="K40" s="70"/>
      <c r="L40" s="70"/>
      <c r="M40" s="54">
        <f>M41</f>
        <v>21.8</v>
      </c>
      <c r="N40" s="71"/>
      <c r="O40" s="71"/>
      <c r="P40" s="71"/>
      <c r="Q40" s="71"/>
      <c r="R40" s="54">
        <f>R41</f>
        <v>30.1</v>
      </c>
      <c r="S40" s="11">
        <f t="shared" si="1"/>
        <v>138.07339449541286</v>
      </c>
    </row>
    <row r="41" spans="1:19" ht="24">
      <c r="A41" s="117">
        <f t="shared" si="0"/>
        <v>21</v>
      </c>
      <c r="B41" s="115" t="s">
        <v>567</v>
      </c>
      <c r="C41" s="72" t="s">
        <v>885</v>
      </c>
      <c r="D41" s="72" t="s">
        <v>575</v>
      </c>
      <c r="E41" s="72" t="s">
        <v>565</v>
      </c>
      <c r="F41" s="72" t="s">
        <v>570</v>
      </c>
      <c r="G41" s="73" t="s">
        <v>886</v>
      </c>
      <c r="H41" s="72"/>
      <c r="I41" s="72"/>
      <c r="J41" s="72"/>
      <c r="K41" s="72"/>
      <c r="L41" s="72"/>
      <c r="M41" s="74">
        <f>M42</f>
        <v>21.8</v>
      </c>
      <c r="N41" s="10"/>
      <c r="O41" s="10"/>
      <c r="P41" s="10"/>
      <c r="Q41" s="10"/>
      <c r="R41" s="74">
        <f>R42</f>
        <v>30.1</v>
      </c>
      <c r="S41" s="11">
        <f t="shared" si="1"/>
        <v>138.07339449541286</v>
      </c>
    </row>
    <row r="42" spans="1:19" ht="36">
      <c r="A42" s="172">
        <f t="shared" si="0"/>
        <v>22</v>
      </c>
      <c r="B42" s="114" t="s">
        <v>567</v>
      </c>
      <c r="C42" s="66" t="s">
        <v>481</v>
      </c>
      <c r="D42" s="66" t="s">
        <v>575</v>
      </c>
      <c r="E42" s="66" t="s">
        <v>565</v>
      </c>
      <c r="F42" s="66" t="s">
        <v>570</v>
      </c>
      <c r="G42" s="180" t="s">
        <v>887</v>
      </c>
      <c r="H42" s="66"/>
      <c r="I42" s="66"/>
      <c r="J42" s="66"/>
      <c r="K42" s="66"/>
      <c r="L42" s="66"/>
      <c r="M42" s="63">
        <v>21.8</v>
      </c>
      <c r="N42" s="10"/>
      <c r="O42" s="10"/>
      <c r="P42" s="10"/>
      <c r="Q42" s="10"/>
      <c r="R42" s="63">
        <v>30.1</v>
      </c>
      <c r="S42" s="11">
        <f t="shared" si="1"/>
        <v>138.07339449541286</v>
      </c>
    </row>
    <row r="43" spans="1:19" ht="12.75">
      <c r="A43" s="117">
        <v>23</v>
      </c>
      <c r="B43" s="8" t="s">
        <v>567</v>
      </c>
      <c r="C43" s="8" t="s">
        <v>925</v>
      </c>
      <c r="D43" s="8" t="s">
        <v>564</v>
      </c>
      <c r="E43" s="8" t="s">
        <v>565</v>
      </c>
      <c r="F43" s="8" t="s">
        <v>570</v>
      </c>
      <c r="G43" s="181" t="s">
        <v>878</v>
      </c>
      <c r="H43" s="15"/>
      <c r="I43" s="15"/>
      <c r="J43" s="15"/>
      <c r="K43" s="15"/>
      <c r="L43" s="15"/>
      <c r="M43" s="9">
        <f>M44</f>
        <v>223.7</v>
      </c>
      <c r="N43" s="76"/>
      <c r="O43" s="76"/>
      <c r="P43" s="76"/>
      <c r="Q43" s="76"/>
      <c r="R43" s="9">
        <f>R44</f>
        <v>223.7</v>
      </c>
      <c r="S43" s="11">
        <f t="shared" si="1"/>
        <v>100</v>
      </c>
    </row>
    <row r="44" spans="1:19" ht="24">
      <c r="A44" s="117">
        <v>24</v>
      </c>
      <c r="B44" s="15" t="s">
        <v>567</v>
      </c>
      <c r="C44" s="15" t="s">
        <v>925</v>
      </c>
      <c r="D44" s="15" t="s">
        <v>491</v>
      </c>
      <c r="E44" s="15" t="s">
        <v>565</v>
      </c>
      <c r="F44" s="15" t="s">
        <v>570</v>
      </c>
      <c r="G44" s="60" t="s">
        <v>824</v>
      </c>
      <c r="H44" s="15"/>
      <c r="I44" s="15"/>
      <c r="J44" s="15"/>
      <c r="K44" s="15"/>
      <c r="L44" s="15"/>
      <c r="M44" s="11">
        <v>223.7</v>
      </c>
      <c r="N44" s="76"/>
      <c r="O44" s="76"/>
      <c r="P44" s="76"/>
      <c r="Q44" s="76"/>
      <c r="R44" s="11">
        <v>223.7</v>
      </c>
      <c r="S44" s="11">
        <f t="shared" si="1"/>
        <v>100</v>
      </c>
    </row>
    <row r="45" spans="1:19" ht="43.5" customHeight="1">
      <c r="A45" s="182">
        <v>25</v>
      </c>
      <c r="B45" s="116" t="s">
        <v>562</v>
      </c>
      <c r="C45" s="78" t="s">
        <v>493</v>
      </c>
      <c r="D45" s="78" t="s">
        <v>564</v>
      </c>
      <c r="E45" s="78" t="s">
        <v>565</v>
      </c>
      <c r="F45" s="78" t="s">
        <v>562</v>
      </c>
      <c r="G45" s="92" t="s">
        <v>826</v>
      </c>
      <c r="H45" s="78" t="s">
        <v>566</v>
      </c>
      <c r="I45" s="78" t="s">
        <v>493</v>
      </c>
      <c r="J45" s="78" t="s">
        <v>566</v>
      </c>
      <c r="K45" s="78" t="s">
        <v>566</v>
      </c>
      <c r="L45" s="78" t="s">
        <v>566</v>
      </c>
      <c r="M45" s="79">
        <f>M48+M46</f>
        <v>10729.9</v>
      </c>
      <c r="N45" s="80">
        <v>105000</v>
      </c>
      <c r="O45" s="80">
        <v>1230250</v>
      </c>
      <c r="P45" s="80">
        <v>1130250</v>
      </c>
      <c r="Q45" s="80">
        <v>1489500</v>
      </c>
      <c r="R45" s="79">
        <f>R48+R46</f>
        <v>11326.5</v>
      </c>
      <c r="S45" s="9">
        <f t="shared" si="1"/>
        <v>105.5601636548337</v>
      </c>
    </row>
    <row r="46" spans="1:19" ht="26.25" customHeight="1">
      <c r="A46" s="117">
        <v>26</v>
      </c>
      <c r="B46" s="8" t="s">
        <v>328</v>
      </c>
      <c r="C46" s="8" t="s">
        <v>827</v>
      </c>
      <c r="D46" s="8" t="s">
        <v>564</v>
      </c>
      <c r="E46" s="8" t="s">
        <v>565</v>
      </c>
      <c r="F46" s="8" t="s">
        <v>494</v>
      </c>
      <c r="G46" s="183" t="s">
        <v>327</v>
      </c>
      <c r="H46" s="8"/>
      <c r="I46" s="8"/>
      <c r="J46" s="8"/>
      <c r="K46" s="8"/>
      <c r="L46" s="8"/>
      <c r="M46" s="9">
        <f>M47</f>
        <v>13.9</v>
      </c>
      <c r="N46" s="75"/>
      <c r="O46" s="75"/>
      <c r="P46" s="75"/>
      <c r="Q46" s="75"/>
      <c r="R46" s="9">
        <f>R47</f>
        <v>13.9</v>
      </c>
      <c r="S46" s="9">
        <f t="shared" si="1"/>
        <v>100</v>
      </c>
    </row>
    <row r="47" spans="1:19" ht="24" customHeight="1">
      <c r="A47" s="117">
        <v>27</v>
      </c>
      <c r="B47" s="15" t="s">
        <v>328</v>
      </c>
      <c r="C47" s="15" t="s">
        <v>828</v>
      </c>
      <c r="D47" s="15" t="s">
        <v>564</v>
      </c>
      <c r="E47" s="15" t="s">
        <v>565</v>
      </c>
      <c r="F47" s="15" t="s">
        <v>494</v>
      </c>
      <c r="G47" s="184" t="s">
        <v>495</v>
      </c>
      <c r="H47" s="8"/>
      <c r="I47" s="8"/>
      <c r="J47" s="8"/>
      <c r="K47" s="8"/>
      <c r="L47" s="8"/>
      <c r="M47" s="11">
        <v>13.9</v>
      </c>
      <c r="N47" s="75"/>
      <c r="O47" s="75"/>
      <c r="P47" s="75"/>
      <c r="Q47" s="75"/>
      <c r="R47" s="11">
        <v>13.9</v>
      </c>
      <c r="S47" s="11">
        <f t="shared" si="1"/>
        <v>100</v>
      </c>
    </row>
    <row r="48" spans="1:19" ht="60" customHeight="1">
      <c r="A48" s="117">
        <v>28</v>
      </c>
      <c r="B48" s="8" t="s">
        <v>328</v>
      </c>
      <c r="C48" s="8" t="s">
        <v>329</v>
      </c>
      <c r="D48" s="8" t="s">
        <v>564</v>
      </c>
      <c r="E48" s="8" t="s">
        <v>565</v>
      </c>
      <c r="F48" s="8" t="s">
        <v>494</v>
      </c>
      <c r="G48" s="12" t="s">
        <v>330</v>
      </c>
      <c r="H48" s="8"/>
      <c r="I48" s="8"/>
      <c r="J48" s="8"/>
      <c r="K48" s="8"/>
      <c r="L48" s="8"/>
      <c r="M48" s="9">
        <f>M49+M51</f>
        <v>10716</v>
      </c>
      <c r="N48" s="75"/>
      <c r="O48" s="75"/>
      <c r="P48" s="75"/>
      <c r="Q48" s="75"/>
      <c r="R48" s="9">
        <f>R49+R51</f>
        <v>11312.6</v>
      </c>
      <c r="S48" s="9">
        <f t="shared" si="1"/>
        <v>105.56737588652483</v>
      </c>
    </row>
    <row r="49" spans="1:19" ht="39.75" customHeight="1">
      <c r="A49" s="169">
        <f t="shared" si="0"/>
        <v>29</v>
      </c>
      <c r="B49" s="108" t="s">
        <v>328</v>
      </c>
      <c r="C49" s="56" t="s">
        <v>829</v>
      </c>
      <c r="D49" s="56" t="s">
        <v>564</v>
      </c>
      <c r="E49" s="56" t="s">
        <v>565</v>
      </c>
      <c r="F49" s="56" t="s">
        <v>494</v>
      </c>
      <c r="G49" s="57" t="s">
        <v>331</v>
      </c>
      <c r="H49" s="56"/>
      <c r="I49" s="56"/>
      <c r="J49" s="56"/>
      <c r="K49" s="56"/>
      <c r="L49" s="56"/>
      <c r="M49" s="58">
        <f>M50</f>
        <v>10048</v>
      </c>
      <c r="N49" s="7"/>
      <c r="O49" s="7"/>
      <c r="P49" s="7"/>
      <c r="Q49" s="7"/>
      <c r="R49" s="58">
        <f>R50</f>
        <v>10617.6</v>
      </c>
      <c r="S49" s="58">
        <f t="shared" si="1"/>
        <v>105.66878980891721</v>
      </c>
    </row>
    <row r="50" spans="1:19" ht="52.5" customHeight="1">
      <c r="A50" s="172">
        <f t="shared" si="0"/>
        <v>30</v>
      </c>
      <c r="B50" s="114" t="s">
        <v>328</v>
      </c>
      <c r="C50" s="66" t="s">
        <v>332</v>
      </c>
      <c r="D50" s="66" t="s">
        <v>497</v>
      </c>
      <c r="E50" s="66" t="s">
        <v>565</v>
      </c>
      <c r="F50" s="66" t="s">
        <v>494</v>
      </c>
      <c r="G50" s="67" t="s">
        <v>333</v>
      </c>
      <c r="H50" s="66" t="s">
        <v>566</v>
      </c>
      <c r="I50" s="66" t="s">
        <v>496</v>
      </c>
      <c r="J50" s="66" t="s">
        <v>566</v>
      </c>
      <c r="K50" s="66" t="s">
        <v>566</v>
      </c>
      <c r="L50" s="66" t="s">
        <v>566</v>
      </c>
      <c r="M50" s="63">
        <v>10048</v>
      </c>
      <c r="N50" s="7">
        <v>0</v>
      </c>
      <c r="O50" s="7">
        <v>1100000</v>
      </c>
      <c r="P50" s="7">
        <v>1000000</v>
      </c>
      <c r="Q50" s="7">
        <v>1336000</v>
      </c>
      <c r="R50" s="63">
        <v>10617.6</v>
      </c>
      <c r="S50" s="63">
        <f t="shared" si="1"/>
        <v>105.66878980891721</v>
      </c>
    </row>
    <row r="51" spans="1:19" ht="49.5" customHeight="1">
      <c r="A51" s="117">
        <f t="shared" si="0"/>
        <v>31</v>
      </c>
      <c r="B51" s="8" t="s">
        <v>328</v>
      </c>
      <c r="C51" s="8" t="s">
        <v>830</v>
      </c>
      <c r="D51" s="8" t="s">
        <v>564</v>
      </c>
      <c r="E51" s="8" t="s">
        <v>565</v>
      </c>
      <c r="F51" s="8" t="s">
        <v>494</v>
      </c>
      <c r="G51" s="12" t="s">
        <v>334</v>
      </c>
      <c r="H51" s="8"/>
      <c r="I51" s="8"/>
      <c r="J51" s="8"/>
      <c r="K51" s="8"/>
      <c r="L51" s="8"/>
      <c r="M51" s="41">
        <f>M52</f>
        <v>668</v>
      </c>
      <c r="N51" s="75"/>
      <c r="O51" s="75"/>
      <c r="P51" s="75"/>
      <c r="Q51" s="75"/>
      <c r="R51" s="41">
        <f>R52</f>
        <v>695</v>
      </c>
      <c r="S51" s="9">
        <f t="shared" si="1"/>
        <v>104.04191616766467</v>
      </c>
    </row>
    <row r="52" spans="1:19" ht="39.75" customHeight="1" thickBot="1">
      <c r="A52" s="169">
        <f t="shared" si="0"/>
        <v>32</v>
      </c>
      <c r="B52" s="185" t="s">
        <v>328</v>
      </c>
      <c r="C52" s="186" t="s">
        <v>498</v>
      </c>
      <c r="D52" s="186" t="s">
        <v>491</v>
      </c>
      <c r="E52" s="186" t="s">
        <v>565</v>
      </c>
      <c r="F52" s="186" t="s">
        <v>494</v>
      </c>
      <c r="G52" s="187" t="s">
        <v>335</v>
      </c>
      <c r="H52" s="186" t="s">
        <v>566</v>
      </c>
      <c r="I52" s="186" t="s">
        <v>498</v>
      </c>
      <c r="J52" s="186" t="s">
        <v>566</v>
      </c>
      <c r="K52" s="186" t="s">
        <v>566</v>
      </c>
      <c r="L52" s="186" t="s">
        <v>566</v>
      </c>
      <c r="M52" s="188">
        <v>668</v>
      </c>
      <c r="N52" s="7">
        <v>100000</v>
      </c>
      <c r="O52" s="7">
        <v>122250</v>
      </c>
      <c r="P52" s="7">
        <v>122250</v>
      </c>
      <c r="Q52" s="7">
        <v>144500</v>
      </c>
      <c r="R52" s="188">
        <v>695</v>
      </c>
      <c r="S52" s="189">
        <f t="shared" si="1"/>
        <v>104.04191616766467</v>
      </c>
    </row>
    <row r="53" spans="1:19" ht="29.25" thickBot="1">
      <c r="A53" s="117">
        <f t="shared" si="0"/>
        <v>33</v>
      </c>
      <c r="B53" s="113" t="s">
        <v>562</v>
      </c>
      <c r="C53" s="49" t="s">
        <v>499</v>
      </c>
      <c r="D53" s="49" t="s">
        <v>564</v>
      </c>
      <c r="E53" s="49" t="s">
        <v>565</v>
      </c>
      <c r="F53" s="49" t="s">
        <v>562</v>
      </c>
      <c r="G53" s="53" t="s">
        <v>831</v>
      </c>
      <c r="H53" s="64" t="s">
        <v>500</v>
      </c>
      <c r="I53" s="64" t="s">
        <v>499</v>
      </c>
      <c r="J53" s="64" t="s">
        <v>566</v>
      </c>
      <c r="K53" s="64" t="s">
        <v>566</v>
      </c>
      <c r="L53" s="64" t="s">
        <v>566</v>
      </c>
      <c r="M53" s="81">
        <f>M54</f>
        <v>978</v>
      </c>
      <c r="N53" s="52">
        <v>100000</v>
      </c>
      <c r="O53" s="52">
        <v>200000</v>
      </c>
      <c r="P53" s="52">
        <v>150000</v>
      </c>
      <c r="Q53" s="52">
        <v>170000</v>
      </c>
      <c r="R53" s="81">
        <f>R54</f>
        <v>996.6</v>
      </c>
      <c r="S53" s="55">
        <f t="shared" si="1"/>
        <v>101.90184049079755</v>
      </c>
    </row>
    <row r="54" spans="1:19" ht="12.75">
      <c r="A54" s="117">
        <f t="shared" si="0"/>
        <v>34</v>
      </c>
      <c r="B54" s="115" t="s">
        <v>336</v>
      </c>
      <c r="C54" s="72" t="s">
        <v>501</v>
      </c>
      <c r="D54" s="72" t="s">
        <v>575</v>
      </c>
      <c r="E54" s="72" t="s">
        <v>565</v>
      </c>
      <c r="F54" s="72" t="s">
        <v>494</v>
      </c>
      <c r="G54" s="82" t="s">
        <v>502</v>
      </c>
      <c r="H54" s="72" t="s">
        <v>500</v>
      </c>
      <c r="I54" s="72" t="s">
        <v>501</v>
      </c>
      <c r="J54" s="72" t="s">
        <v>575</v>
      </c>
      <c r="K54" s="72" t="s">
        <v>565</v>
      </c>
      <c r="L54" s="72" t="s">
        <v>494</v>
      </c>
      <c r="M54" s="83">
        <f>M55+M56+M57+M58</f>
        <v>978</v>
      </c>
      <c r="N54" s="10">
        <v>100000</v>
      </c>
      <c r="O54" s="10">
        <v>200000</v>
      </c>
      <c r="P54" s="10">
        <v>150000</v>
      </c>
      <c r="Q54" s="10">
        <v>170000</v>
      </c>
      <c r="R54" s="83">
        <f>R55+R56+R57+R58</f>
        <v>996.6</v>
      </c>
      <c r="S54" s="74">
        <f t="shared" si="1"/>
        <v>101.90184049079755</v>
      </c>
    </row>
    <row r="55" spans="1:19" ht="24">
      <c r="A55" s="117">
        <f t="shared" si="0"/>
        <v>35</v>
      </c>
      <c r="B55" s="110" t="s">
        <v>336</v>
      </c>
      <c r="C55" s="15" t="s">
        <v>337</v>
      </c>
      <c r="D55" s="15" t="s">
        <v>575</v>
      </c>
      <c r="E55" s="15" t="s">
        <v>926</v>
      </c>
      <c r="F55" s="15" t="s">
        <v>494</v>
      </c>
      <c r="G55" s="13" t="s">
        <v>338</v>
      </c>
      <c r="H55" s="15" t="s">
        <v>500</v>
      </c>
      <c r="I55" s="15" t="s">
        <v>501</v>
      </c>
      <c r="J55" s="15" t="s">
        <v>575</v>
      </c>
      <c r="K55" s="15" t="s">
        <v>565</v>
      </c>
      <c r="L55" s="15" t="s">
        <v>494</v>
      </c>
      <c r="M55" s="42">
        <v>257.5</v>
      </c>
      <c r="N55" s="10">
        <v>100000</v>
      </c>
      <c r="O55" s="10">
        <v>200000</v>
      </c>
      <c r="P55" s="10">
        <v>150000</v>
      </c>
      <c r="Q55" s="10">
        <v>170000</v>
      </c>
      <c r="R55" s="42">
        <v>264</v>
      </c>
      <c r="S55" s="74">
        <f t="shared" si="1"/>
        <v>102.52427184466019</v>
      </c>
    </row>
    <row r="56" spans="1:19" ht="27" customHeight="1">
      <c r="A56" s="117">
        <f t="shared" si="0"/>
        <v>36</v>
      </c>
      <c r="B56" s="110" t="s">
        <v>336</v>
      </c>
      <c r="C56" s="15" t="s">
        <v>339</v>
      </c>
      <c r="D56" s="15" t="s">
        <v>575</v>
      </c>
      <c r="E56" s="15" t="s">
        <v>926</v>
      </c>
      <c r="F56" s="15" t="s">
        <v>494</v>
      </c>
      <c r="G56" s="13" t="s">
        <v>340</v>
      </c>
      <c r="H56" s="15"/>
      <c r="I56" s="15"/>
      <c r="J56" s="15"/>
      <c r="K56" s="15"/>
      <c r="L56" s="15"/>
      <c r="M56" s="11">
        <v>27</v>
      </c>
      <c r="N56" s="10"/>
      <c r="O56" s="10"/>
      <c r="P56" s="10"/>
      <c r="Q56" s="10"/>
      <c r="R56" s="11">
        <v>28.8</v>
      </c>
      <c r="S56" s="11">
        <f t="shared" si="1"/>
        <v>106.66666666666667</v>
      </c>
    </row>
    <row r="57" spans="1:19" ht="13.5" customHeight="1">
      <c r="A57" s="117">
        <f t="shared" si="0"/>
        <v>37</v>
      </c>
      <c r="B57" s="110" t="s">
        <v>336</v>
      </c>
      <c r="C57" s="15" t="s">
        <v>341</v>
      </c>
      <c r="D57" s="15" t="s">
        <v>575</v>
      </c>
      <c r="E57" s="15" t="s">
        <v>565</v>
      </c>
      <c r="F57" s="15" t="s">
        <v>494</v>
      </c>
      <c r="G57" s="13" t="s">
        <v>342</v>
      </c>
      <c r="H57" s="15"/>
      <c r="I57" s="15"/>
      <c r="J57" s="15"/>
      <c r="K57" s="15"/>
      <c r="L57" s="15"/>
      <c r="M57" s="11">
        <v>246.3</v>
      </c>
      <c r="N57" s="10"/>
      <c r="O57" s="10"/>
      <c r="P57" s="10"/>
      <c r="Q57" s="10"/>
      <c r="R57" s="11">
        <v>246.3</v>
      </c>
      <c r="S57" s="11">
        <f t="shared" si="1"/>
        <v>100</v>
      </c>
    </row>
    <row r="58" spans="1:19" ht="13.5" thickBot="1">
      <c r="A58" s="172">
        <f t="shared" si="0"/>
        <v>38</v>
      </c>
      <c r="B58" s="114" t="s">
        <v>336</v>
      </c>
      <c r="C58" s="66" t="s">
        <v>343</v>
      </c>
      <c r="D58" s="66" t="s">
        <v>575</v>
      </c>
      <c r="E58" s="66" t="s">
        <v>565</v>
      </c>
      <c r="F58" s="66" t="s">
        <v>494</v>
      </c>
      <c r="G58" s="67" t="s">
        <v>344</v>
      </c>
      <c r="H58" s="66"/>
      <c r="I58" s="66"/>
      <c r="J58" s="66"/>
      <c r="K58" s="66"/>
      <c r="L58" s="66"/>
      <c r="M58" s="63">
        <v>447.2</v>
      </c>
      <c r="N58" s="10"/>
      <c r="O58" s="10"/>
      <c r="P58" s="10"/>
      <c r="Q58" s="10"/>
      <c r="R58" s="63">
        <v>457.5</v>
      </c>
      <c r="S58" s="63">
        <f t="shared" si="1"/>
        <v>102.30322003577818</v>
      </c>
    </row>
    <row r="59" spans="1:19" ht="29.25" thickBot="1">
      <c r="A59" s="117">
        <f t="shared" si="0"/>
        <v>39</v>
      </c>
      <c r="B59" s="113" t="s">
        <v>562</v>
      </c>
      <c r="C59" s="49" t="s">
        <v>503</v>
      </c>
      <c r="D59" s="49" t="s">
        <v>564</v>
      </c>
      <c r="E59" s="49" t="s">
        <v>565</v>
      </c>
      <c r="F59" s="49" t="s">
        <v>562</v>
      </c>
      <c r="G59" s="53" t="s">
        <v>345</v>
      </c>
      <c r="H59" s="64" t="s">
        <v>562</v>
      </c>
      <c r="I59" s="64" t="s">
        <v>503</v>
      </c>
      <c r="J59" s="64" t="s">
        <v>566</v>
      </c>
      <c r="K59" s="64" t="s">
        <v>566</v>
      </c>
      <c r="L59" s="64" t="s">
        <v>566</v>
      </c>
      <c r="M59" s="81">
        <f>M60</f>
        <v>1357.5</v>
      </c>
      <c r="N59" s="52">
        <v>100000</v>
      </c>
      <c r="O59" s="52">
        <v>400000</v>
      </c>
      <c r="P59" s="52">
        <v>450000</v>
      </c>
      <c r="Q59" s="52">
        <v>625000</v>
      </c>
      <c r="R59" s="81">
        <f>R60</f>
        <v>1395.1</v>
      </c>
      <c r="S59" s="55">
        <f t="shared" si="1"/>
        <v>102.76979742173111</v>
      </c>
    </row>
    <row r="60" spans="1:20" ht="16.5" customHeight="1">
      <c r="A60" s="169">
        <f t="shared" si="0"/>
        <v>40</v>
      </c>
      <c r="B60" s="108" t="s">
        <v>562</v>
      </c>
      <c r="C60" s="56" t="s">
        <v>346</v>
      </c>
      <c r="D60" s="56" t="s">
        <v>564</v>
      </c>
      <c r="E60" s="56" t="s">
        <v>565</v>
      </c>
      <c r="F60" s="56" t="s">
        <v>562</v>
      </c>
      <c r="G60" s="57" t="s">
        <v>372</v>
      </c>
      <c r="H60" s="56" t="s">
        <v>562</v>
      </c>
      <c r="I60" s="56" t="s">
        <v>504</v>
      </c>
      <c r="J60" s="56" t="s">
        <v>566</v>
      </c>
      <c r="K60" s="56" t="s">
        <v>566</v>
      </c>
      <c r="L60" s="56" t="s">
        <v>566</v>
      </c>
      <c r="M60" s="84">
        <f>M62</f>
        <v>1357.5</v>
      </c>
      <c r="N60" s="7">
        <v>100000</v>
      </c>
      <c r="O60" s="7">
        <v>400000</v>
      </c>
      <c r="P60" s="7">
        <v>450000</v>
      </c>
      <c r="Q60" s="7">
        <v>625000</v>
      </c>
      <c r="R60" s="84">
        <f>R62</f>
        <v>1395.1</v>
      </c>
      <c r="S60" s="58">
        <f t="shared" si="1"/>
        <v>102.76979742173111</v>
      </c>
      <c r="T60" s="85"/>
    </row>
    <row r="61" spans="1:19" ht="18" customHeight="1">
      <c r="A61" s="117">
        <f t="shared" si="0"/>
        <v>41</v>
      </c>
      <c r="B61" s="110" t="s">
        <v>373</v>
      </c>
      <c r="C61" s="15" t="s">
        <v>374</v>
      </c>
      <c r="D61" s="15" t="s">
        <v>564</v>
      </c>
      <c r="E61" s="15" t="s">
        <v>565</v>
      </c>
      <c r="F61" s="15" t="s">
        <v>505</v>
      </c>
      <c r="G61" s="13" t="s">
        <v>375</v>
      </c>
      <c r="H61" s="8"/>
      <c r="I61" s="8"/>
      <c r="J61" s="8"/>
      <c r="K61" s="8"/>
      <c r="L61" s="8"/>
      <c r="M61" s="41">
        <f>M62</f>
        <v>1357.5</v>
      </c>
      <c r="N61" s="7"/>
      <c r="O61" s="7"/>
      <c r="P61" s="7"/>
      <c r="Q61" s="7"/>
      <c r="R61" s="41">
        <f>R62</f>
        <v>1395.1</v>
      </c>
      <c r="S61" s="9">
        <f t="shared" si="1"/>
        <v>102.76979742173111</v>
      </c>
    </row>
    <row r="62" spans="1:19" ht="27.75" customHeight="1" thickBot="1">
      <c r="A62" s="172">
        <f t="shared" si="0"/>
        <v>42</v>
      </c>
      <c r="B62" s="114" t="s">
        <v>373</v>
      </c>
      <c r="C62" s="66" t="s">
        <v>376</v>
      </c>
      <c r="D62" s="66" t="s">
        <v>491</v>
      </c>
      <c r="E62" s="66" t="s">
        <v>565</v>
      </c>
      <c r="F62" s="66" t="s">
        <v>505</v>
      </c>
      <c r="G62" s="67" t="s">
        <v>377</v>
      </c>
      <c r="H62" s="66" t="s">
        <v>251</v>
      </c>
      <c r="I62" s="66" t="s">
        <v>378</v>
      </c>
      <c r="J62" s="66" t="s">
        <v>491</v>
      </c>
      <c r="K62" s="66" t="s">
        <v>565</v>
      </c>
      <c r="L62" s="66" t="s">
        <v>505</v>
      </c>
      <c r="M62" s="62">
        <v>1357.5</v>
      </c>
      <c r="N62" s="10">
        <v>100000</v>
      </c>
      <c r="O62" s="10">
        <v>365000</v>
      </c>
      <c r="P62" s="10">
        <v>415000</v>
      </c>
      <c r="Q62" s="10">
        <v>587000</v>
      </c>
      <c r="R62" s="62">
        <v>1395.1</v>
      </c>
      <c r="S62" s="63">
        <f t="shared" si="1"/>
        <v>102.76979742173111</v>
      </c>
    </row>
    <row r="63" spans="1:19" ht="30.75" customHeight="1" thickBot="1">
      <c r="A63" s="190">
        <f t="shared" si="0"/>
        <v>43</v>
      </c>
      <c r="B63" s="113" t="s">
        <v>562</v>
      </c>
      <c r="C63" s="49" t="s">
        <v>506</v>
      </c>
      <c r="D63" s="49" t="s">
        <v>564</v>
      </c>
      <c r="E63" s="49" t="s">
        <v>565</v>
      </c>
      <c r="F63" s="49" t="s">
        <v>562</v>
      </c>
      <c r="G63" s="53" t="s">
        <v>325</v>
      </c>
      <c r="H63" s="49" t="s">
        <v>566</v>
      </c>
      <c r="I63" s="49" t="s">
        <v>506</v>
      </c>
      <c r="J63" s="49" t="s">
        <v>566</v>
      </c>
      <c r="K63" s="49" t="s">
        <v>566</v>
      </c>
      <c r="L63" s="49" t="s">
        <v>566</v>
      </c>
      <c r="M63" s="81">
        <f>M64</f>
        <v>60</v>
      </c>
      <c r="N63" s="191">
        <v>748000</v>
      </c>
      <c r="O63" s="191">
        <v>0</v>
      </c>
      <c r="P63" s="191">
        <v>0</v>
      </c>
      <c r="Q63" s="191">
        <v>0</v>
      </c>
      <c r="R63" s="81">
        <f>R64</f>
        <v>60</v>
      </c>
      <c r="S63" s="55">
        <f t="shared" si="1"/>
        <v>100</v>
      </c>
    </row>
    <row r="64" spans="1:19" ht="51.75" customHeight="1" thickBot="1">
      <c r="A64" s="169">
        <v>42</v>
      </c>
      <c r="B64" s="108" t="s">
        <v>328</v>
      </c>
      <c r="C64" s="56" t="s">
        <v>927</v>
      </c>
      <c r="D64" s="56" t="s">
        <v>564</v>
      </c>
      <c r="E64" s="56" t="s">
        <v>565</v>
      </c>
      <c r="F64" s="56" t="s">
        <v>507</v>
      </c>
      <c r="G64" s="93" t="s">
        <v>928</v>
      </c>
      <c r="H64" s="56"/>
      <c r="I64" s="56"/>
      <c r="J64" s="56"/>
      <c r="K64" s="56"/>
      <c r="L64" s="56"/>
      <c r="M64" s="84">
        <f>M65</f>
        <v>60</v>
      </c>
      <c r="N64" s="7"/>
      <c r="O64" s="7"/>
      <c r="P64" s="7"/>
      <c r="Q64" s="7"/>
      <c r="R64" s="84">
        <f>R65</f>
        <v>60</v>
      </c>
      <c r="S64" s="55">
        <f t="shared" si="1"/>
        <v>100</v>
      </c>
    </row>
    <row r="65" spans="1:19" ht="63" customHeight="1" thickBot="1">
      <c r="A65" s="117">
        <v>43</v>
      </c>
      <c r="B65" s="110" t="s">
        <v>328</v>
      </c>
      <c r="C65" s="15" t="s">
        <v>379</v>
      </c>
      <c r="D65" s="15" t="s">
        <v>491</v>
      </c>
      <c r="E65" s="15" t="s">
        <v>565</v>
      </c>
      <c r="F65" s="72" t="s">
        <v>507</v>
      </c>
      <c r="G65" s="77" t="s">
        <v>929</v>
      </c>
      <c r="H65" s="56"/>
      <c r="I65" s="56"/>
      <c r="J65" s="56"/>
      <c r="K65" s="56"/>
      <c r="L65" s="56"/>
      <c r="M65" s="83">
        <v>60</v>
      </c>
      <c r="N65" s="7"/>
      <c r="O65" s="7"/>
      <c r="P65" s="7"/>
      <c r="Q65" s="7"/>
      <c r="R65" s="83">
        <v>60</v>
      </c>
      <c r="S65" s="87">
        <f t="shared" si="1"/>
        <v>100</v>
      </c>
    </row>
    <row r="66" spans="1:19" s="5" customFormat="1" ht="14.25">
      <c r="A66" s="117">
        <f>A65+1</f>
        <v>44</v>
      </c>
      <c r="B66" s="8" t="s">
        <v>562</v>
      </c>
      <c r="C66" s="8" t="s">
        <v>508</v>
      </c>
      <c r="D66" s="8" t="s">
        <v>564</v>
      </c>
      <c r="E66" s="8" t="s">
        <v>565</v>
      </c>
      <c r="F66" s="8" t="s">
        <v>562</v>
      </c>
      <c r="G66" s="65" t="s">
        <v>326</v>
      </c>
      <c r="H66" s="88" t="s">
        <v>566</v>
      </c>
      <c r="I66" s="88" t="s">
        <v>508</v>
      </c>
      <c r="J66" s="88" t="s">
        <v>566</v>
      </c>
      <c r="K66" s="88" t="s">
        <v>566</v>
      </c>
      <c r="L66" s="88" t="s">
        <v>566</v>
      </c>
      <c r="M66" s="9">
        <f>M67+M75+M81+M72+M78</f>
        <v>1827.8999999999999</v>
      </c>
      <c r="N66" s="75">
        <v>59000</v>
      </c>
      <c r="O66" s="75">
        <v>126300</v>
      </c>
      <c r="P66" s="75">
        <v>154750</v>
      </c>
      <c r="Q66" s="75">
        <v>159850</v>
      </c>
      <c r="R66" s="9">
        <f>R67+R75+R81+R72+R78</f>
        <v>1874.3999999999999</v>
      </c>
      <c r="S66" s="9">
        <f t="shared" si="1"/>
        <v>102.54390283932382</v>
      </c>
    </row>
    <row r="67" spans="1:19" s="5" customFormat="1" ht="61.5" customHeight="1">
      <c r="A67" s="117">
        <f aca="true" t="shared" si="2" ref="A67:A130">A66+1</f>
        <v>45</v>
      </c>
      <c r="B67" s="109" t="s">
        <v>562</v>
      </c>
      <c r="C67" s="8" t="s">
        <v>1</v>
      </c>
      <c r="D67" s="8" t="s">
        <v>564</v>
      </c>
      <c r="E67" s="8" t="s">
        <v>565</v>
      </c>
      <c r="F67" s="8" t="s">
        <v>510</v>
      </c>
      <c r="G67" s="12" t="s">
        <v>380</v>
      </c>
      <c r="H67" s="56"/>
      <c r="I67" s="56"/>
      <c r="J67" s="56"/>
      <c r="K67" s="56"/>
      <c r="L67" s="56"/>
      <c r="M67" s="9">
        <f>M68+M70</f>
        <v>298.8</v>
      </c>
      <c r="N67" s="14"/>
      <c r="O67" s="14"/>
      <c r="P67" s="14"/>
      <c r="Q67" s="14"/>
      <c r="R67" s="9">
        <f>R68+R70</f>
        <v>298.8</v>
      </c>
      <c r="S67" s="58">
        <f t="shared" si="1"/>
        <v>100</v>
      </c>
    </row>
    <row r="68" spans="1:19" s="5" customFormat="1" ht="24">
      <c r="A68" s="117">
        <f t="shared" si="2"/>
        <v>46</v>
      </c>
      <c r="B68" s="109" t="s">
        <v>562</v>
      </c>
      <c r="C68" s="8" t="s">
        <v>509</v>
      </c>
      <c r="D68" s="8" t="s">
        <v>575</v>
      </c>
      <c r="E68" s="8" t="s">
        <v>565</v>
      </c>
      <c r="F68" s="8" t="s">
        <v>510</v>
      </c>
      <c r="G68" s="12" t="s">
        <v>511</v>
      </c>
      <c r="H68" s="89"/>
      <c r="I68" s="89"/>
      <c r="J68" s="89"/>
      <c r="K68" s="89"/>
      <c r="L68" s="89"/>
      <c r="M68" s="9">
        <f>M69</f>
        <v>120.2</v>
      </c>
      <c r="N68" s="14"/>
      <c r="O68" s="14"/>
      <c r="P68" s="14"/>
      <c r="Q68" s="14"/>
      <c r="R68" s="9">
        <f>R69</f>
        <v>120.2</v>
      </c>
      <c r="S68" s="11">
        <f t="shared" si="1"/>
        <v>100</v>
      </c>
    </row>
    <row r="69" spans="1:19" s="5" customFormat="1" ht="28.5" customHeight="1">
      <c r="A69" s="117">
        <f t="shared" si="2"/>
        <v>47</v>
      </c>
      <c r="B69" s="110" t="s">
        <v>381</v>
      </c>
      <c r="C69" s="15" t="s">
        <v>509</v>
      </c>
      <c r="D69" s="15" t="s">
        <v>575</v>
      </c>
      <c r="E69" s="15" t="s">
        <v>565</v>
      </c>
      <c r="F69" s="15" t="s">
        <v>510</v>
      </c>
      <c r="G69" s="13" t="s">
        <v>511</v>
      </c>
      <c r="H69" s="88"/>
      <c r="I69" s="88"/>
      <c r="J69" s="88"/>
      <c r="K69" s="88"/>
      <c r="L69" s="88"/>
      <c r="M69" s="42">
        <v>120.2</v>
      </c>
      <c r="N69" s="14"/>
      <c r="O69" s="14"/>
      <c r="P69" s="14"/>
      <c r="Q69" s="14"/>
      <c r="R69" s="11">
        <v>120.2</v>
      </c>
      <c r="S69" s="11">
        <f t="shared" si="1"/>
        <v>100</v>
      </c>
    </row>
    <row r="70" spans="1:19" s="5" customFormat="1" ht="27" customHeight="1">
      <c r="A70" s="117">
        <f t="shared" si="2"/>
        <v>48</v>
      </c>
      <c r="B70" s="109" t="s">
        <v>562</v>
      </c>
      <c r="C70" s="8" t="s">
        <v>512</v>
      </c>
      <c r="D70" s="8" t="s">
        <v>575</v>
      </c>
      <c r="E70" s="8" t="s">
        <v>565</v>
      </c>
      <c r="F70" s="8" t="s">
        <v>510</v>
      </c>
      <c r="G70" s="12" t="s">
        <v>809</v>
      </c>
      <c r="H70" s="88"/>
      <c r="I70" s="88"/>
      <c r="J70" s="88"/>
      <c r="K70" s="88"/>
      <c r="L70" s="88"/>
      <c r="M70" s="9">
        <f>M71</f>
        <v>178.6</v>
      </c>
      <c r="N70" s="14"/>
      <c r="O70" s="14"/>
      <c r="P70" s="14"/>
      <c r="Q70" s="14"/>
      <c r="R70" s="9">
        <f>R71</f>
        <v>178.6</v>
      </c>
      <c r="S70" s="11">
        <f t="shared" si="1"/>
        <v>100</v>
      </c>
    </row>
    <row r="71" spans="1:19" s="5" customFormat="1" ht="18" customHeight="1">
      <c r="A71" s="117">
        <f t="shared" si="2"/>
        <v>49</v>
      </c>
      <c r="B71" s="110" t="s">
        <v>930</v>
      </c>
      <c r="C71" s="15" t="s">
        <v>512</v>
      </c>
      <c r="D71" s="15" t="s">
        <v>575</v>
      </c>
      <c r="E71" s="15" t="s">
        <v>565</v>
      </c>
      <c r="F71" s="15" t="s">
        <v>510</v>
      </c>
      <c r="G71" s="13" t="s">
        <v>809</v>
      </c>
      <c r="H71" s="88"/>
      <c r="I71" s="88"/>
      <c r="J71" s="88"/>
      <c r="K71" s="88"/>
      <c r="L71" s="88"/>
      <c r="M71" s="42">
        <v>178.6</v>
      </c>
      <c r="N71" s="14"/>
      <c r="O71" s="14"/>
      <c r="P71" s="14"/>
      <c r="Q71" s="14"/>
      <c r="R71" s="11">
        <v>178.6</v>
      </c>
      <c r="S71" s="11">
        <f t="shared" si="1"/>
        <v>100</v>
      </c>
    </row>
    <row r="72" spans="1:19" s="5" customFormat="1" ht="36" customHeight="1">
      <c r="A72" s="117">
        <f t="shared" si="2"/>
        <v>50</v>
      </c>
      <c r="B72" s="109" t="s">
        <v>562</v>
      </c>
      <c r="C72" s="8" t="s">
        <v>382</v>
      </c>
      <c r="D72" s="8" t="s">
        <v>564</v>
      </c>
      <c r="E72" s="8" t="s">
        <v>565</v>
      </c>
      <c r="F72" s="8" t="s">
        <v>510</v>
      </c>
      <c r="G72" s="192" t="s">
        <v>931</v>
      </c>
      <c r="H72" s="88"/>
      <c r="I72" s="88"/>
      <c r="J72" s="88"/>
      <c r="K72" s="88"/>
      <c r="L72" s="88"/>
      <c r="M72" s="41">
        <f>M73+M74</f>
        <v>120</v>
      </c>
      <c r="N72" s="14"/>
      <c r="O72" s="14"/>
      <c r="P72" s="14"/>
      <c r="Q72" s="14"/>
      <c r="R72" s="41">
        <f>R73+R74</f>
        <v>120</v>
      </c>
      <c r="S72" s="11">
        <f t="shared" si="1"/>
        <v>100</v>
      </c>
    </row>
    <row r="73" spans="1:19" s="5" customFormat="1" ht="39" customHeight="1">
      <c r="A73" s="117">
        <f t="shared" si="2"/>
        <v>51</v>
      </c>
      <c r="B73" s="110" t="s">
        <v>932</v>
      </c>
      <c r="C73" s="15" t="s">
        <v>383</v>
      </c>
      <c r="D73" s="15" t="s">
        <v>491</v>
      </c>
      <c r="E73" s="15" t="s">
        <v>565</v>
      </c>
      <c r="F73" s="15" t="s">
        <v>510</v>
      </c>
      <c r="G73" s="60" t="s">
        <v>933</v>
      </c>
      <c r="H73" s="88"/>
      <c r="I73" s="88"/>
      <c r="J73" s="88"/>
      <c r="K73" s="88"/>
      <c r="L73" s="88"/>
      <c r="M73" s="42">
        <v>70</v>
      </c>
      <c r="N73" s="14"/>
      <c r="O73" s="14"/>
      <c r="P73" s="14"/>
      <c r="Q73" s="14"/>
      <c r="R73" s="42">
        <v>70</v>
      </c>
      <c r="S73" s="11">
        <f t="shared" si="1"/>
        <v>100</v>
      </c>
    </row>
    <row r="74" spans="1:19" s="5" customFormat="1" ht="39" customHeight="1">
      <c r="A74" s="117">
        <f t="shared" si="2"/>
        <v>52</v>
      </c>
      <c r="B74" s="110" t="s">
        <v>934</v>
      </c>
      <c r="C74" s="15" t="s">
        <v>383</v>
      </c>
      <c r="D74" s="15" t="s">
        <v>491</v>
      </c>
      <c r="E74" s="15" t="s">
        <v>926</v>
      </c>
      <c r="F74" s="15" t="s">
        <v>510</v>
      </c>
      <c r="G74" s="60" t="s">
        <v>933</v>
      </c>
      <c r="H74" s="88"/>
      <c r="I74" s="88"/>
      <c r="J74" s="88"/>
      <c r="K74" s="88"/>
      <c r="L74" s="88"/>
      <c r="M74" s="42">
        <v>50</v>
      </c>
      <c r="N74" s="14"/>
      <c r="O74" s="14"/>
      <c r="P74" s="14"/>
      <c r="Q74" s="14"/>
      <c r="R74" s="42">
        <v>50</v>
      </c>
      <c r="S74" s="11">
        <f t="shared" si="1"/>
        <v>100</v>
      </c>
    </row>
    <row r="75" spans="1:19" s="5" customFormat="1" ht="17.25" customHeight="1">
      <c r="A75" s="117">
        <f t="shared" si="2"/>
        <v>53</v>
      </c>
      <c r="B75" s="109" t="s">
        <v>562</v>
      </c>
      <c r="C75" s="8" t="s">
        <v>935</v>
      </c>
      <c r="D75" s="8" t="s">
        <v>564</v>
      </c>
      <c r="E75" s="8" t="s">
        <v>565</v>
      </c>
      <c r="F75" s="8" t="s">
        <v>510</v>
      </c>
      <c r="G75" s="90" t="s">
        <v>384</v>
      </c>
      <c r="H75" s="88"/>
      <c r="I75" s="88"/>
      <c r="J75" s="88"/>
      <c r="K75" s="88"/>
      <c r="L75" s="88"/>
      <c r="M75" s="41">
        <f>M76+M77</f>
        <v>205.6</v>
      </c>
      <c r="N75" s="14"/>
      <c r="O75" s="14"/>
      <c r="P75" s="14"/>
      <c r="Q75" s="14"/>
      <c r="R75" s="9">
        <f>R76+R77</f>
        <v>218.1</v>
      </c>
      <c r="S75" s="11">
        <f t="shared" si="1"/>
        <v>106.07976653696498</v>
      </c>
    </row>
    <row r="76" spans="1:19" s="5" customFormat="1" ht="30.75" customHeight="1">
      <c r="A76" s="117">
        <f t="shared" si="2"/>
        <v>54</v>
      </c>
      <c r="B76" s="110" t="s">
        <v>381</v>
      </c>
      <c r="C76" s="15" t="s">
        <v>936</v>
      </c>
      <c r="D76" s="15" t="s">
        <v>491</v>
      </c>
      <c r="E76" s="15" t="s">
        <v>565</v>
      </c>
      <c r="F76" s="15" t="s">
        <v>510</v>
      </c>
      <c r="G76" s="77" t="s">
        <v>385</v>
      </c>
      <c r="H76" s="88"/>
      <c r="I76" s="88"/>
      <c r="J76" s="88"/>
      <c r="K76" s="88"/>
      <c r="L76" s="88"/>
      <c r="M76" s="42">
        <v>126.1</v>
      </c>
      <c r="N76" s="14"/>
      <c r="O76" s="14"/>
      <c r="P76" s="14"/>
      <c r="Q76" s="14"/>
      <c r="R76" s="11">
        <v>120.6</v>
      </c>
      <c r="S76" s="11">
        <f t="shared" si="1"/>
        <v>95.63838223632038</v>
      </c>
    </row>
    <row r="77" spans="1:19" s="5" customFormat="1" ht="26.25" customHeight="1">
      <c r="A77" s="117">
        <f t="shared" si="2"/>
        <v>55</v>
      </c>
      <c r="B77" s="110" t="s">
        <v>937</v>
      </c>
      <c r="C77" s="15" t="s">
        <v>936</v>
      </c>
      <c r="D77" s="15" t="s">
        <v>491</v>
      </c>
      <c r="E77" s="15" t="s">
        <v>565</v>
      </c>
      <c r="F77" s="15" t="s">
        <v>510</v>
      </c>
      <c r="G77" s="77" t="s">
        <v>385</v>
      </c>
      <c r="H77" s="88"/>
      <c r="I77" s="88"/>
      <c r="J77" s="88"/>
      <c r="K77" s="88"/>
      <c r="L77" s="88"/>
      <c r="M77" s="42">
        <v>79.5</v>
      </c>
      <c r="N77" s="14"/>
      <c r="O77" s="14"/>
      <c r="P77" s="14"/>
      <c r="Q77" s="14"/>
      <c r="R77" s="11">
        <v>97.5</v>
      </c>
      <c r="S77" s="11">
        <f t="shared" si="1"/>
        <v>122.64150943396226</v>
      </c>
    </row>
    <row r="78" spans="1:19" s="5" customFormat="1" ht="46.5" customHeight="1">
      <c r="A78" s="117">
        <f t="shared" si="2"/>
        <v>56</v>
      </c>
      <c r="B78" s="109" t="s">
        <v>562</v>
      </c>
      <c r="C78" s="8" t="s">
        <v>386</v>
      </c>
      <c r="D78" s="8" t="s">
        <v>575</v>
      </c>
      <c r="E78" s="8" t="s">
        <v>565</v>
      </c>
      <c r="F78" s="8" t="s">
        <v>510</v>
      </c>
      <c r="G78" s="193" t="s">
        <v>387</v>
      </c>
      <c r="H78" s="88"/>
      <c r="I78" s="88"/>
      <c r="J78" s="88"/>
      <c r="K78" s="88"/>
      <c r="L78" s="88"/>
      <c r="M78" s="41">
        <f>M79+M80</f>
        <v>34.7</v>
      </c>
      <c r="N78" s="14"/>
      <c r="O78" s="14"/>
      <c r="P78" s="14"/>
      <c r="Q78" s="14"/>
      <c r="R78" s="41">
        <f>R79+R80</f>
        <v>34.7</v>
      </c>
      <c r="S78" s="11">
        <f t="shared" si="1"/>
        <v>100</v>
      </c>
    </row>
    <row r="79" spans="1:19" s="5" customFormat="1" ht="39" customHeight="1">
      <c r="A79" s="117">
        <f t="shared" si="2"/>
        <v>57</v>
      </c>
      <c r="B79" s="110" t="s">
        <v>381</v>
      </c>
      <c r="C79" s="15" t="s">
        <v>386</v>
      </c>
      <c r="D79" s="15" t="s">
        <v>575</v>
      </c>
      <c r="E79" s="15" t="s">
        <v>565</v>
      </c>
      <c r="F79" s="15" t="s">
        <v>510</v>
      </c>
      <c r="G79" s="95" t="s">
        <v>387</v>
      </c>
      <c r="H79" s="88"/>
      <c r="I79" s="88"/>
      <c r="J79" s="88"/>
      <c r="K79" s="88"/>
      <c r="L79" s="88"/>
      <c r="M79" s="42">
        <v>29.8</v>
      </c>
      <c r="N79" s="14"/>
      <c r="O79" s="14"/>
      <c r="P79" s="14"/>
      <c r="Q79" s="14"/>
      <c r="R79" s="11">
        <v>29.8</v>
      </c>
      <c r="S79" s="11">
        <f t="shared" si="1"/>
        <v>100</v>
      </c>
    </row>
    <row r="80" spans="1:19" s="5" customFormat="1" ht="39" customHeight="1">
      <c r="A80" s="117">
        <f t="shared" si="2"/>
        <v>58</v>
      </c>
      <c r="B80" s="110" t="s">
        <v>938</v>
      </c>
      <c r="C80" s="15" t="s">
        <v>386</v>
      </c>
      <c r="D80" s="15" t="s">
        <v>575</v>
      </c>
      <c r="E80" s="15" t="s">
        <v>565</v>
      </c>
      <c r="F80" s="15" t="s">
        <v>510</v>
      </c>
      <c r="G80" s="95" t="s">
        <v>387</v>
      </c>
      <c r="H80" s="88"/>
      <c r="I80" s="88"/>
      <c r="J80" s="88"/>
      <c r="K80" s="88"/>
      <c r="L80" s="88"/>
      <c r="M80" s="42">
        <v>4.9</v>
      </c>
      <c r="N80" s="14"/>
      <c r="O80" s="14"/>
      <c r="P80" s="14"/>
      <c r="Q80" s="14"/>
      <c r="R80" s="11">
        <v>4.9</v>
      </c>
      <c r="S80" s="11">
        <f t="shared" si="1"/>
        <v>100</v>
      </c>
    </row>
    <row r="81" spans="1:19" ht="25.5" customHeight="1">
      <c r="A81" s="117">
        <f t="shared" si="2"/>
        <v>59</v>
      </c>
      <c r="B81" s="109" t="s">
        <v>562</v>
      </c>
      <c r="C81" s="8" t="s">
        <v>2</v>
      </c>
      <c r="D81" s="8" t="s">
        <v>564</v>
      </c>
      <c r="E81" s="8" t="s">
        <v>565</v>
      </c>
      <c r="F81" s="8" t="s">
        <v>510</v>
      </c>
      <c r="G81" s="12" t="s">
        <v>3</v>
      </c>
      <c r="H81" s="96"/>
      <c r="I81" s="96"/>
      <c r="J81" s="96"/>
      <c r="K81" s="96"/>
      <c r="L81" s="96"/>
      <c r="M81" s="41">
        <f>M82</f>
        <v>1168.8</v>
      </c>
      <c r="N81" s="7"/>
      <c r="O81" s="7"/>
      <c r="P81" s="7"/>
      <c r="Q81" s="7"/>
      <c r="R81" s="41">
        <f>R82</f>
        <v>1202.8</v>
      </c>
      <c r="S81" s="11">
        <f t="shared" si="1"/>
        <v>102.90896646132785</v>
      </c>
    </row>
    <row r="82" spans="1:19" ht="24">
      <c r="A82" s="117">
        <f t="shared" si="2"/>
        <v>60</v>
      </c>
      <c r="B82" s="109" t="s">
        <v>562</v>
      </c>
      <c r="C82" s="8" t="s">
        <v>49</v>
      </c>
      <c r="D82" s="8" t="s">
        <v>491</v>
      </c>
      <c r="E82" s="8" t="s">
        <v>565</v>
      </c>
      <c r="F82" s="8" t="s">
        <v>510</v>
      </c>
      <c r="G82" s="12" t="s">
        <v>50</v>
      </c>
      <c r="H82" s="15" t="s">
        <v>566</v>
      </c>
      <c r="I82" s="15" t="s">
        <v>49</v>
      </c>
      <c r="J82" s="15" t="s">
        <v>566</v>
      </c>
      <c r="K82" s="15" t="s">
        <v>566</v>
      </c>
      <c r="L82" s="15" t="s">
        <v>566</v>
      </c>
      <c r="M82" s="41">
        <f>M83+M84+M86+M87+M89+M85+M88</f>
        <v>1168.8</v>
      </c>
      <c r="N82" s="76">
        <v>4000</v>
      </c>
      <c r="O82" s="76">
        <v>43000</v>
      </c>
      <c r="P82" s="76">
        <v>47450</v>
      </c>
      <c r="Q82" s="76">
        <v>47450</v>
      </c>
      <c r="R82" s="41">
        <f>R83+R84+R86+R87+R89+R85+R88</f>
        <v>1202.8</v>
      </c>
      <c r="S82" s="11">
        <f t="shared" si="1"/>
        <v>102.90896646132785</v>
      </c>
    </row>
    <row r="83" spans="1:19" ht="24">
      <c r="A83" s="117">
        <f t="shared" si="2"/>
        <v>61</v>
      </c>
      <c r="B83" s="110" t="s">
        <v>328</v>
      </c>
      <c r="C83" s="15" t="s">
        <v>49</v>
      </c>
      <c r="D83" s="15" t="s">
        <v>491</v>
      </c>
      <c r="E83" s="15" t="s">
        <v>565</v>
      </c>
      <c r="F83" s="15" t="s">
        <v>510</v>
      </c>
      <c r="G83" s="13" t="s">
        <v>50</v>
      </c>
      <c r="H83" s="15"/>
      <c r="I83" s="15"/>
      <c r="J83" s="15"/>
      <c r="K83" s="15"/>
      <c r="L83" s="15"/>
      <c r="M83" s="42">
        <v>72</v>
      </c>
      <c r="N83" s="76"/>
      <c r="O83" s="76"/>
      <c r="P83" s="76"/>
      <c r="Q83" s="76"/>
      <c r="R83" s="11">
        <v>72</v>
      </c>
      <c r="S83" s="11">
        <f t="shared" si="1"/>
        <v>100</v>
      </c>
    </row>
    <row r="84" spans="1:19" ht="24">
      <c r="A84" s="117">
        <f t="shared" si="2"/>
        <v>62</v>
      </c>
      <c r="B84" s="110" t="s">
        <v>939</v>
      </c>
      <c r="C84" s="15" t="s">
        <v>49</v>
      </c>
      <c r="D84" s="15" t="s">
        <v>491</v>
      </c>
      <c r="E84" s="15" t="s">
        <v>565</v>
      </c>
      <c r="F84" s="15" t="s">
        <v>510</v>
      </c>
      <c r="G84" s="13" t="s">
        <v>50</v>
      </c>
      <c r="H84" s="15"/>
      <c r="I84" s="15"/>
      <c r="J84" s="15"/>
      <c r="K84" s="15"/>
      <c r="L84" s="15"/>
      <c r="M84" s="42">
        <v>19.8</v>
      </c>
      <c r="N84" s="76"/>
      <c r="O84" s="76"/>
      <c r="P84" s="76"/>
      <c r="Q84" s="76"/>
      <c r="R84" s="11">
        <v>24.3</v>
      </c>
      <c r="S84" s="11">
        <f t="shared" si="1"/>
        <v>122.72727272727273</v>
      </c>
    </row>
    <row r="85" spans="1:19" ht="24">
      <c r="A85" s="117">
        <f t="shared" si="2"/>
        <v>63</v>
      </c>
      <c r="B85" s="110" t="s">
        <v>381</v>
      </c>
      <c r="C85" s="15" t="s">
        <v>49</v>
      </c>
      <c r="D85" s="15" t="s">
        <v>491</v>
      </c>
      <c r="E85" s="15" t="s">
        <v>565</v>
      </c>
      <c r="F85" s="15" t="s">
        <v>510</v>
      </c>
      <c r="G85" s="13" t="s">
        <v>50</v>
      </c>
      <c r="H85" s="15"/>
      <c r="I85" s="15"/>
      <c r="J85" s="15"/>
      <c r="K85" s="15"/>
      <c r="L85" s="15"/>
      <c r="M85" s="42">
        <v>846.8</v>
      </c>
      <c r="N85" s="76"/>
      <c r="O85" s="76"/>
      <c r="P85" s="76"/>
      <c r="Q85" s="76"/>
      <c r="R85" s="11">
        <v>868.8</v>
      </c>
      <c r="S85" s="11">
        <f t="shared" si="1"/>
        <v>102.59801606046292</v>
      </c>
    </row>
    <row r="86" spans="1:19" ht="24">
      <c r="A86" s="117">
        <f t="shared" si="2"/>
        <v>64</v>
      </c>
      <c r="B86" s="110" t="s">
        <v>930</v>
      </c>
      <c r="C86" s="15" t="s">
        <v>49</v>
      </c>
      <c r="D86" s="15" t="s">
        <v>491</v>
      </c>
      <c r="E86" s="15" t="s">
        <v>565</v>
      </c>
      <c r="F86" s="15" t="s">
        <v>510</v>
      </c>
      <c r="G86" s="13" t="s">
        <v>50</v>
      </c>
      <c r="H86" s="15"/>
      <c r="I86" s="15"/>
      <c r="J86" s="15"/>
      <c r="K86" s="15"/>
      <c r="L86" s="15"/>
      <c r="M86" s="42">
        <v>6</v>
      </c>
      <c r="N86" s="76"/>
      <c r="O86" s="76"/>
      <c r="P86" s="76"/>
      <c r="Q86" s="76"/>
      <c r="R86" s="11">
        <v>6</v>
      </c>
      <c r="S86" s="11">
        <f t="shared" si="1"/>
        <v>100</v>
      </c>
    </row>
    <row r="87" spans="1:19" ht="24">
      <c r="A87" s="117">
        <f t="shared" si="2"/>
        <v>65</v>
      </c>
      <c r="B87" s="110" t="s">
        <v>494</v>
      </c>
      <c r="C87" s="15" t="s">
        <v>49</v>
      </c>
      <c r="D87" s="15" t="s">
        <v>491</v>
      </c>
      <c r="E87" s="15" t="s">
        <v>565</v>
      </c>
      <c r="F87" s="15" t="s">
        <v>510</v>
      </c>
      <c r="G87" s="13" t="s">
        <v>50</v>
      </c>
      <c r="H87" s="15"/>
      <c r="I87" s="15"/>
      <c r="J87" s="15"/>
      <c r="K87" s="15"/>
      <c r="L87" s="15"/>
      <c r="M87" s="42">
        <v>10</v>
      </c>
      <c r="N87" s="76"/>
      <c r="O87" s="76"/>
      <c r="P87" s="76"/>
      <c r="Q87" s="76"/>
      <c r="R87" s="11">
        <v>10</v>
      </c>
      <c r="S87" s="11">
        <f t="shared" si="1"/>
        <v>100</v>
      </c>
    </row>
    <row r="88" spans="1:19" ht="24">
      <c r="A88" s="117">
        <f t="shared" si="2"/>
        <v>66</v>
      </c>
      <c r="B88" s="110" t="s">
        <v>940</v>
      </c>
      <c r="C88" s="15" t="s">
        <v>49</v>
      </c>
      <c r="D88" s="15" t="s">
        <v>491</v>
      </c>
      <c r="E88" s="15" t="s">
        <v>565</v>
      </c>
      <c r="F88" s="15" t="s">
        <v>510</v>
      </c>
      <c r="G88" s="13" t="s">
        <v>50</v>
      </c>
      <c r="H88" s="15"/>
      <c r="I88" s="15"/>
      <c r="J88" s="15"/>
      <c r="K88" s="15"/>
      <c r="L88" s="15"/>
      <c r="M88" s="42">
        <v>17</v>
      </c>
      <c r="N88" s="76"/>
      <c r="O88" s="76"/>
      <c r="P88" s="76"/>
      <c r="Q88" s="76"/>
      <c r="R88" s="11">
        <v>17</v>
      </c>
      <c r="S88" s="11">
        <f t="shared" si="1"/>
        <v>100</v>
      </c>
    </row>
    <row r="89" spans="1:19" ht="24">
      <c r="A89" s="117">
        <f t="shared" si="2"/>
        <v>67</v>
      </c>
      <c r="B89" s="110" t="s">
        <v>938</v>
      </c>
      <c r="C89" s="15" t="s">
        <v>49</v>
      </c>
      <c r="D89" s="15" t="s">
        <v>491</v>
      </c>
      <c r="E89" s="15" t="s">
        <v>565</v>
      </c>
      <c r="F89" s="15" t="s">
        <v>510</v>
      </c>
      <c r="G89" s="13" t="s">
        <v>50</v>
      </c>
      <c r="H89" s="15"/>
      <c r="I89" s="15"/>
      <c r="J89" s="15"/>
      <c r="K89" s="15"/>
      <c r="L89" s="15"/>
      <c r="M89" s="42">
        <v>197.2</v>
      </c>
      <c r="N89" s="76"/>
      <c r="O89" s="76"/>
      <c r="P89" s="76"/>
      <c r="Q89" s="76"/>
      <c r="R89" s="11">
        <v>204.7</v>
      </c>
      <c r="S89" s="11">
        <f t="shared" si="1"/>
        <v>103.80324543610548</v>
      </c>
    </row>
    <row r="90" spans="1:19" ht="18.75" customHeight="1" thickBot="1">
      <c r="A90" s="117">
        <f t="shared" si="2"/>
        <v>68</v>
      </c>
      <c r="B90" s="118" t="s">
        <v>562</v>
      </c>
      <c r="C90" s="100" t="s">
        <v>51</v>
      </c>
      <c r="D90" s="100" t="s">
        <v>564</v>
      </c>
      <c r="E90" s="100" t="s">
        <v>565</v>
      </c>
      <c r="F90" s="100" t="s">
        <v>53</v>
      </c>
      <c r="G90" s="194" t="s">
        <v>810</v>
      </c>
      <c r="H90" s="100"/>
      <c r="I90" s="100"/>
      <c r="J90" s="100"/>
      <c r="K90" s="100"/>
      <c r="L90" s="100"/>
      <c r="M90" s="195">
        <f>M94</f>
        <v>219.1</v>
      </c>
      <c r="N90" s="196"/>
      <c r="O90" s="196"/>
      <c r="P90" s="196"/>
      <c r="Q90" s="196"/>
      <c r="R90" s="195">
        <f>R91+R93</f>
        <v>344.5</v>
      </c>
      <c r="S90" s="197">
        <f t="shared" si="1"/>
        <v>157.23413966225468</v>
      </c>
    </row>
    <row r="91" spans="1:19" ht="18.75" customHeight="1">
      <c r="A91" s="117">
        <f t="shared" si="2"/>
        <v>69</v>
      </c>
      <c r="B91" s="115" t="s">
        <v>562</v>
      </c>
      <c r="C91" s="72" t="s">
        <v>388</v>
      </c>
      <c r="D91" s="72" t="s">
        <v>491</v>
      </c>
      <c r="E91" s="72" t="s">
        <v>565</v>
      </c>
      <c r="F91" s="72" t="s">
        <v>53</v>
      </c>
      <c r="G91" s="82" t="s">
        <v>812</v>
      </c>
      <c r="H91" s="56"/>
      <c r="I91" s="56"/>
      <c r="J91" s="56"/>
      <c r="K91" s="56"/>
      <c r="L91" s="56"/>
      <c r="M91" s="58"/>
      <c r="N91" s="10"/>
      <c r="O91" s="10"/>
      <c r="P91" s="10"/>
      <c r="Q91" s="10"/>
      <c r="R91" s="74">
        <f>R92</f>
        <v>72.4</v>
      </c>
      <c r="S91" s="58"/>
    </row>
    <row r="92" spans="1:19" ht="18.75" customHeight="1">
      <c r="A92" s="117">
        <f t="shared" si="2"/>
        <v>70</v>
      </c>
      <c r="B92" s="110" t="s">
        <v>562</v>
      </c>
      <c r="C92" s="15" t="s">
        <v>811</v>
      </c>
      <c r="D92" s="15" t="s">
        <v>491</v>
      </c>
      <c r="E92" s="15" t="s">
        <v>565</v>
      </c>
      <c r="F92" s="15" t="s">
        <v>53</v>
      </c>
      <c r="G92" s="13" t="s">
        <v>389</v>
      </c>
      <c r="H92" s="15"/>
      <c r="I92" s="15"/>
      <c r="J92" s="15"/>
      <c r="K92" s="15"/>
      <c r="L92" s="15"/>
      <c r="M92" s="11"/>
      <c r="N92" s="11">
        <v>184.6</v>
      </c>
      <c r="O92" s="11"/>
      <c r="P92" s="10"/>
      <c r="Q92" s="10"/>
      <c r="R92" s="11">
        <v>72.4</v>
      </c>
      <c r="S92" s="9"/>
    </row>
    <row r="93" spans="1:19" ht="18.75" customHeight="1">
      <c r="A93" s="117">
        <f t="shared" si="2"/>
        <v>71</v>
      </c>
      <c r="B93" s="109" t="s">
        <v>562</v>
      </c>
      <c r="C93" s="8" t="s">
        <v>390</v>
      </c>
      <c r="D93" s="8" t="s">
        <v>564</v>
      </c>
      <c r="E93" s="8" t="s">
        <v>565</v>
      </c>
      <c r="F93" s="8" t="s">
        <v>53</v>
      </c>
      <c r="G93" s="12" t="s">
        <v>391</v>
      </c>
      <c r="H93" s="8"/>
      <c r="I93" s="8"/>
      <c r="J93" s="8"/>
      <c r="K93" s="8"/>
      <c r="L93" s="8"/>
      <c r="M93" s="9">
        <f>M94</f>
        <v>219.1</v>
      </c>
      <c r="N93" s="10"/>
      <c r="O93" s="10"/>
      <c r="P93" s="10"/>
      <c r="Q93" s="10"/>
      <c r="R93" s="9">
        <f>R94</f>
        <v>272.1</v>
      </c>
      <c r="S93" s="9">
        <f t="shared" si="1"/>
        <v>124.18986764034689</v>
      </c>
    </row>
    <row r="94" spans="1:19" ht="17.25" customHeight="1" thickBot="1">
      <c r="A94" s="117">
        <f t="shared" si="2"/>
        <v>72</v>
      </c>
      <c r="B94" s="114" t="s">
        <v>562</v>
      </c>
      <c r="C94" s="66" t="s">
        <v>52</v>
      </c>
      <c r="D94" s="66" t="s">
        <v>491</v>
      </c>
      <c r="E94" s="66" t="s">
        <v>565</v>
      </c>
      <c r="F94" s="66" t="s">
        <v>53</v>
      </c>
      <c r="G94" s="67" t="s">
        <v>392</v>
      </c>
      <c r="H94" s="66"/>
      <c r="I94" s="66"/>
      <c r="J94" s="66"/>
      <c r="K94" s="66"/>
      <c r="L94" s="66"/>
      <c r="M94" s="63">
        <v>219.1</v>
      </c>
      <c r="N94" s="10"/>
      <c r="O94" s="10"/>
      <c r="P94" s="10"/>
      <c r="Q94" s="10"/>
      <c r="R94" s="63">
        <v>272.1</v>
      </c>
      <c r="S94" s="63">
        <f t="shared" si="1"/>
        <v>124.18986764034689</v>
      </c>
    </row>
    <row r="95" spans="1:19" ht="16.5" thickBot="1">
      <c r="A95" s="117">
        <f>A94+1</f>
        <v>73</v>
      </c>
      <c r="B95" s="49" t="s">
        <v>562</v>
      </c>
      <c r="C95" s="49" t="s">
        <v>644</v>
      </c>
      <c r="D95" s="49" t="s">
        <v>564</v>
      </c>
      <c r="E95" s="49" t="s">
        <v>565</v>
      </c>
      <c r="F95" s="49" t="s">
        <v>562</v>
      </c>
      <c r="G95" s="50" t="s">
        <v>645</v>
      </c>
      <c r="H95" s="49" t="s">
        <v>566</v>
      </c>
      <c r="I95" s="49" t="s">
        <v>644</v>
      </c>
      <c r="J95" s="49" t="s">
        <v>566</v>
      </c>
      <c r="K95" s="49" t="s">
        <v>566</v>
      </c>
      <c r="L95" s="49" t="s">
        <v>566</v>
      </c>
      <c r="M95" s="51">
        <f>M96+M146+M148+M152</f>
        <v>638342.3</v>
      </c>
      <c r="N95" s="52">
        <v>37963000</v>
      </c>
      <c r="O95" s="52">
        <v>42144000</v>
      </c>
      <c r="P95" s="52">
        <v>18126000</v>
      </c>
      <c r="Q95" s="52">
        <v>8143400</v>
      </c>
      <c r="R95" s="51">
        <f>R96+R146+R148+R152</f>
        <v>618554.3</v>
      </c>
      <c r="S95" s="55">
        <f t="shared" si="1"/>
        <v>96.90009576366786</v>
      </c>
    </row>
    <row r="96" spans="1:19" ht="24">
      <c r="A96" s="117">
        <f t="shared" si="2"/>
        <v>74</v>
      </c>
      <c r="B96" s="108" t="s">
        <v>562</v>
      </c>
      <c r="C96" s="56" t="s">
        <v>646</v>
      </c>
      <c r="D96" s="56" t="s">
        <v>564</v>
      </c>
      <c r="E96" s="56" t="s">
        <v>565</v>
      </c>
      <c r="F96" s="56" t="s">
        <v>562</v>
      </c>
      <c r="G96" s="57" t="s">
        <v>813</v>
      </c>
      <c r="H96" s="56" t="s">
        <v>566</v>
      </c>
      <c r="I96" s="56" t="s">
        <v>646</v>
      </c>
      <c r="J96" s="56" t="s">
        <v>566</v>
      </c>
      <c r="K96" s="56" t="s">
        <v>566</v>
      </c>
      <c r="L96" s="56" t="s">
        <v>566</v>
      </c>
      <c r="M96" s="198">
        <f>M97+M102+M117+M137</f>
        <v>635736.3</v>
      </c>
      <c r="N96" s="7">
        <v>37963000</v>
      </c>
      <c r="O96" s="7">
        <v>42144000</v>
      </c>
      <c r="P96" s="7">
        <v>18126000</v>
      </c>
      <c r="Q96" s="7">
        <v>8143400</v>
      </c>
      <c r="R96" s="198">
        <f>R97+R102+R117+R137</f>
        <v>615948.3</v>
      </c>
      <c r="S96" s="58">
        <f t="shared" si="1"/>
        <v>96.88738868615808</v>
      </c>
    </row>
    <row r="97" spans="1:19" ht="18" customHeight="1">
      <c r="A97" s="117">
        <f t="shared" si="2"/>
        <v>75</v>
      </c>
      <c r="B97" s="109" t="s">
        <v>562</v>
      </c>
      <c r="C97" s="8" t="s">
        <v>647</v>
      </c>
      <c r="D97" s="8" t="s">
        <v>564</v>
      </c>
      <c r="E97" s="8" t="s">
        <v>565</v>
      </c>
      <c r="F97" s="8" t="s">
        <v>643</v>
      </c>
      <c r="G97" s="65" t="s">
        <v>291</v>
      </c>
      <c r="H97" s="88" t="s">
        <v>566</v>
      </c>
      <c r="I97" s="88" t="s">
        <v>647</v>
      </c>
      <c r="J97" s="88" t="s">
        <v>566</v>
      </c>
      <c r="K97" s="88" t="s">
        <v>566</v>
      </c>
      <c r="L97" s="88" t="s">
        <v>566</v>
      </c>
      <c r="M97" s="199">
        <f>M98+M100</f>
        <v>134635.1</v>
      </c>
      <c r="N97" s="7"/>
      <c r="O97" s="7"/>
      <c r="P97" s="7"/>
      <c r="Q97" s="7"/>
      <c r="R97" s="199">
        <f>R98+R100</f>
        <v>134635.1</v>
      </c>
      <c r="S97" s="9">
        <f t="shared" si="1"/>
        <v>100</v>
      </c>
    </row>
    <row r="98" spans="1:19" ht="13.5" thickBot="1">
      <c r="A98" s="117">
        <f t="shared" si="2"/>
        <v>76</v>
      </c>
      <c r="B98" s="109" t="s">
        <v>562</v>
      </c>
      <c r="C98" s="8" t="s">
        <v>393</v>
      </c>
      <c r="D98" s="8" t="s">
        <v>564</v>
      </c>
      <c r="E98" s="8" t="s">
        <v>565</v>
      </c>
      <c r="F98" s="8" t="s">
        <v>643</v>
      </c>
      <c r="G98" s="12" t="s">
        <v>394</v>
      </c>
      <c r="H98" s="8"/>
      <c r="I98" s="8"/>
      <c r="J98" s="8"/>
      <c r="K98" s="8"/>
      <c r="L98" s="8"/>
      <c r="M98" s="9">
        <f>M99</f>
        <v>125229.2</v>
      </c>
      <c r="N98" s="7">
        <v>37963000</v>
      </c>
      <c r="O98" s="7">
        <v>42144000</v>
      </c>
      <c r="P98" s="7">
        <v>18126000</v>
      </c>
      <c r="Q98" s="7">
        <v>8143400</v>
      </c>
      <c r="R98" s="9">
        <f>R99</f>
        <v>125229.2</v>
      </c>
      <c r="S98" s="63">
        <f t="shared" si="1"/>
        <v>100</v>
      </c>
    </row>
    <row r="99" spans="1:19" ht="31.5" customHeight="1" thickBot="1">
      <c r="A99" s="117">
        <f t="shared" si="2"/>
        <v>77</v>
      </c>
      <c r="B99" s="110" t="s">
        <v>642</v>
      </c>
      <c r="C99" s="15" t="s">
        <v>393</v>
      </c>
      <c r="D99" s="15" t="s">
        <v>491</v>
      </c>
      <c r="E99" s="15" t="s">
        <v>565</v>
      </c>
      <c r="F99" s="15" t="s">
        <v>643</v>
      </c>
      <c r="G99" s="13" t="s">
        <v>395</v>
      </c>
      <c r="H99" s="15" t="s">
        <v>566</v>
      </c>
      <c r="I99" s="15" t="s">
        <v>393</v>
      </c>
      <c r="J99" s="15" t="s">
        <v>566</v>
      </c>
      <c r="K99" s="15" t="s">
        <v>566</v>
      </c>
      <c r="L99" s="15" t="s">
        <v>566</v>
      </c>
      <c r="M99" s="11">
        <v>125229.2</v>
      </c>
      <c r="N99" s="52">
        <v>0</v>
      </c>
      <c r="O99" s="52">
        <v>2644080</v>
      </c>
      <c r="P99" s="52">
        <v>1983570</v>
      </c>
      <c r="Q99" s="52">
        <v>1074700</v>
      </c>
      <c r="R99" s="42">
        <v>125229.2</v>
      </c>
      <c r="S99" s="63">
        <f t="shared" si="1"/>
        <v>100</v>
      </c>
    </row>
    <row r="100" spans="1:19" ht="15" customHeight="1">
      <c r="A100" s="117">
        <f t="shared" si="2"/>
        <v>78</v>
      </c>
      <c r="B100" s="109" t="s">
        <v>562</v>
      </c>
      <c r="C100" s="8" t="s">
        <v>648</v>
      </c>
      <c r="D100" s="8" t="s">
        <v>564</v>
      </c>
      <c r="E100" s="8" t="s">
        <v>565</v>
      </c>
      <c r="F100" s="8" t="s">
        <v>643</v>
      </c>
      <c r="G100" s="12" t="s">
        <v>396</v>
      </c>
      <c r="H100" s="8"/>
      <c r="I100" s="8"/>
      <c r="J100" s="8"/>
      <c r="K100" s="8"/>
      <c r="L100" s="8"/>
      <c r="M100" s="9">
        <f>M101</f>
        <v>9405.9</v>
      </c>
      <c r="N100" s="86"/>
      <c r="O100" s="86"/>
      <c r="P100" s="86"/>
      <c r="Q100" s="86"/>
      <c r="R100" s="84">
        <f>R101</f>
        <v>9405.9</v>
      </c>
      <c r="S100" s="63">
        <f t="shared" si="1"/>
        <v>100</v>
      </c>
    </row>
    <row r="101" spans="1:19" ht="33" customHeight="1">
      <c r="A101" s="117">
        <f t="shared" si="2"/>
        <v>79</v>
      </c>
      <c r="B101" s="110" t="s">
        <v>642</v>
      </c>
      <c r="C101" s="15" t="s">
        <v>648</v>
      </c>
      <c r="D101" s="15" t="s">
        <v>491</v>
      </c>
      <c r="E101" s="15" t="s">
        <v>565</v>
      </c>
      <c r="F101" s="15" t="s">
        <v>643</v>
      </c>
      <c r="G101" s="13" t="s">
        <v>649</v>
      </c>
      <c r="H101" s="15"/>
      <c r="I101" s="15"/>
      <c r="J101" s="15"/>
      <c r="K101" s="15"/>
      <c r="L101" s="15"/>
      <c r="M101" s="11">
        <v>9405.9</v>
      </c>
      <c r="N101" s="75"/>
      <c r="O101" s="75"/>
      <c r="P101" s="75"/>
      <c r="Q101" s="75"/>
      <c r="R101" s="42">
        <v>9405.9</v>
      </c>
      <c r="S101" s="63">
        <f aca="true" t="shared" si="3" ref="S101:S155">R101/M101*100</f>
        <v>100</v>
      </c>
    </row>
    <row r="102" spans="1:19" ht="29.25" customHeight="1">
      <c r="A102" s="117">
        <f t="shared" si="2"/>
        <v>80</v>
      </c>
      <c r="B102" s="109" t="s">
        <v>562</v>
      </c>
      <c r="C102" s="8" t="s">
        <v>650</v>
      </c>
      <c r="D102" s="8" t="s">
        <v>564</v>
      </c>
      <c r="E102" s="8" t="s">
        <v>565</v>
      </c>
      <c r="F102" s="8" t="s">
        <v>643</v>
      </c>
      <c r="G102" s="65" t="s">
        <v>814</v>
      </c>
      <c r="H102" s="88" t="s">
        <v>566</v>
      </c>
      <c r="I102" s="88" t="s">
        <v>651</v>
      </c>
      <c r="J102" s="88" t="s">
        <v>566</v>
      </c>
      <c r="K102" s="88" t="s">
        <v>566</v>
      </c>
      <c r="L102" s="88" t="s">
        <v>566</v>
      </c>
      <c r="M102" s="200">
        <f>M114+M108+M103+M105+M110+M112</f>
        <v>143213.5</v>
      </c>
      <c r="N102" s="75"/>
      <c r="O102" s="75"/>
      <c r="P102" s="75"/>
      <c r="Q102" s="75"/>
      <c r="R102" s="200">
        <f>R114+R108+R103+R105+R110+R112</f>
        <v>131152.3</v>
      </c>
      <c r="S102" s="68">
        <f t="shared" si="3"/>
        <v>91.57816825927722</v>
      </c>
    </row>
    <row r="103" spans="1:19" ht="26.25" customHeight="1">
      <c r="A103" s="117">
        <f t="shared" si="2"/>
        <v>81</v>
      </c>
      <c r="B103" s="109" t="s">
        <v>562</v>
      </c>
      <c r="C103" s="8" t="s">
        <v>397</v>
      </c>
      <c r="D103" s="8" t="s">
        <v>491</v>
      </c>
      <c r="E103" s="8" t="s">
        <v>565</v>
      </c>
      <c r="F103" s="8" t="s">
        <v>643</v>
      </c>
      <c r="G103" s="201" t="s">
        <v>398</v>
      </c>
      <c r="H103" s="88"/>
      <c r="I103" s="88"/>
      <c r="J103" s="88"/>
      <c r="K103" s="88"/>
      <c r="L103" s="88"/>
      <c r="M103" s="41">
        <f>M104</f>
        <v>2917.9</v>
      </c>
      <c r="N103" s="75"/>
      <c r="O103" s="75"/>
      <c r="P103" s="75"/>
      <c r="Q103" s="75"/>
      <c r="R103" s="41">
        <f>R104</f>
        <v>2917.9</v>
      </c>
      <c r="S103" s="68">
        <f t="shared" si="3"/>
        <v>100</v>
      </c>
    </row>
    <row r="104" spans="1:19" ht="24.75" customHeight="1">
      <c r="A104" s="117">
        <f t="shared" si="2"/>
        <v>82</v>
      </c>
      <c r="B104" s="110" t="s">
        <v>642</v>
      </c>
      <c r="C104" s="15" t="s">
        <v>397</v>
      </c>
      <c r="D104" s="15" t="s">
        <v>491</v>
      </c>
      <c r="E104" s="15" t="s">
        <v>941</v>
      </c>
      <c r="F104" s="15" t="s">
        <v>643</v>
      </c>
      <c r="G104" s="13" t="s">
        <v>942</v>
      </c>
      <c r="H104" s="88"/>
      <c r="I104" s="88"/>
      <c r="J104" s="88"/>
      <c r="K104" s="88"/>
      <c r="L104" s="88"/>
      <c r="M104" s="42">
        <v>2917.9</v>
      </c>
      <c r="N104" s="75"/>
      <c r="O104" s="75"/>
      <c r="P104" s="75"/>
      <c r="Q104" s="75"/>
      <c r="R104" s="42">
        <v>2917.9</v>
      </c>
      <c r="S104" s="63">
        <f t="shared" si="3"/>
        <v>100</v>
      </c>
    </row>
    <row r="105" spans="1:19" ht="36" customHeight="1">
      <c r="A105" s="117">
        <f t="shared" si="2"/>
        <v>83</v>
      </c>
      <c r="B105" s="109" t="s">
        <v>562</v>
      </c>
      <c r="C105" s="8" t="s">
        <v>399</v>
      </c>
      <c r="D105" s="8" t="s">
        <v>491</v>
      </c>
      <c r="E105" s="8" t="s">
        <v>565</v>
      </c>
      <c r="F105" s="8" t="s">
        <v>643</v>
      </c>
      <c r="G105" s="202" t="s">
        <v>943</v>
      </c>
      <c r="H105" s="88"/>
      <c r="I105" s="88"/>
      <c r="J105" s="88"/>
      <c r="K105" s="88"/>
      <c r="L105" s="88"/>
      <c r="M105" s="41">
        <f>M106+M107</f>
        <v>1266</v>
      </c>
      <c r="N105" s="80"/>
      <c r="O105" s="80"/>
      <c r="P105" s="80"/>
      <c r="Q105" s="80"/>
      <c r="R105" s="41">
        <f>R106+R107</f>
        <v>1266</v>
      </c>
      <c r="S105" s="68">
        <f t="shared" si="3"/>
        <v>100</v>
      </c>
    </row>
    <row r="106" spans="1:19" ht="27.75" customHeight="1">
      <c r="A106" s="117">
        <f t="shared" si="2"/>
        <v>84</v>
      </c>
      <c r="B106" s="110" t="s">
        <v>642</v>
      </c>
      <c r="C106" s="15" t="s">
        <v>399</v>
      </c>
      <c r="D106" s="15" t="s">
        <v>491</v>
      </c>
      <c r="E106" s="15" t="s">
        <v>944</v>
      </c>
      <c r="F106" s="15" t="s">
        <v>643</v>
      </c>
      <c r="G106" s="13" t="s">
        <v>945</v>
      </c>
      <c r="H106" s="88"/>
      <c r="I106" s="88"/>
      <c r="J106" s="88"/>
      <c r="K106" s="88"/>
      <c r="L106" s="88"/>
      <c r="M106" s="42">
        <v>827</v>
      </c>
      <c r="N106" s="75"/>
      <c r="O106" s="75"/>
      <c r="P106" s="75"/>
      <c r="Q106" s="75"/>
      <c r="R106" s="42">
        <v>827</v>
      </c>
      <c r="S106" s="63">
        <f t="shared" si="3"/>
        <v>100</v>
      </c>
    </row>
    <row r="107" spans="1:19" ht="22.5" customHeight="1">
      <c r="A107" s="117">
        <f t="shared" si="2"/>
        <v>85</v>
      </c>
      <c r="B107" s="110" t="s">
        <v>642</v>
      </c>
      <c r="C107" s="15" t="s">
        <v>399</v>
      </c>
      <c r="D107" s="15" t="s">
        <v>491</v>
      </c>
      <c r="E107" s="15" t="s">
        <v>941</v>
      </c>
      <c r="F107" s="15" t="s">
        <v>643</v>
      </c>
      <c r="G107" s="13" t="s">
        <v>946</v>
      </c>
      <c r="H107" s="88"/>
      <c r="I107" s="88"/>
      <c r="J107" s="88"/>
      <c r="K107" s="88"/>
      <c r="L107" s="88"/>
      <c r="M107" s="42">
        <v>439</v>
      </c>
      <c r="N107" s="80"/>
      <c r="O107" s="80"/>
      <c r="P107" s="80"/>
      <c r="Q107" s="80"/>
      <c r="R107" s="42">
        <v>439</v>
      </c>
      <c r="S107" s="63">
        <f t="shared" si="3"/>
        <v>100</v>
      </c>
    </row>
    <row r="108" spans="1:19" ht="22.5" customHeight="1">
      <c r="A108" s="117">
        <f t="shared" si="2"/>
        <v>86</v>
      </c>
      <c r="B108" s="109" t="s">
        <v>562</v>
      </c>
      <c r="C108" s="8" t="s">
        <v>400</v>
      </c>
      <c r="D108" s="8" t="s">
        <v>491</v>
      </c>
      <c r="E108" s="8" t="s">
        <v>565</v>
      </c>
      <c r="F108" s="8" t="s">
        <v>643</v>
      </c>
      <c r="G108" s="90" t="s">
        <v>401</v>
      </c>
      <c r="H108" s="88"/>
      <c r="I108" s="88"/>
      <c r="J108" s="88"/>
      <c r="K108" s="88"/>
      <c r="L108" s="88"/>
      <c r="M108" s="41">
        <f>M109</f>
        <v>610.7</v>
      </c>
      <c r="N108" s="80"/>
      <c r="O108" s="80"/>
      <c r="P108" s="80"/>
      <c r="Q108" s="80"/>
      <c r="R108" s="41">
        <f>R109</f>
        <v>610.7</v>
      </c>
      <c r="S108" s="9">
        <f t="shared" si="3"/>
        <v>100</v>
      </c>
    </row>
    <row r="109" spans="1:19" ht="25.5" customHeight="1">
      <c r="A109" s="117">
        <f t="shared" si="2"/>
        <v>87</v>
      </c>
      <c r="B109" s="110" t="s">
        <v>642</v>
      </c>
      <c r="C109" s="15" t="s">
        <v>400</v>
      </c>
      <c r="D109" s="15" t="s">
        <v>491</v>
      </c>
      <c r="E109" s="15" t="s">
        <v>941</v>
      </c>
      <c r="F109" s="15" t="s">
        <v>643</v>
      </c>
      <c r="G109" s="60" t="s">
        <v>947</v>
      </c>
      <c r="H109" s="88"/>
      <c r="I109" s="88"/>
      <c r="J109" s="88"/>
      <c r="K109" s="88"/>
      <c r="L109" s="88"/>
      <c r="M109" s="42">
        <v>610.7</v>
      </c>
      <c r="N109" s="80"/>
      <c r="O109" s="80"/>
      <c r="P109" s="80"/>
      <c r="Q109" s="80"/>
      <c r="R109" s="83">
        <v>610.7</v>
      </c>
      <c r="S109" s="11">
        <f t="shared" si="3"/>
        <v>100</v>
      </c>
    </row>
    <row r="110" spans="1:19" ht="21.75" customHeight="1">
      <c r="A110" s="117">
        <f t="shared" si="2"/>
        <v>88</v>
      </c>
      <c r="B110" s="109" t="s">
        <v>562</v>
      </c>
      <c r="C110" s="8" t="s">
        <v>948</v>
      </c>
      <c r="D110" s="8" t="s">
        <v>491</v>
      </c>
      <c r="E110" s="8" t="s">
        <v>565</v>
      </c>
      <c r="F110" s="8" t="s">
        <v>643</v>
      </c>
      <c r="G110" s="192" t="s">
        <v>949</v>
      </c>
      <c r="H110" s="88"/>
      <c r="I110" s="88"/>
      <c r="J110" s="88"/>
      <c r="K110" s="88"/>
      <c r="L110" s="88"/>
      <c r="M110" s="41">
        <f>M111</f>
        <v>5299.8</v>
      </c>
      <c r="N110" s="7"/>
      <c r="O110" s="7"/>
      <c r="P110" s="7"/>
      <c r="Q110" s="7"/>
      <c r="R110" s="84">
        <f>R111</f>
        <v>5299.8</v>
      </c>
      <c r="S110" s="58">
        <f t="shared" si="3"/>
        <v>100</v>
      </c>
    </row>
    <row r="111" spans="1:19" ht="15" customHeight="1" thickBot="1">
      <c r="A111" s="117">
        <f t="shared" si="2"/>
        <v>89</v>
      </c>
      <c r="B111" s="110" t="s">
        <v>642</v>
      </c>
      <c r="C111" s="15" t="s">
        <v>948</v>
      </c>
      <c r="D111" s="15" t="s">
        <v>491</v>
      </c>
      <c r="E111" s="15" t="s">
        <v>941</v>
      </c>
      <c r="F111" s="15" t="s">
        <v>643</v>
      </c>
      <c r="G111" s="77" t="s">
        <v>950</v>
      </c>
      <c r="H111" s="89"/>
      <c r="I111" s="89"/>
      <c r="J111" s="89"/>
      <c r="K111" s="89"/>
      <c r="L111" s="89"/>
      <c r="M111" s="42">
        <v>5299.8</v>
      </c>
      <c r="N111" s="7"/>
      <c r="O111" s="7"/>
      <c r="P111" s="7"/>
      <c r="Q111" s="7"/>
      <c r="R111" s="42">
        <v>5299.8</v>
      </c>
      <c r="S111" s="63">
        <f t="shared" si="3"/>
        <v>100</v>
      </c>
    </row>
    <row r="112" spans="1:19" ht="36.75" thickBot="1">
      <c r="A112" s="117">
        <f t="shared" si="2"/>
        <v>90</v>
      </c>
      <c r="B112" s="109" t="s">
        <v>562</v>
      </c>
      <c r="C112" s="8" t="s">
        <v>402</v>
      </c>
      <c r="D112" s="8" t="s">
        <v>491</v>
      </c>
      <c r="E112" s="8" t="s">
        <v>565</v>
      </c>
      <c r="F112" s="8" t="s">
        <v>643</v>
      </c>
      <c r="G112" s="203" t="s">
        <v>403</v>
      </c>
      <c r="H112" s="88"/>
      <c r="I112" s="88"/>
      <c r="J112" s="88"/>
      <c r="K112" s="88"/>
      <c r="L112" s="88"/>
      <c r="M112" s="41">
        <f>M113</f>
        <v>1458.1</v>
      </c>
      <c r="N112" s="52"/>
      <c r="O112" s="52"/>
      <c r="P112" s="52"/>
      <c r="Q112" s="52"/>
      <c r="R112" s="41">
        <f>R113</f>
        <v>1458.1</v>
      </c>
      <c r="S112" s="55">
        <f t="shared" si="3"/>
        <v>100</v>
      </c>
    </row>
    <row r="113" spans="1:19" ht="24">
      <c r="A113" s="117">
        <f t="shared" si="2"/>
        <v>91</v>
      </c>
      <c r="B113" s="110" t="s">
        <v>642</v>
      </c>
      <c r="C113" s="15" t="s">
        <v>402</v>
      </c>
      <c r="D113" s="15" t="s">
        <v>491</v>
      </c>
      <c r="E113" s="15" t="s">
        <v>941</v>
      </c>
      <c r="F113" s="15" t="s">
        <v>643</v>
      </c>
      <c r="G113" s="13" t="s">
        <v>951</v>
      </c>
      <c r="H113" s="89"/>
      <c r="I113" s="89"/>
      <c r="J113" s="89"/>
      <c r="K113" s="89"/>
      <c r="L113" s="89"/>
      <c r="M113" s="42">
        <v>1458.1</v>
      </c>
      <c r="N113" s="7"/>
      <c r="O113" s="7"/>
      <c r="P113" s="7"/>
      <c r="Q113" s="7"/>
      <c r="R113" s="42">
        <v>1458.1</v>
      </c>
      <c r="S113" s="74">
        <f t="shared" si="3"/>
        <v>100</v>
      </c>
    </row>
    <row r="114" spans="1:19" ht="12.75">
      <c r="A114" s="117">
        <f t="shared" si="2"/>
        <v>92</v>
      </c>
      <c r="B114" s="109" t="s">
        <v>562</v>
      </c>
      <c r="C114" s="8" t="s">
        <v>404</v>
      </c>
      <c r="D114" s="8" t="s">
        <v>564</v>
      </c>
      <c r="E114" s="8" t="s">
        <v>565</v>
      </c>
      <c r="F114" s="8" t="s">
        <v>643</v>
      </c>
      <c r="G114" s="12" t="s">
        <v>405</v>
      </c>
      <c r="H114" s="8"/>
      <c r="I114" s="8"/>
      <c r="J114" s="8"/>
      <c r="K114" s="8"/>
      <c r="L114" s="8"/>
      <c r="M114" s="41">
        <f>M115+M116</f>
        <v>131661</v>
      </c>
      <c r="N114" s="7"/>
      <c r="O114" s="7"/>
      <c r="P114" s="7"/>
      <c r="Q114" s="7"/>
      <c r="R114" s="41">
        <f>R115+R116</f>
        <v>119599.79999999999</v>
      </c>
      <c r="S114" s="9">
        <f t="shared" si="3"/>
        <v>90.83920067445939</v>
      </c>
    </row>
    <row r="115" spans="1:19" ht="12.75">
      <c r="A115" s="117">
        <f t="shared" si="2"/>
        <v>93</v>
      </c>
      <c r="B115" s="110" t="s">
        <v>642</v>
      </c>
      <c r="C115" s="15" t="s">
        <v>404</v>
      </c>
      <c r="D115" s="15" t="s">
        <v>491</v>
      </c>
      <c r="E115" s="15" t="s">
        <v>565</v>
      </c>
      <c r="F115" s="15" t="s">
        <v>643</v>
      </c>
      <c r="G115" s="13" t="s">
        <v>406</v>
      </c>
      <c r="H115" s="8"/>
      <c r="I115" s="8"/>
      <c r="J115" s="8"/>
      <c r="K115" s="8"/>
      <c r="L115" s="8"/>
      <c r="M115" s="42">
        <v>120247.1</v>
      </c>
      <c r="N115" s="7"/>
      <c r="O115" s="7"/>
      <c r="P115" s="7"/>
      <c r="Q115" s="7"/>
      <c r="R115" s="42">
        <v>108185.9</v>
      </c>
      <c r="S115" s="11">
        <f t="shared" si="3"/>
        <v>89.96965415382158</v>
      </c>
    </row>
    <row r="116" spans="1:19" ht="24">
      <c r="A116" s="117">
        <f t="shared" si="2"/>
        <v>94</v>
      </c>
      <c r="B116" s="110" t="s">
        <v>642</v>
      </c>
      <c r="C116" s="15" t="s">
        <v>404</v>
      </c>
      <c r="D116" s="15" t="s">
        <v>491</v>
      </c>
      <c r="E116" s="15" t="s">
        <v>952</v>
      </c>
      <c r="F116" s="15" t="s">
        <v>643</v>
      </c>
      <c r="G116" s="13" t="s">
        <v>953</v>
      </c>
      <c r="H116" s="8"/>
      <c r="I116" s="8"/>
      <c r="J116" s="8"/>
      <c r="K116" s="8"/>
      <c r="L116" s="8"/>
      <c r="M116" s="42">
        <v>11413.9</v>
      </c>
      <c r="N116" s="7"/>
      <c r="O116" s="7"/>
      <c r="P116" s="7"/>
      <c r="Q116" s="7"/>
      <c r="R116" s="42">
        <v>11413.9</v>
      </c>
      <c r="S116" s="11">
        <f t="shared" si="3"/>
        <v>100</v>
      </c>
    </row>
    <row r="117" spans="1:19" ht="28.5">
      <c r="A117" s="117">
        <f t="shared" si="2"/>
        <v>95</v>
      </c>
      <c r="B117" s="109" t="s">
        <v>562</v>
      </c>
      <c r="C117" s="8" t="s">
        <v>815</v>
      </c>
      <c r="D117" s="8" t="s">
        <v>564</v>
      </c>
      <c r="E117" s="8" t="s">
        <v>565</v>
      </c>
      <c r="F117" s="8" t="s">
        <v>643</v>
      </c>
      <c r="G117" s="65" t="s">
        <v>300</v>
      </c>
      <c r="H117" s="8" t="s">
        <v>566</v>
      </c>
      <c r="I117" s="8" t="s">
        <v>650</v>
      </c>
      <c r="J117" s="8" t="s">
        <v>566</v>
      </c>
      <c r="K117" s="8" t="s">
        <v>566</v>
      </c>
      <c r="L117" s="8" t="s">
        <v>566</v>
      </c>
      <c r="M117" s="199">
        <f>M118+M120+M122+M124+M126+M129+M131+M133+M135</f>
        <v>353514.7</v>
      </c>
      <c r="N117" s="7"/>
      <c r="O117" s="7"/>
      <c r="P117" s="7"/>
      <c r="Q117" s="7"/>
      <c r="R117" s="199">
        <f>R118+R120+R122+R124+R126+R129+R131+R133+R135</f>
        <v>346644.5</v>
      </c>
      <c r="S117" s="9">
        <f t="shared" si="3"/>
        <v>98.0566013237922</v>
      </c>
    </row>
    <row r="118" spans="1:19" ht="24">
      <c r="A118" s="117">
        <f t="shared" si="2"/>
        <v>96</v>
      </c>
      <c r="B118" s="109" t="s">
        <v>562</v>
      </c>
      <c r="C118" s="8" t="s">
        <v>407</v>
      </c>
      <c r="D118" s="8" t="s">
        <v>564</v>
      </c>
      <c r="E118" s="8" t="s">
        <v>565</v>
      </c>
      <c r="F118" s="8" t="s">
        <v>643</v>
      </c>
      <c r="G118" s="12" t="s">
        <v>408</v>
      </c>
      <c r="H118" s="8"/>
      <c r="I118" s="8"/>
      <c r="J118" s="8"/>
      <c r="K118" s="8"/>
      <c r="L118" s="8"/>
      <c r="M118" s="41">
        <f>M119</f>
        <v>6595</v>
      </c>
      <c r="N118" s="7"/>
      <c r="O118" s="7"/>
      <c r="P118" s="7"/>
      <c r="Q118" s="7"/>
      <c r="R118" s="41">
        <f>R119</f>
        <v>6595</v>
      </c>
      <c r="S118" s="9">
        <f t="shared" si="3"/>
        <v>100</v>
      </c>
    </row>
    <row r="119" spans="1:19" ht="24">
      <c r="A119" s="117">
        <f t="shared" si="2"/>
        <v>97</v>
      </c>
      <c r="B119" s="110" t="s">
        <v>642</v>
      </c>
      <c r="C119" s="15" t="s">
        <v>407</v>
      </c>
      <c r="D119" s="15" t="s">
        <v>491</v>
      </c>
      <c r="E119" s="15" t="s">
        <v>565</v>
      </c>
      <c r="F119" s="15" t="s">
        <v>643</v>
      </c>
      <c r="G119" s="13" t="s">
        <v>409</v>
      </c>
      <c r="H119" s="15"/>
      <c r="I119" s="15"/>
      <c r="J119" s="15"/>
      <c r="K119" s="15"/>
      <c r="L119" s="15"/>
      <c r="M119" s="42">
        <v>6595</v>
      </c>
      <c r="N119" s="7"/>
      <c r="O119" s="7"/>
      <c r="P119" s="7"/>
      <c r="Q119" s="7"/>
      <c r="R119" s="42">
        <v>6595</v>
      </c>
      <c r="S119" s="11">
        <f t="shared" si="3"/>
        <v>100</v>
      </c>
    </row>
    <row r="120" spans="1:19" ht="27.75" customHeight="1">
      <c r="A120" s="117">
        <f t="shared" si="2"/>
        <v>98</v>
      </c>
      <c r="B120" s="109" t="s">
        <v>562</v>
      </c>
      <c r="C120" s="8" t="s">
        <v>410</v>
      </c>
      <c r="D120" s="8" t="s">
        <v>564</v>
      </c>
      <c r="E120" s="8" t="s">
        <v>565</v>
      </c>
      <c r="F120" s="8" t="s">
        <v>643</v>
      </c>
      <c r="G120" s="12" t="s">
        <v>411</v>
      </c>
      <c r="H120" s="15"/>
      <c r="I120" s="15"/>
      <c r="J120" s="15"/>
      <c r="K120" s="15"/>
      <c r="L120" s="15"/>
      <c r="M120" s="41">
        <f>M121</f>
        <v>101.5</v>
      </c>
      <c r="N120" s="7"/>
      <c r="O120" s="7"/>
      <c r="P120" s="7"/>
      <c r="Q120" s="7"/>
      <c r="R120" s="41">
        <f>R121</f>
        <v>101.5</v>
      </c>
      <c r="S120" s="9">
        <f t="shared" si="3"/>
        <v>100</v>
      </c>
    </row>
    <row r="121" spans="1:19" ht="24.75" customHeight="1">
      <c r="A121" s="117">
        <f t="shared" si="2"/>
        <v>99</v>
      </c>
      <c r="B121" s="110" t="s">
        <v>642</v>
      </c>
      <c r="C121" s="15" t="s">
        <v>410</v>
      </c>
      <c r="D121" s="15" t="s">
        <v>491</v>
      </c>
      <c r="E121" s="15" t="s">
        <v>565</v>
      </c>
      <c r="F121" s="15" t="s">
        <v>643</v>
      </c>
      <c r="G121" s="13" t="s">
        <v>412</v>
      </c>
      <c r="H121" s="15"/>
      <c r="I121" s="15"/>
      <c r="J121" s="15"/>
      <c r="K121" s="15"/>
      <c r="L121" s="15"/>
      <c r="M121" s="42">
        <v>101.5</v>
      </c>
      <c r="N121" s="7"/>
      <c r="O121" s="7"/>
      <c r="P121" s="7"/>
      <c r="Q121" s="7"/>
      <c r="R121" s="42">
        <v>101.5</v>
      </c>
      <c r="S121" s="11">
        <f t="shared" si="3"/>
        <v>100</v>
      </c>
    </row>
    <row r="122" spans="1:19" ht="36">
      <c r="A122" s="117">
        <f t="shared" si="2"/>
        <v>100</v>
      </c>
      <c r="B122" s="109" t="s">
        <v>562</v>
      </c>
      <c r="C122" s="8" t="s">
        <v>413</v>
      </c>
      <c r="D122" s="8" t="s">
        <v>564</v>
      </c>
      <c r="E122" s="8" t="s">
        <v>565</v>
      </c>
      <c r="F122" s="8" t="s">
        <v>643</v>
      </c>
      <c r="G122" s="12" t="s">
        <v>414</v>
      </c>
      <c r="H122" s="8"/>
      <c r="I122" s="8"/>
      <c r="J122" s="8"/>
      <c r="K122" s="8"/>
      <c r="L122" s="8"/>
      <c r="M122" s="41">
        <f>M123</f>
        <v>6.1</v>
      </c>
      <c r="N122" s="7"/>
      <c r="O122" s="7"/>
      <c r="P122" s="7"/>
      <c r="Q122" s="7"/>
      <c r="R122" s="41">
        <f>R123</f>
        <v>0</v>
      </c>
      <c r="S122" s="9">
        <f t="shared" si="3"/>
        <v>0</v>
      </c>
    </row>
    <row r="123" spans="1:19" ht="24.75" customHeight="1">
      <c r="A123" s="117">
        <f t="shared" si="2"/>
        <v>101</v>
      </c>
      <c r="B123" s="110" t="s">
        <v>642</v>
      </c>
      <c r="C123" s="15" t="s">
        <v>413</v>
      </c>
      <c r="D123" s="15" t="s">
        <v>491</v>
      </c>
      <c r="E123" s="15" t="s">
        <v>565</v>
      </c>
      <c r="F123" s="15" t="s">
        <v>643</v>
      </c>
      <c r="G123" s="13" t="s">
        <v>415</v>
      </c>
      <c r="H123" s="15"/>
      <c r="I123" s="15"/>
      <c r="J123" s="15"/>
      <c r="K123" s="15"/>
      <c r="L123" s="15"/>
      <c r="M123" s="42">
        <v>6.1</v>
      </c>
      <c r="N123" s="7"/>
      <c r="O123" s="7"/>
      <c r="P123" s="7"/>
      <c r="Q123" s="7"/>
      <c r="R123" s="41"/>
      <c r="S123" s="9"/>
    </row>
    <row r="124" spans="1:19" ht="28.5" customHeight="1">
      <c r="A124" s="117">
        <f t="shared" si="2"/>
        <v>102</v>
      </c>
      <c r="B124" s="109" t="s">
        <v>562</v>
      </c>
      <c r="C124" s="8" t="s">
        <v>416</v>
      </c>
      <c r="D124" s="8" t="s">
        <v>564</v>
      </c>
      <c r="E124" s="8" t="s">
        <v>565</v>
      </c>
      <c r="F124" s="8" t="s">
        <v>643</v>
      </c>
      <c r="G124" s="12" t="s">
        <v>417</v>
      </c>
      <c r="H124" s="8"/>
      <c r="I124" s="8"/>
      <c r="J124" s="8"/>
      <c r="K124" s="8"/>
      <c r="L124" s="8"/>
      <c r="M124" s="41">
        <f>M125</f>
        <v>1691.4</v>
      </c>
      <c r="N124" s="7"/>
      <c r="O124" s="7"/>
      <c r="P124" s="7"/>
      <c r="Q124" s="7"/>
      <c r="R124" s="41">
        <f>R125</f>
        <v>1691.4</v>
      </c>
      <c r="S124" s="9">
        <f t="shared" si="3"/>
        <v>100</v>
      </c>
    </row>
    <row r="125" spans="1:19" ht="24">
      <c r="A125" s="117">
        <f t="shared" si="2"/>
        <v>103</v>
      </c>
      <c r="B125" s="110" t="s">
        <v>642</v>
      </c>
      <c r="C125" s="15" t="s">
        <v>416</v>
      </c>
      <c r="D125" s="15" t="s">
        <v>491</v>
      </c>
      <c r="E125" s="15" t="s">
        <v>565</v>
      </c>
      <c r="F125" s="15" t="s">
        <v>643</v>
      </c>
      <c r="G125" s="13" t="s">
        <v>418</v>
      </c>
      <c r="H125" s="15"/>
      <c r="I125" s="15"/>
      <c r="J125" s="15"/>
      <c r="K125" s="15"/>
      <c r="L125" s="15"/>
      <c r="M125" s="42">
        <v>1691.4</v>
      </c>
      <c r="N125" s="7"/>
      <c r="O125" s="7"/>
      <c r="P125" s="7"/>
      <c r="Q125" s="7"/>
      <c r="R125" s="42">
        <v>1691.4</v>
      </c>
      <c r="S125" s="11">
        <f t="shared" si="3"/>
        <v>100</v>
      </c>
    </row>
    <row r="126" spans="1:19" ht="24">
      <c r="A126" s="117">
        <f t="shared" si="2"/>
        <v>104</v>
      </c>
      <c r="B126" s="109" t="s">
        <v>562</v>
      </c>
      <c r="C126" s="8" t="s">
        <v>419</v>
      </c>
      <c r="D126" s="8" t="s">
        <v>564</v>
      </c>
      <c r="E126" s="8" t="s">
        <v>565</v>
      </c>
      <c r="F126" s="8" t="s">
        <v>643</v>
      </c>
      <c r="G126" s="12" t="s">
        <v>420</v>
      </c>
      <c r="H126" s="15"/>
      <c r="I126" s="15"/>
      <c r="J126" s="15"/>
      <c r="K126" s="15"/>
      <c r="L126" s="15"/>
      <c r="M126" s="41">
        <f>M128+M127</f>
        <v>3970.1</v>
      </c>
      <c r="N126" s="7"/>
      <c r="O126" s="7"/>
      <c r="P126" s="7"/>
      <c r="Q126" s="7"/>
      <c r="R126" s="41">
        <f>R128+R127</f>
        <v>3948.9</v>
      </c>
      <c r="S126" s="11">
        <f t="shared" si="3"/>
        <v>99.46600841288632</v>
      </c>
    </row>
    <row r="127" spans="1:19" ht="27" customHeight="1">
      <c r="A127" s="117">
        <f t="shared" si="2"/>
        <v>105</v>
      </c>
      <c r="B127" s="110" t="s">
        <v>642</v>
      </c>
      <c r="C127" s="15" t="s">
        <v>419</v>
      </c>
      <c r="D127" s="15" t="s">
        <v>491</v>
      </c>
      <c r="E127" s="15" t="s">
        <v>944</v>
      </c>
      <c r="F127" s="15" t="s">
        <v>643</v>
      </c>
      <c r="G127" s="13" t="s">
        <v>954</v>
      </c>
      <c r="H127" s="15"/>
      <c r="I127" s="15"/>
      <c r="J127" s="15"/>
      <c r="K127" s="15"/>
      <c r="L127" s="15"/>
      <c r="M127" s="42">
        <v>3690.1</v>
      </c>
      <c r="N127" s="7"/>
      <c r="O127" s="7"/>
      <c r="P127" s="7"/>
      <c r="Q127" s="7"/>
      <c r="R127" s="42">
        <v>3690.1</v>
      </c>
      <c r="S127" s="9">
        <f t="shared" si="3"/>
        <v>100</v>
      </c>
    </row>
    <row r="128" spans="1:19" ht="28.5" customHeight="1">
      <c r="A128" s="117">
        <f t="shared" si="2"/>
        <v>106</v>
      </c>
      <c r="B128" s="110" t="s">
        <v>642</v>
      </c>
      <c r="C128" s="15" t="s">
        <v>419</v>
      </c>
      <c r="D128" s="15" t="s">
        <v>491</v>
      </c>
      <c r="E128" s="15" t="s">
        <v>941</v>
      </c>
      <c r="F128" s="15" t="s">
        <v>643</v>
      </c>
      <c r="G128" s="13" t="s">
        <v>955</v>
      </c>
      <c r="H128" s="15"/>
      <c r="I128" s="15"/>
      <c r="J128" s="15"/>
      <c r="K128" s="15"/>
      <c r="L128" s="15"/>
      <c r="M128" s="42">
        <v>280</v>
      </c>
      <c r="N128" s="7"/>
      <c r="O128" s="7"/>
      <c r="P128" s="7"/>
      <c r="Q128" s="7"/>
      <c r="R128" s="42">
        <v>258.8</v>
      </c>
      <c r="S128" s="11">
        <f t="shared" si="3"/>
        <v>92.42857142857144</v>
      </c>
    </row>
    <row r="129" spans="1:19" ht="28.5" customHeight="1">
      <c r="A129" s="117">
        <f t="shared" si="2"/>
        <v>107</v>
      </c>
      <c r="B129" s="109" t="s">
        <v>562</v>
      </c>
      <c r="C129" s="8" t="s">
        <v>421</v>
      </c>
      <c r="D129" s="8" t="s">
        <v>564</v>
      </c>
      <c r="E129" s="8" t="s">
        <v>565</v>
      </c>
      <c r="F129" s="8" t="s">
        <v>643</v>
      </c>
      <c r="G129" s="12" t="s">
        <v>422</v>
      </c>
      <c r="H129" s="15"/>
      <c r="I129" s="15"/>
      <c r="J129" s="15"/>
      <c r="K129" s="15"/>
      <c r="L129" s="15"/>
      <c r="M129" s="41">
        <f>M130</f>
        <v>4762.5</v>
      </c>
      <c r="N129" s="7"/>
      <c r="O129" s="7"/>
      <c r="P129" s="7"/>
      <c r="Q129" s="7"/>
      <c r="R129" s="41">
        <f>R130</f>
        <v>4697.5</v>
      </c>
      <c r="S129" s="9">
        <f t="shared" si="3"/>
        <v>98.63517060367454</v>
      </c>
    </row>
    <row r="130" spans="1:19" ht="28.5" customHeight="1" thickBot="1">
      <c r="A130" s="117">
        <f t="shared" si="2"/>
        <v>108</v>
      </c>
      <c r="B130" s="110" t="s">
        <v>642</v>
      </c>
      <c r="C130" s="15" t="s">
        <v>421</v>
      </c>
      <c r="D130" s="15" t="s">
        <v>491</v>
      </c>
      <c r="E130" s="15" t="s">
        <v>565</v>
      </c>
      <c r="F130" s="15" t="s">
        <v>643</v>
      </c>
      <c r="G130" s="13" t="s">
        <v>689</v>
      </c>
      <c r="H130" s="15"/>
      <c r="I130" s="15"/>
      <c r="J130" s="15"/>
      <c r="K130" s="15"/>
      <c r="L130" s="15"/>
      <c r="M130" s="42">
        <v>4762.5</v>
      </c>
      <c r="N130" s="7"/>
      <c r="O130" s="7"/>
      <c r="P130" s="7"/>
      <c r="Q130" s="7"/>
      <c r="R130" s="62">
        <v>4697.5</v>
      </c>
      <c r="S130" s="63">
        <f t="shared" si="3"/>
        <v>98.63517060367454</v>
      </c>
    </row>
    <row r="131" spans="1:19" ht="24.75" thickBot="1">
      <c r="A131" s="117">
        <f aca="true" t="shared" si="4" ref="A131:A148">A130+1</f>
        <v>109</v>
      </c>
      <c r="B131" s="109" t="s">
        <v>562</v>
      </c>
      <c r="C131" s="8" t="s">
        <v>690</v>
      </c>
      <c r="D131" s="8" t="s">
        <v>564</v>
      </c>
      <c r="E131" s="8" t="s">
        <v>565</v>
      </c>
      <c r="F131" s="8" t="s">
        <v>643</v>
      </c>
      <c r="G131" s="12" t="s">
        <v>691</v>
      </c>
      <c r="H131" s="8"/>
      <c r="I131" s="8"/>
      <c r="J131" s="8"/>
      <c r="K131" s="8"/>
      <c r="L131" s="8"/>
      <c r="M131" s="9">
        <f>M132</f>
        <v>335278.7</v>
      </c>
      <c r="N131" s="52"/>
      <c r="O131" s="52"/>
      <c r="P131" s="52"/>
      <c r="Q131" s="52"/>
      <c r="R131" s="9">
        <f>R132</f>
        <v>328510.8</v>
      </c>
      <c r="S131" s="9">
        <f t="shared" si="3"/>
        <v>97.98141068907746</v>
      </c>
    </row>
    <row r="132" spans="1:19" ht="29.25" customHeight="1">
      <c r="A132" s="117">
        <f t="shared" si="4"/>
        <v>110</v>
      </c>
      <c r="B132" s="110" t="s">
        <v>642</v>
      </c>
      <c r="C132" s="15" t="s">
        <v>690</v>
      </c>
      <c r="D132" s="15" t="s">
        <v>491</v>
      </c>
      <c r="E132" s="15" t="s">
        <v>565</v>
      </c>
      <c r="F132" s="15" t="s">
        <v>643</v>
      </c>
      <c r="G132" s="13" t="s">
        <v>692</v>
      </c>
      <c r="H132" s="15"/>
      <c r="I132" s="15"/>
      <c r="J132" s="15"/>
      <c r="K132" s="15"/>
      <c r="L132" s="15"/>
      <c r="M132" s="11">
        <v>335278.7</v>
      </c>
      <c r="N132" s="7"/>
      <c r="O132" s="7"/>
      <c r="P132" s="7"/>
      <c r="Q132" s="7"/>
      <c r="R132" s="83">
        <v>328510.8</v>
      </c>
      <c r="S132" s="74">
        <f t="shared" si="3"/>
        <v>97.98141068907746</v>
      </c>
    </row>
    <row r="133" spans="1:19" ht="48">
      <c r="A133" s="117">
        <f t="shared" si="4"/>
        <v>111</v>
      </c>
      <c r="B133" s="109" t="s">
        <v>562</v>
      </c>
      <c r="C133" s="8" t="s">
        <v>693</v>
      </c>
      <c r="D133" s="8" t="s">
        <v>564</v>
      </c>
      <c r="E133" s="8" t="s">
        <v>565</v>
      </c>
      <c r="F133" s="8" t="s">
        <v>643</v>
      </c>
      <c r="G133" s="12" t="s">
        <v>694</v>
      </c>
      <c r="H133" s="8"/>
      <c r="I133" s="8"/>
      <c r="J133" s="8"/>
      <c r="K133" s="8"/>
      <c r="L133" s="8"/>
      <c r="M133" s="41">
        <f>M134</f>
        <v>792</v>
      </c>
      <c r="N133" s="7"/>
      <c r="O133" s="7"/>
      <c r="P133" s="7"/>
      <c r="Q133" s="7"/>
      <c r="R133" s="41">
        <f>R134</f>
        <v>782</v>
      </c>
      <c r="S133" s="9">
        <f t="shared" si="3"/>
        <v>98.73737373737373</v>
      </c>
    </row>
    <row r="134" spans="1:19" ht="48">
      <c r="A134" s="117">
        <f t="shared" si="4"/>
        <v>112</v>
      </c>
      <c r="B134" s="110" t="s">
        <v>642</v>
      </c>
      <c r="C134" s="15" t="s">
        <v>693</v>
      </c>
      <c r="D134" s="15" t="s">
        <v>491</v>
      </c>
      <c r="E134" s="15" t="s">
        <v>565</v>
      </c>
      <c r="F134" s="15" t="s">
        <v>643</v>
      </c>
      <c r="G134" s="13" t="s">
        <v>695</v>
      </c>
      <c r="H134" s="15"/>
      <c r="I134" s="15"/>
      <c r="J134" s="15"/>
      <c r="K134" s="15"/>
      <c r="L134" s="15"/>
      <c r="M134" s="42">
        <v>792</v>
      </c>
      <c r="N134" s="75"/>
      <c r="O134" s="75"/>
      <c r="P134" s="75"/>
      <c r="Q134" s="75"/>
      <c r="R134" s="42">
        <v>782</v>
      </c>
      <c r="S134" s="74">
        <f t="shared" si="3"/>
        <v>98.73737373737373</v>
      </c>
    </row>
    <row r="135" spans="1:19" ht="36">
      <c r="A135" s="117">
        <f t="shared" si="4"/>
        <v>113</v>
      </c>
      <c r="B135" s="109" t="s">
        <v>562</v>
      </c>
      <c r="C135" s="8" t="s">
        <v>956</v>
      </c>
      <c r="D135" s="8" t="s">
        <v>564</v>
      </c>
      <c r="E135" s="8" t="s">
        <v>565</v>
      </c>
      <c r="F135" s="8" t="s">
        <v>643</v>
      </c>
      <c r="G135" s="94" t="s">
        <v>957</v>
      </c>
      <c r="H135" s="8"/>
      <c r="I135" s="8"/>
      <c r="J135" s="8"/>
      <c r="K135" s="8"/>
      <c r="L135" s="8"/>
      <c r="M135" s="9">
        <f>M136</f>
        <v>317.4</v>
      </c>
      <c r="N135" s="75"/>
      <c r="O135" s="75"/>
      <c r="P135" s="75"/>
      <c r="Q135" s="75"/>
      <c r="R135" s="9">
        <f>R136</f>
        <v>317.4</v>
      </c>
      <c r="S135" s="58">
        <f t="shared" si="3"/>
        <v>100</v>
      </c>
    </row>
    <row r="136" spans="1:19" ht="36">
      <c r="A136" s="117">
        <f t="shared" si="4"/>
        <v>114</v>
      </c>
      <c r="B136" s="110" t="s">
        <v>642</v>
      </c>
      <c r="C136" s="15" t="s">
        <v>956</v>
      </c>
      <c r="D136" s="15" t="s">
        <v>491</v>
      </c>
      <c r="E136" s="15" t="s">
        <v>565</v>
      </c>
      <c r="F136" s="15" t="s">
        <v>643</v>
      </c>
      <c r="G136" s="95" t="s">
        <v>958</v>
      </c>
      <c r="H136" s="15"/>
      <c r="I136" s="15"/>
      <c r="J136" s="15"/>
      <c r="K136" s="15"/>
      <c r="L136" s="15"/>
      <c r="M136" s="11">
        <v>317.4</v>
      </c>
      <c r="N136" s="80"/>
      <c r="O136" s="80"/>
      <c r="P136" s="80"/>
      <c r="Q136" s="80"/>
      <c r="R136" s="188">
        <v>317.4</v>
      </c>
      <c r="S136" s="204">
        <f t="shared" si="3"/>
        <v>100</v>
      </c>
    </row>
    <row r="137" spans="1:19" ht="14.25">
      <c r="A137" s="117">
        <f t="shared" si="4"/>
        <v>115</v>
      </c>
      <c r="B137" s="109" t="s">
        <v>562</v>
      </c>
      <c r="C137" s="8" t="s">
        <v>651</v>
      </c>
      <c r="D137" s="8" t="s">
        <v>564</v>
      </c>
      <c r="E137" s="8" t="s">
        <v>565</v>
      </c>
      <c r="F137" s="8" t="s">
        <v>643</v>
      </c>
      <c r="G137" s="65" t="s">
        <v>306</v>
      </c>
      <c r="H137" s="8"/>
      <c r="I137" s="8"/>
      <c r="J137" s="8"/>
      <c r="K137" s="8"/>
      <c r="L137" s="8"/>
      <c r="M137" s="200">
        <f>M140+M142+M144+M138</f>
        <v>4373</v>
      </c>
      <c r="N137" s="75"/>
      <c r="O137" s="75"/>
      <c r="P137" s="75"/>
      <c r="Q137" s="75"/>
      <c r="R137" s="200">
        <f>R140+R142+R144+R138</f>
        <v>3516.4</v>
      </c>
      <c r="S137" s="9">
        <f t="shared" si="3"/>
        <v>80.41161673908073</v>
      </c>
    </row>
    <row r="138" spans="1:19" ht="36">
      <c r="A138" s="117"/>
      <c r="B138" s="110" t="s">
        <v>562</v>
      </c>
      <c r="C138" s="15" t="s">
        <v>959</v>
      </c>
      <c r="D138" s="15" t="s">
        <v>564</v>
      </c>
      <c r="E138" s="15" t="s">
        <v>565</v>
      </c>
      <c r="F138" s="15" t="s">
        <v>643</v>
      </c>
      <c r="G138" s="91" t="s">
        <v>960</v>
      </c>
      <c r="H138" s="8"/>
      <c r="I138" s="8"/>
      <c r="J138" s="8"/>
      <c r="K138" s="8"/>
      <c r="L138" s="8"/>
      <c r="M138" s="41">
        <f>M139</f>
        <v>15.4</v>
      </c>
      <c r="N138" s="75"/>
      <c r="O138" s="75"/>
      <c r="P138" s="75"/>
      <c r="Q138" s="75"/>
      <c r="R138" s="41">
        <f>R139</f>
        <v>15.4</v>
      </c>
      <c r="S138" s="9">
        <f t="shared" si="3"/>
        <v>100</v>
      </c>
    </row>
    <row r="139" spans="1:19" ht="36">
      <c r="A139" s="117"/>
      <c r="B139" s="110" t="s">
        <v>642</v>
      </c>
      <c r="C139" s="15" t="s">
        <v>959</v>
      </c>
      <c r="D139" s="15" t="s">
        <v>491</v>
      </c>
      <c r="E139" s="15" t="s">
        <v>565</v>
      </c>
      <c r="F139" s="15" t="s">
        <v>643</v>
      </c>
      <c r="G139" s="91" t="s">
        <v>961</v>
      </c>
      <c r="H139" s="15"/>
      <c r="I139" s="15"/>
      <c r="J139" s="15"/>
      <c r="K139" s="15"/>
      <c r="L139" s="15"/>
      <c r="M139" s="42">
        <v>15.4</v>
      </c>
      <c r="N139" s="76"/>
      <c r="O139" s="76"/>
      <c r="P139" s="76"/>
      <c r="Q139" s="76"/>
      <c r="R139" s="42">
        <v>15.4</v>
      </c>
      <c r="S139" s="11">
        <f t="shared" si="3"/>
        <v>100</v>
      </c>
    </row>
    <row r="140" spans="1:19" ht="36" customHeight="1">
      <c r="A140" s="117">
        <f>A137+1</f>
        <v>116</v>
      </c>
      <c r="B140" s="109" t="s">
        <v>562</v>
      </c>
      <c r="C140" s="8" t="s">
        <v>696</v>
      </c>
      <c r="D140" s="8" t="s">
        <v>564</v>
      </c>
      <c r="E140" s="8" t="s">
        <v>565</v>
      </c>
      <c r="F140" s="8" t="s">
        <v>643</v>
      </c>
      <c r="G140" s="12" t="s">
        <v>697</v>
      </c>
      <c r="H140" s="8"/>
      <c r="I140" s="8"/>
      <c r="J140" s="8"/>
      <c r="K140" s="8"/>
      <c r="L140" s="8"/>
      <c r="M140" s="41">
        <f>M141</f>
        <v>217.8</v>
      </c>
      <c r="N140" s="75"/>
      <c r="O140" s="75"/>
      <c r="P140" s="75"/>
      <c r="Q140" s="75"/>
      <c r="R140" s="41">
        <f>R141</f>
        <v>217.8</v>
      </c>
      <c r="S140" s="9">
        <f t="shared" si="3"/>
        <v>100</v>
      </c>
    </row>
    <row r="141" spans="1:19" ht="28.5" customHeight="1">
      <c r="A141" s="117">
        <f t="shared" si="4"/>
        <v>117</v>
      </c>
      <c r="B141" s="110" t="s">
        <v>642</v>
      </c>
      <c r="C141" s="15" t="s">
        <v>696</v>
      </c>
      <c r="D141" s="15" t="s">
        <v>491</v>
      </c>
      <c r="E141" s="15" t="s">
        <v>565</v>
      </c>
      <c r="F141" s="15" t="s">
        <v>643</v>
      </c>
      <c r="G141" s="13" t="s">
        <v>698</v>
      </c>
      <c r="H141" s="15"/>
      <c r="I141" s="15"/>
      <c r="J141" s="15"/>
      <c r="K141" s="15"/>
      <c r="L141" s="15"/>
      <c r="M141" s="42">
        <v>217.8</v>
      </c>
      <c r="N141" s="75"/>
      <c r="O141" s="75"/>
      <c r="P141" s="75"/>
      <c r="Q141" s="75"/>
      <c r="R141" s="42">
        <v>217.8</v>
      </c>
      <c r="S141" s="11">
        <f t="shared" si="3"/>
        <v>100</v>
      </c>
    </row>
    <row r="142" spans="1:19" ht="36">
      <c r="A142" s="117">
        <f t="shared" si="4"/>
        <v>118</v>
      </c>
      <c r="B142" s="109" t="s">
        <v>562</v>
      </c>
      <c r="C142" s="8" t="s">
        <v>962</v>
      </c>
      <c r="D142" s="8" t="s">
        <v>491</v>
      </c>
      <c r="E142" s="8" t="s">
        <v>565</v>
      </c>
      <c r="F142" s="8" t="s">
        <v>643</v>
      </c>
      <c r="G142" s="94" t="s">
        <v>963</v>
      </c>
      <c r="H142" s="15"/>
      <c r="I142" s="15"/>
      <c r="J142" s="15"/>
      <c r="K142" s="15"/>
      <c r="L142" s="15"/>
      <c r="M142" s="41">
        <f>M143</f>
        <v>50</v>
      </c>
      <c r="N142" s="75"/>
      <c r="O142" s="75"/>
      <c r="P142" s="75"/>
      <c r="Q142" s="75"/>
      <c r="R142" s="41">
        <f>R143</f>
        <v>50</v>
      </c>
      <c r="S142" s="9">
        <f t="shared" si="3"/>
        <v>100</v>
      </c>
    </row>
    <row r="143" spans="1:19" ht="36">
      <c r="A143" s="117">
        <f t="shared" si="4"/>
        <v>119</v>
      </c>
      <c r="B143" s="110" t="s">
        <v>642</v>
      </c>
      <c r="C143" s="15" t="s">
        <v>962</v>
      </c>
      <c r="D143" s="15" t="s">
        <v>491</v>
      </c>
      <c r="E143" s="15" t="s">
        <v>565</v>
      </c>
      <c r="F143" s="15" t="s">
        <v>643</v>
      </c>
      <c r="G143" s="205" t="s">
        <v>964</v>
      </c>
      <c r="H143" s="15"/>
      <c r="I143" s="15"/>
      <c r="J143" s="15"/>
      <c r="K143" s="15"/>
      <c r="L143" s="15"/>
      <c r="M143" s="42">
        <v>50</v>
      </c>
      <c r="N143" s="75"/>
      <c r="O143" s="75"/>
      <c r="P143" s="75"/>
      <c r="Q143" s="75"/>
      <c r="R143" s="42">
        <v>50</v>
      </c>
      <c r="S143" s="11">
        <f t="shared" si="3"/>
        <v>100</v>
      </c>
    </row>
    <row r="144" spans="1:19" ht="12.75">
      <c r="A144" s="117">
        <f t="shared" si="4"/>
        <v>120</v>
      </c>
      <c r="B144" s="109" t="s">
        <v>642</v>
      </c>
      <c r="C144" s="8" t="s">
        <v>699</v>
      </c>
      <c r="D144" s="8" t="s">
        <v>564</v>
      </c>
      <c r="E144" s="8" t="s">
        <v>565</v>
      </c>
      <c r="F144" s="8" t="s">
        <v>643</v>
      </c>
      <c r="G144" s="27" t="s">
        <v>700</v>
      </c>
      <c r="H144" s="15"/>
      <c r="I144" s="15"/>
      <c r="J144" s="15"/>
      <c r="K144" s="15"/>
      <c r="L144" s="15"/>
      <c r="M144" s="41">
        <f>M145</f>
        <v>4089.8</v>
      </c>
      <c r="N144" s="75"/>
      <c r="O144" s="75"/>
      <c r="P144" s="75"/>
      <c r="Q144" s="75"/>
      <c r="R144" s="41">
        <f>R145</f>
        <v>3233.2</v>
      </c>
      <c r="S144" s="9">
        <f t="shared" si="3"/>
        <v>79.05521052374198</v>
      </c>
    </row>
    <row r="145" spans="1:19" ht="24">
      <c r="A145" s="117">
        <f t="shared" si="4"/>
        <v>121</v>
      </c>
      <c r="B145" s="110" t="s">
        <v>642</v>
      </c>
      <c r="C145" s="15" t="s">
        <v>699</v>
      </c>
      <c r="D145" s="15" t="s">
        <v>491</v>
      </c>
      <c r="E145" s="15" t="s">
        <v>565</v>
      </c>
      <c r="F145" s="15" t="s">
        <v>643</v>
      </c>
      <c r="G145" s="77" t="s">
        <v>965</v>
      </c>
      <c r="H145" s="15"/>
      <c r="I145" s="15"/>
      <c r="J145" s="15"/>
      <c r="K145" s="15"/>
      <c r="L145" s="15"/>
      <c r="M145" s="42">
        <v>4089.8</v>
      </c>
      <c r="N145" s="75"/>
      <c r="O145" s="75"/>
      <c r="P145" s="75"/>
      <c r="Q145" s="75"/>
      <c r="R145" s="42">
        <v>3233.2</v>
      </c>
      <c r="S145" s="11">
        <f t="shared" si="3"/>
        <v>79.05521052374198</v>
      </c>
    </row>
    <row r="146" spans="1:19" ht="14.25">
      <c r="A146" s="117">
        <f t="shared" si="4"/>
        <v>122</v>
      </c>
      <c r="B146" s="109" t="s">
        <v>562</v>
      </c>
      <c r="C146" s="8" t="s">
        <v>816</v>
      </c>
      <c r="D146" s="8" t="s">
        <v>564</v>
      </c>
      <c r="E146" s="8" t="s">
        <v>565</v>
      </c>
      <c r="F146" s="8" t="s">
        <v>53</v>
      </c>
      <c r="G146" s="65" t="s">
        <v>817</v>
      </c>
      <c r="H146" s="15"/>
      <c r="I146" s="15"/>
      <c r="J146" s="15"/>
      <c r="K146" s="15"/>
      <c r="L146" s="15"/>
      <c r="M146" s="41">
        <f>M147</f>
        <v>2452.9</v>
      </c>
      <c r="N146" s="75"/>
      <c r="O146" s="75"/>
      <c r="P146" s="75"/>
      <c r="Q146" s="75"/>
      <c r="R146" s="41">
        <f>R147</f>
        <v>2452.9</v>
      </c>
      <c r="S146" s="9">
        <f t="shared" si="3"/>
        <v>100</v>
      </c>
    </row>
    <row r="147" spans="1:19" ht="15" customHeight="1" thickBot="1">
      <c r="A147" s="117">
        <f t="shared" si="4"/>
        <v>123</v>
      </c>
      <c r="B147" s="110" t="s">
        <v>642</v>
      </c>
      <c r="C147" s="15" t="s">
        <v>701</v>
      </c>
      <c r="D147" s="15" t="s">
        <v>491</v>
      </c>
      <c r="E147" s="15" t="s">
        <v>565</v>
      </c>
      <c r="F147" s="15" t="s">
        <v>53</v>
      </c>
      <c r="G147" s="13" t="s">
        <v>702</v>
      </c>
      <c r="H147" s="15"/>
      <c r="I147" s="15"/>
      <c r="J147" s="15"/>
      <c r="K147" s="15"/>
      <c r="L147" s="15"/>
      <c r="M147" s="42">
        <v>2452.9</v>
      </c>
      <c r="N147" s="206"/>
      <c r="O147" s="206"/>
      <c r="P147" s="206"/>
      <c r="Q147" s="206"/>
      <c r="R147" s="62">
        <v>2452.9</v>
      </c>
      <c r="S147" s="63">
        <f t="shared" si="3"/>
        <v>100</v>
      </c>
    </row>
    <row r="148" spans="1:19" ht="13.5" thickBot="1">
      <c r="A148" s="275">
        <f t="shared" si="4"/>
        <v>124</v>
      </c>
      <c r="B148" s="271" t="s">
        <v>562</v>
      </c>
      <c r="C148" s="271" t="s">
        <v>703</v>
      </c>
      <c r="D148" s="271" t="s">
        <v>564</v>
      </c>
      <c r="E148" s="271" t="s">
        <v>565</v>
      </c>
      <c r="F148" s="271" t="s">
        <v>562</v>
      </c>
      <c r="G148" s="296" t="s">
        <v>966</v>
      </c>
      <c r="H148" s="15"/>
      <c r="I148" s="15"/>
      <c r="J148" s="15"/>
      <c r="K148" s="15"/>
      <c r="L148" s="15"/>
      <c r="M148" s="297">
        <f>M150+M151</f>
        <v>528.7</v>
      </c>
      <c r="N148" s="191"/>
      <c r="O148" s="191"/>
      <c r="P148" s="191"/>
      <c r="Q148" s="207"/>
      <c r="R148" s="299">
        <f>R150+R151</f>
        <v>528.7</v>
      </c>
      <c r="S148" s="273">
        <f t="shared" si="3"/>
        <v>100</v>
      </c>
    </row>
    <row r="149" spans="1:19" ht="13.5" thickBot="1">
      <c r="A149" s="276"/>
      <c r="B149" s="272"/>
      <c r="C149" s="272"/>
      <c r="D149" s="272"/>
      <c r="E149" s="272"/>
      <c r="F149" s="272"/>
      <c r="G149" s="296"/>
      <c r="H149" s="15"/>
      <c r="I149" s="15"/>
      <c r="J149" s="15"/>
      <c r="K149" s="15"/>
      <c r="L149" s="15"/>
      <c r="M149" s="272"/>
      <c r="N149" s="208"/>
      <c r="O149" s="208"/>
      <c r="P149" s="208"/>
      <c r="Q149" s="209"/>
      <c r="R149" s="300"/>
      <c r="S149" s="274"/>
    </row>
    <row r="150" spans="1:19" ht="39" thickBot="1">
      <c r="A150" s="172">
        <f>A148+1</f>
        <v>125</v>
      </c>
      <c r="B150" s="110" t="s">
        <v>642</v>
      </c>
      <c r="C150" s="15" t="s">
        <v>967</v>
      </c>
      <c r="D150" s="15" t="s">
        <v>491</v>
      </c>
      <c r="E150" s="15" t="s">
        <v>565</v>
      </c>
      <c r="F150" s="15" t="s">
        <v>643</v>
      </c>
      <c r="G150" s="174" t="s">
        <v>968</v>
      </c>
      <c r="H150" s="15"/>
      <c r="I150" s="15"/>
      <c r="J150" s="15"/>
      <c r="K150" s="15"/>
      <c r="L150" s="15"/>
      <c r="M150" s="42">
        <v>501</v>
      </c>
      <c r="N150" s="97"/>
      <c r="O150" s="97"/>
      <c r="P150" s="97"/>
      <c r="Q150" s="97"/>
      <c r="R150" s="42">
        <v>501</v>
      </c>
      <c r="S150" s="63">
        <f t="shared" si="3"/>
        <v>100</v>
      </c>
    </row>
    <row r="151" spans="1:19" ht="12.75" customHeight="1">
      <c r="A151" s="172">
        <f>A150+1</f>
        <v>126</v>
      </c>
      <c r="B151" s="110" t="s">
        <v>373</v>
      </c>
      <c r="C151" s="15" t="s">
        <v>967</v>
      </c>
      <c r="D151" s="15" t="s">
        <v>491</v>
      </c>
      <c r="E151" s="15" t="s">
        <v>565</v>
      </c>
      <c r="F151" s="15" t="s">
        <v>53</v>
      </c>
      <c r="G151" s="210" t="s">
        <v>969</v>
      </c>
      <c r="H151" s="15"/>
      <c r="I151" s="15"/>
      <c r="J151" s="15"/>
      <c r="K151" s="15"/>
      <c r="L151" s="15"/>
      <c r="M151" s="42">
        <v>27.7</v>
      </c>
      <c r="N151" s="6">
        <v>87257549</v>
      </c>
      <c r="O151" s="6">
        <v>107437640</v>
      </c>
      <c r="P151" s="6">
        <v>71233650</v>
      </c>
      <c r="Q151" s="6">
        <v>102087001</v>
      </c>
      <c r="R151" s="42">
        <v>27.7</v>
      </c>
      <c r="S151" s="63">
        <f t="shared" si="3"/>
        <v>100</v>
      </c>
    </row>
    <row r="152" spans="1:19" ht="12.75" customHeight="1">
      <c r="A152" s="275">
        <f>A151+1</f>
        <v>127</v>
      </c>
      <c r="B152" s="277" t="s">
        <v>562</v>
      </c>
      <c r="C152" s="271" t="s">
        <v>970</v>
      </c>
      <c r="D152" s="271" t="s">
        <v>564</v>
      </c>
      <c r="E152" s="271" t="s">
        <v>565</v>
      </c>
      <c r="F152" s="271" t="s">
        <v>562</v>
      </c>
      <c r="G152" s="296" t="s">
        <v>971</v>
      </c>
      <c r="H152" s="15"/>
      <c r="I152" s="15"/>
      <c r="J152" s="15"/>
      <c r="K152" s="15"/>
      <c r="L152" s="15"/>
      <c r="M152" s="297">
        <f>M154</f>
        <v>-375.6</v>
      </c>
      <c r="R152" s="297">
        <f>R154</f>
        <v>-375.6</v>
      </c>
      <c r="S152" s="273">
        <f t="shared" si="3"/>
        <v>100</v>
      </c>
    </row>
    <row r="153" spans="1:19" ht="15" customHeight="1">
      <c r="A153" s="276"/>
      <c r="B153" s="278"/>
      <c r="C153" s="279"/>
      <c r="D153" s="279"/>
      <c r="E153" s="279"/>
      <c r="F153" s="279"/>
      <c r="G153" s="296"/>
      <c r="H153" s="15"/>
      <c r="I153" s="15"/>
      <c r="J153" s="15"/>
      <c r="K153" s="15"/>
      <c r="L153" s="15"/>
      <c r="M153" s="298"/>
      <c r="R153" s="298"/>
      <c r="S153" s="274"/>
    </row>
    <row r="154" spans="1:19" ht="44.25" customHeight="1">
      <c r="A154" s="172">
        <f>A152+1</f>
        <v>128</v>
      </c>
      <c r="B154" s="115" t="s">
        <v>642</v>
      </c>
      <c r="C154" s="72" t="s">
        <v>4</v>
      </c>
      <c r="D154" s="72" t="s">
        <v>491</v>
      </c>
      <c r="E154" s="72" t="s">
        <v>565</v>
      </c>
      <c r="F154" s="72" t="s">
        <v>643</v>
      </c>
      <c r="G154" s="211" t="s">
        <v>972</v>
      </c>
      <c r="H154" s="15"/>
      <c r="I154" s="15"/>
      <c r="J154" s="15"/>
      <c r="K154" s="15"/>
      <c r="L154" s="15"/>
      <c r="M154" s="83">
        <v>-375.6</v>
      </c>
      <c r="R154" s="83">
        <v>-375.6</v>
      </c>
      <c r="S154" s="63">
        <f t="shared" si="3"/>
        <v>100</v>
      </c>
    </row>
    <row r="155" spans="1:19" ht="15" customHeight="1">
      <c r="A155" s="117">
        <f>A154+1</f>
        <v>129</v>
      </c>
      <c r="B155" s="212"/>
      <c r="C155" s="213"/>
      <c r="D155" s="213"/>
      <c r="E155" s="213"/>
      <c r="F155" s="148"/>
      <c r="G155" s="214" t="s">
        <v>973</v>
      </c>
      <c r="H155" s="148"/>
      <c r="I155" s="148"/>
      <c r="J155" s="148"/>
      <c r="K155" s="148"/>
      <c r="L155" s="148"/>
      <c r="M155" s="215">
        <f>M18+M95</f>
        <v>841675.6000000001</v>
      </c>
      <c r="R155" s="215">
        <f>R18+R95</f>
        <v>818664.3</v>
      </c>
      <c r="S155" s="261">
        <f t="shared" si="3"/>
        <v>97.26601317657301</v>
      </c>
    </row>
    <row r="156" ht="15" customHeight="1">
      <c r="G156" s="29"/>
    </row>
    <row r="157" spans="7:13" ht="15" customHeight="1">
      <c r="G157" s="98"/>
      <c r="M157" s="21"/>
    </row>
    <row r="158" ht="15" customHeight="1">
      <c r="G158" s="98"/>
    </row>
  </sheetData>
  <sheetProtection/>
  <mergeCells count="32">
    <mergeCell ref="G152:G153"/>
    <mergeCell ref="M152:M153"/>
    <mergeCell ref="R152:R153"/>
    <mergeCell ref="S152:S153"/>
    <mergeCell ref="G148:G149"/>
    <mergeCell ref="M148:M149"/>
    <mergeCell ref="R148:R149"/>
    <mergeCell ref="A148:A149"/>
    <mergeCell ref="B148:B149"/>
    <mergeCell ref="C148:C149"/>
    <mergeCell ref="B2:S2"/>
    <mergeCell ref="G5:M5"/>
    <mergeCell ref="B8:S9"/>
    <mergeCell ref="A14:A16"/>
    <mergeCell ref="B14:F16"/>
    <mergeCell ref="G14:G16"/>
    <mergeCell ref="M14:M16"/>
    <mergeCell ref="A152:A153"/>
    <mergeCell ref="B152:B153"/>
    <mergeCell ref="C152:C153"/>
    <mergeCell ref="D152:D153"/>
    <mergeCell ref="E152:E153"/>
    <mergeCell ref="F152:F153"/>
    <mergeCell ref="R14:R16"/>
    <mergeCell ref="S14:S16"/>
    <mergeCell ref="B3:S3"/>
    <mergeCell ref="B4:S4"/>
    <mergeCell ref="D148:D149"/>
    <mergeCell ref="E148:E149"/>
    <mergeCell ref="F148:F149"/>
    <mergeCell ref="B10:S10"/>
    <mergeCell ref="S148:S149"/>
  </mergeCells>
  <printOptions/>
  <pageMargins left="0.7086614173228347" right="0.31496062992125984" top="0.35433070866141736" bottom="0.35433070866141736"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FF00"/>
  </sheetPr>
  <dimension ref="A1:F59"/>
  <sheetViews>
    <sheetView zoomScalePageLayoutView="0" workbookViewId="0" topLeftCell="A1">
      <selection activeCell="B13" sqref="B13"/>
    </sheetView>
  </sheetViews>
  <sheetFormatPr defaultColWidth="9.125" defaultRowHeight="12.75"/>
  <cols>
    <col min="1" max="1" width="5.00390625" style="0" customWidth="1"/>
    <col min="2" max="2" width="59.625" style="0" customWidth="1"/>
    <col min="3" max="3" width="6.625" style="0" customWidth="1"/>
    <col min="4" max="4" width="10.00390625" style="0" customWidth="1"/>
    <col min="6" max="6" width="7.625" style="0" customWidth="1"/>
  </cols>
  <sheetData>
    <row r="1" spans="2:6" ht="12.75">
      <c r="B1" s="263" t="s">
        <v>738</v>
      </c>
      <c r="C1" s="263"/>
      <c r="D1" s="263"/>
      <c r="E1" s="263"/>
      <c r="F1" s="263"/>
    </row>
    <row r="2" spans="2:6" ht="12.75">
      <c r="B2" s="263" t="s">
        <v>513</v>
      </c>
      <c r="C2" s="263"/>
      <c r="D2" s="263"/>
      <c r="E2" s="263"/>
      <c r="F2" s="263"/>
    </row>
    <row r="3" spans="2:6" ht="13.5" customHeight="1">
      <c r="B3" s="263" t="s">
        <v>1148</v>
      </c>
      <c r="C3" s="263"/>
      <c r="D3" s="263"/>
      <c r="E3" s="263"/>
      <c r="F3" s="263"/>
    </row>
    <row r="4" spans="1:6" ht="48" customHeight="1">
      <c r="A4" s="301" t="s">
        <v>981</v>
      </c>
      <c r="B4" s="301"/>
      <c r="C4" s="301"/>
      <c r="D4" s="301"/>
      <c r="E4" s="301"/>
      <c r="F4" s="301"/>
    </row>
    <row r="5" spans="2:4" ht="12.75">
      <c r="B5" s="263"/>
      <c r="C5" s="263"/>
      <c r="D5" s="263"/>
    </row>
    <row r="6" spans="2:6" ht="15.75">
      <c r="B6" s="17"/>
      <c r="C6" s="17"/>
      <c r="D6" s="2"/>
      <c r="F6" s="2" t="s">
        <v>24</v>
      </c>
    </row>
    <row r="7" spans="1:6" ht="38.25">
      <c r="A7" s="119" t="s">
        <v>704</v>
      </c>
      <c r="B7" s="119" t="s">
        <v>735</v>
      </c>
      <c r="C7" s="22" t="s">
        <v>654</v>
      </c>
      <c r="D7" s="22" t="s">
        <v>205</v>
      </c>
      <c r="E7" s="18" t="s">
        <v>206</v>
      </c>
      <c r="F7" s="18" t="s">
        <v>48</v>
      </c>
    </row>
    <row r="8" spans="1:6" ht="12.75">
      <c r="A8" s="119" t="s">
        <v>658</v>
      </c>
      <c r="B8" s="119" t="s">
        <v>659</v>
      </c>
      <c r="C8" s="22" t="s">
        <v>660</v>
      </c>
      <c r="D8" s="22" t="s">
        <v>661</v>
      </c>
      <c r="E8" s="120">
        <v>5</v>
      </c>
      <c r="F8" s="120">
        <v>6</v>
      </c>
    </row>
    <row r="9" spans="1:6" ht="12.75">
      <c r="A9" s="121">
        <v>1</v>
      </c>
      <c r="B9" s="122" t="s">
        <v>665</v>
      </c>
      <c r="C9" s="23" t="s">
        <v>666</v>
      </c>
      <c r="D9" s="24">
        <f>D10+D11+D12+D13+D14+D15</f>
        <v>45118.2</v>
      </c>
      <c r="E9" s="24">
        <f>E10+E11+E12+E13+E14+E15</f>
        <v>42380.299999999996</v>
      </c>
      <c r="F9" s="25">
        <f>E9/D9*100</f>
        <v>93.93171713410553</v>
      </c>
    </row>
    <row r="10" spans="1:6" ht="25.5">
      <c r="A10" s="121">
        <f>A9+1</f>
        <v>2</v>
      </c>
      <c r="B10" s="123" t="s">
        <v>146</v>
      </c>
      <c r="C10" s="19" t="s">
        <v>147</v>
      </c>
      <c r="D10" s="46">
        <v>900</v>
      </c>
      <c r="E10" s="46">
        <v>900</v>
      </c>
      <c r="F10" s="26">
        <f aca="true" t="shared" si="0" ref="F10:F57">E10/D10*100</f>
        <v>100</v>
      </c>
    </row>
    <row r="11" spans="1:6" ht="38.25">
      <c r="A11" s="121">
        <f aca="true" t="shared" si="1" ref="A11:A57">A10+1</f>
        <v>3</v>
      </c>
      <c r="B11" s="123" t="s">
        <v>154</v>
      </c>
      <c r="C11" s="19" t="s">
        <v>155</v>
      </c>
      <c r="D11" s="46">
        <v>1317.2</v>
      </c>
      <c r="E11" s="46">
        <v>1092.7</v>
      </c>
      <c r="F11" s="26">
        <f t="shared" si="0"/>
        <v>82.9562708776192</v>
      </c>
    </row>
    <row r="12" spans="1:6" ht="38.25">
      <c r="A12" s="121">
        <f t="shared" si="1"/>
        <v>4</v>
      </c>
      <c r="B12" s="123" t="s">
        <v>158</v>
      </c>
      <c r="C12" s="19" t="s">
        <v>159</v>
      </c>
      <c r="D12" s="46">
        <v>35845.5</v>
      </c>
      <c r="E12" s="46">
        <v>33487.4</v>
      </c>
      <c r="F12" s="26">
        <f t="shared" si="0"/>
        <v>93.4214894477689</v>
      </c>
    </row>
    <row r="13" spans="1:6" ht="25.5">
      <c r="A13" s="121">
        <f t="shared" si="1"/>
        <v>5</v>
      </c>
      <c r="B13" s="123" t="s">
        <v>288</v>
      </c>
      <c r="C13" s="19" t="s">
        <v>289</v>
      </c>
      <c r="D13" s="46">
        <f>6259.9-0.1</f>
        <v>6259.799999999999</v>
      </c>
      <c r="E13" s="46">
        <v>6244.5</v>
      </c>
      <c r="F13" s="26">
        <f t="shared" si="0"/>
        <v>99.75558324547112</v>
      </c>
    </row>
    <row r="14" spans="1:6" ht="12.75">
      <c r="A14" s="121">
        <f t="shared" si="1"/>
        <v>6</v>
      </c>
      <c r="B14" s="123" t="s">
        <v>586</v>
      </c>
      <c r="C14" s="20" t="s">
        <v>165</v>
      </c>
      <c r="D14" s="46">
        <v>140</v>
      </c>
      <c r="E14" s="46"/>
      <c r="F14" s="26">
        <f t="shared" si="0"/>
        <v>0</v>
      </c>
    </row>
    <row r="15" spans="1:6" ht="12.75">
      <c r="A15" s="121">
        <f t="shared" si="1"/>
        <v>7</v>
      </c>
      <c r="B15" s="123" t="s">
        <v>592</v>
      </c>
      <c r="C15" s="20" t="s">
        <v>166</v>
      </c>
      <c r="D15" s="46">
        <v>655.7</v>
      </c>
      <c r="E15" s="46">
        <v>655.7</v>
      </c>
      <c r="F15" s="26">
        <f t="shared" si="0"/>
        <v>100</v>
      </c>
    </row>
    <row r="16" spans="1:6" ht="12.75">
      <c r="A16" s="121">
        <f t="shared" si="1"/>
        <v>8</v>
      </c>
      <c r="B16" s="124" t="s">
        <v>837</v>
      </c>
      <c r="C16" s="23" t="s">
        <v>838</v>
      </c>
      <c r="D16" s="24">
        <f>D17</f>
        <v>1691.4</v>
      </c>
      <c r="E16" s="24">
        <f>E17</f>
        <v>1691.4</v>
      </c>
      <c r="F16" s="25">
        <f t="shared" si="0"/>
        <v>100</v>
      </c>
    </row>
    <row r="17" spans="1:6" ht="12.75">
      <c r="A17" s="121">
        <f t="shared" si="1"/>
        <v>9</v>
      </c>
      <c r="B17" s="216" t="s">
        <v>839</v>
      </c>
      <c r="C17" s="20" t="s">
        <v>840</v>
      </c>
      <c r="D17" s="46">
        <v>1691.4</v>
      </c>
      <c r="E17" s="46">
        <v>1691.4</v>
      </c>
      <c r="F17" s="26">
        <f t="shared" si="0"/>
        <v>100</v>
      </c>
    </row>
    <row r="18" spans="1:6" ht="12.75">
      <c r="A18" s="121">
        <f t="shared" si="1"/>
        <v>10</v>
      </c>
      <c r="B18" s="125" t="s">
        <v>167</v>
      </c>
      <c r="C18" s="23" t="s">
        <v>168</v>
      </c>
      <c r="D18" s="24">
        <f>D19</f>
        <v>1546.9</v>
      </c>
      <c r="E18" s="24">
        <f>E19</f>
        <v>1546.1</v>
      </c>
      <c r="F18" s="25">
        <f t="shared" si="0"/>
        <v>99.94828366410239</v>
      </c>
    </row>
    <row r="19" spans="1:6" ht="12.75">
      <c r="A19" s="121">
        <f t="shared" si="1"/>
        <v>11</v>
      </c>
      <c r="B19" s="126" t="s">
        <v>207</v>
      </c>
      <c r="C19" s="20" t="s">
        <v>208</v>
      </c>
      <c r="D19" s="46">
        <v>1546.9</v>
      </c>
      <c r="E19" s="46">
        <v>1546.1</v>
      </c>
      <c r="F19" s="26">
        <f t="shared" si="0"/>
        <v>99.94828366410239</v>
      </c>
    </row>
    <row r="20" spans="1:6" ht="12.75">
      <c r="A20" s="121">
        <f t="shared" si="1"/>
        <v>12</v>
      </c>
      <c r="B20" s="122" t="s">
        <v>736</v>
      </c>
      <c r="C20" s="23" t="s">
        <v>596</v>
      </c>
      <c r="D20" s="24">
        <f>D21+D23+D24+D25+D22</f>
        <v>32360.800000000003</v>
      </c>
      <c r="E20" s="24">
        <f>E21+E23+E24+E25+E22</f>
        <v>21630</v>
      </c>
      <c r="F20" s="25">
        <f t="shared" si="0"/>
        <v>66.84012756174135</v>
      </c>
    </row>
    <row r="21" spans="1:6" ht="12.75">
      <c r="A21" s="121">
        <f t="shared" si="1"/>
        <v>13</v>
      </c>
      <c r="B21" s="123" t="s">
        <v>597</v>
      </c>
      <c r="C21" s="20" t="s">
        <v>598</v>
      </c>
      <c r="D21" s="46">
        <v>4132.6</v>
      </c>
      <c r="E21" s="46">
        <v>4123.9</v>
      </c>
      <c r="F21" s="26">
        <f t="shared" si="0"/>
        <v>99.78947877849295</v>
      </c>
    </row>
    <row r="22" spans="1:6" ht="12.75">
      <c r="A22" s="121">
        <f t="shared" si="1"/>
        <v>14</v>
      </c>
      <c r="B22" s="126" t="s">
        <v>833</v>
      </c>
      <c r="C22" s="20" t="s">
        <v>669</v>
      </c>
      <c r="D22" s="46">
        <v>4089.9</v>
      </c>
      <c r="E22" s="46">
        <v>3233.2</v>
      </c>
      <c r="F22" s="26">
        <f t="shared" si="0"/>
        <v>79.05327758624905</v>
      </c>
    </row>
    <row r="23" spans="1:6" ht="12.75">
      <c r="A23" s="121">
        <f t="shared" si="1"/>
        <v>15</v>
      </c>
      <c r="B23" s="123" t="s">
        <v>81</v>
      </c>
      <c r="C23" s="20" t="s">
        <v>82</v>
      </c>
      <c r="D23" s="46">
        <v>10736.7</v>
      </c>
      <c r="E23" s="46">
        <v>9404</v>
      </c>
      <c r="F23" s="26">
        <f t="shared" si="0"/>
        <v>87.58743375525067</v>
      </c>
    </row>
    <row r="24" spans="1:6" ht="12.75">
      <c r="A24" s="121">
        <f t="shared" si="1"/>
        <v>16</v>
      </c>
      <c r="B24" s="126" t="s">
        <v>209</v>
      </c>
      <c r="C24" s="20" t="s">
        <v>210</v>
      </c>
      <c r="D24" s="46">
        <v>7433.2</v>
      </c>
      <c r="E24" s="46">
        <v>3473.2</v>
      </c>
      <c r="F24" s="26">
        <f t="shared" si="0"/>
        <v>46.72550180272292</v>
      </c>
    </row>
    <row r="25" spans="1:6" ht="12.75">
      <c r="A25" s="121">
        <f t="shared" si="1"/>
        <v>17</v>
      </c>
      <c r="B25" s="126" t="s">
        <v>87</v>
      </c>
      <c r="C25" s="20" t="s">
        <v>88</v>
      </c>
      <c r="D25" s="46">
        <v>5968.4</v>
      </c>
      <c r="E25" s="46">
        <v>1395.7</v>
      </c>
      <c r="F25" s="26">
        <f t="shared" si="0"/>
        <v>23.384826754238993</v>
      </c>
    </row>
    <row r="26" spans="1:6" ht="12.75">
      <c r="A26" s="121">
        <f t="shared" si="1"/>
        <v>18</v>
      </c>
      <c r="B26" s="122" t="s">
        <v>91</v>
      </c>
      <c r="C26" s="23" t="s">
        <v>92</v>
      </c>
      <c r="D26" s="24">
        <f>D28+D30+D29+D27</f>
        <v>27653.8</v>
      </c>
      <c r="E26" s="24">
        <f>E28+E30+E29+E27</f>
        <v>25151.4</v>
      </c>
      <c r="F26" s="25">
        <f t="shared" si="0"/>
        <v>90.9509723799261</v>
      </c>
    </row>
    <row r="27" spans="1:6" ht="12.75">
      <c r="A27" s="121">
        <f t="shared" si="1"/>
        <v>19</v>
      </c>
      <c r="B27" s="123" t="s">
        <v>211</v>
      </c>
      <c r="C27" s="20" t="s">
        <v>212</v>
      </c>
      <c r="D27" s="46">
        <v>187.8</v>
      </c>
      <c r="E27" s="46">
        <v>99.8</v>
      </c>
      <c r="F27" s="26">
        <f t="shared" si="0"/>
        <v>53.1416400425985</v>
      </c>
    </row>
    <row r="28" spans="1:6" ht="12.75">
      <c r="A28" s="121">
        <f t="shared" si="1"/>
        <v>20</v>
      </c>
      <c r="B28" s="123" t="s">
        <v>93</v>
      </c>
      <c r="C28" s="20" t="s">
        <v>94</v>
      </c>
      <c r="D28" s="46">
        <v>17406.3</v>
      </c>
      <c r="E28" s="46">
        <v>16611.7</v>
      </c>
      <c r="F28" s="26">
        <f t="shared" si="0"/>
        <v>95.43498618316357</v>
      </c>
    </row>
    <row r="29" spans="1:6" ht="12.75">
      <c r="A29" s="121">
        <f t="shared" si="1"/>
        <v>21</v>
      </c>
      <c r="B29" s="123" t="s">
        <v>672</v>
      </c>
      <c r="C29" s="20" t="s">
        <v>673</v>
      </c>
      <c r="D29" s="46">
        <v>2137.2</v>
      </c>
      <c r="E29" s="46">
        <v>542.3</v>
      </c>
      <c r="F29" s="26">
        <f t="shared" si="0"/>
        <v>25.374321542204754</v>
      </c>
    </row>
    <row r="30" spans="1:6" ht="12.75">
      <c r="A30" s="121">
        <f t="shared" si="1"/>
        <v>22</v>
      </c>
      <c r="B30" s="123" t="s">
        <v>674</v>
      </c>
      <c r="C30" s="19" t="s">
        <v>675</v>
      </c>
      <c r="D30" s="46">
        <v>7922.5</v>
      </c>
      <c r="E30" s="46">
        <v>7897.6</v>
      </c>
      <c r="F30" s="26">
        <f t="shared" si="0"/>
        <v>99.6857052698012</v>
      </c>
    </row>
    <row r="31" spans="1:6" ht="12.75">
      <c r="A31" s="121">
        <f t="shared" si="1"/>
        <v>23</v>
      </c>
      <c r="B31" s="122" t="s">
        <v>96</v>
      </c>
      <c r="C31" s="23" t="s">
        <v>97</v>
      </c>
      <c r="D31" s="24">
        <f>D32+D33+D34+D35</f>
        <v>493545.1</v>
      </c>
      <c r="E31" s="24">
        <f>E32+E33+E34+E35</f>
        <v>466115.7</v>
      </c>
      <c r="F31" s="25">
        <f t="shared" si="0"/>
        <v>94.44237213579875</v>
      </c>
    </row>
    <row r="32" spans="1:6" ht="12.75">
      <c r="A32" s="121">
        <f t="shared" si="1"/>
        <v>24</v>
      </c>
      <c r="B32" s="123" t="s">
        <v>253</v>
      </c>
      <c r="C32" s="20" t="s">
        <v>254</v>
      </c>
      <c r="D32" s="46">
        <v>103499.9</v>
      </c>
      <c r="E32" s="46">
        <v>85495.7</v>
      </c>
      <c r="F32" s="26">
        <f t="shared" si="0"/>
        <v>82.60462087402983</v>
      </c>
    </row>
    <row r="33" spans="1:6" ht="12.75">
      <c r="A33" s="121">
        <f t="shared" si="1"/>
        <v>25</v>
      </c>
      <c r="B33" s="123" t="s">
        <v>262</v>
      </c>
      <c r="C33" s="20" t="s">
        <v>263</v>
      </c>
      <c r="D33" s="46">
        <v>368127.7</v>
      </c>
      <c r="E33" s="46">
        <v>359528.5</v>
      </c>
      <c r="F33" s="26">
        <f t="shared" si="0"/>
        <v>97.66407146215838</v>
      </c>
    </row>
    <row r="34" spans="1:6" ht="12.75">
      <c r="A34" s="121">
        <f t="shared" si="1"/>
        <v>26</v>
      </c>
      <c r="B34" s="123" t="s">
        <v>98</v>
      </c>
      <c r="C34" s="20" t="s">
        <v>99</v>
      </c>
      <c r="D34" s="46">
        <v>4243.6</v>
      </c>
      <c r="E34" s="46">
        <v>3959.6</v>
      </c>
      <c r="F34" s="26">
        <f t="shared" si="0"/>
        <v>93.30756904515033</v>
      </c>
    </row>
    <row r="35" spans="1:6" ht="12.75">
      <c r="A35" s="121">
        <f t="shared" si="1"/>
        <v>27</v>
      </c>
      <c r="B35" s="123" t="s">
        <v>283</v>
      </c>
      <c r="C35" s="20" t="s">
        <v>284</v>
      </c>
      <c r="D35" s="46">
        <v>17673.9</v>
      </c>
      <c r="E35" s="46">
        <v>17131.9</v>
      </c>
      <c r="F35" s="26">
        <f t="shared" si="0"/>
        <v>96.93333107010903</v>
      </c>
    </row>
    <row r="36" spans="1:6" ht="12.75">
      <c r="A36" s="121">
        <f t="shared" si="1"/>
        <v>28</v>
      </c>
      <c r="B36" s="122" t="s">
        <v>322</v>
      </c>
      <c r="C36" s="23" t="s">
        <v>104</v>
      </c>
      <c r="D36" s="24">
        <f>D37+D38</f>
        <v>36438</v>
      </c>
      <c r="E36" s="24">
        <f>E37+E38</f>
        <v>33464.5</v>
      </c>
      <c r="F36" s="25">
        <f t="shared" si="0"/>
        <v>91.83956309347384</v>
      </c>
    </row>
    <row r="37" spans="1:6" ht="12.75">
      <c r="A37" s="121">
        <f t="shared" si="1"/>
        <v>29</v>
      </c>
      <c r="B37" s="123" t="s">
        <v>105</v>
      </c>
      <c r="C37" s="20" t="s">
        <v>106</v>
      </c>
      <c r="D37" s="46">
        <v>35791.4</v>
      </c>
      <c r="E37" s="46">
        <v>32976.8</v>
      </c>
      <c r="F37" s="26">
        <f t="shared" si="0"/>
        <v>92.13609973345552</v>
      </c>
    </row>
    <row r="38" spans="1:6" ht="12.75">
      <c r="A38" s="121">
        <f t="shared" si="1"/>
        <v>30</v>
      </c>
      <c r="B38" s="123" t="s">
        <v>864</v>
      </c>
      <c r="C38" s="20" t="s">
        <v>865</v>
      </c>
      <c r="D38" s="46">
        <v>646.6</v>
      </c>
      <c r="E38" s="46">
        <v>487.7</v>
      </c>
      <c r="F38" s="26">
        <f t="shared" si="0"/>
        <v>75.4253015774822</v>
      </c>
    </row>
    <row r="39" spans="1:6" ht="12.75">
      <c r="A39" s="121">
        <f t="shared" si="1"/>
        <v>31</v>
      </c>
      <c r="B39" s="122" t="s">
        <v>866</v>
      </c>
      <c r="C39" s="23" t="s">
        <v>121</v>
      </c>
      <c r="D39" s="24">
        <f>D40+D41+D42</f>
        <v>11566.1</v>
      </c>
      <c r="E39" s="24">
        <f>E40+E41+E42</f>
        <v>11026.5</v>
      </c>
      <c r="F39" s="25">
        <f t="shared" si="0"/>
        <v>95.33464175478338</v>
      </c>
    </row>
    <row r="40" spans="1:6" ht="12.75">
      <c r="A40" s="121">
        <f t="shared" si="1"/>
        <v>32</v>
      </c>
      <c r="B40" s="123" t="s">
        <v>122</v>
      </c>
      <c r="C40" s="20" t="s">
        <v>123</v>
      </c>
      <c r="D40" s="46">
        <v>2054.5</v>
      </c>
      <c r="E40" s="46">
        <v>1943.6</v>
      </c>
      <c r="F40" s="26">
        <f t="shared" si="0"/>
        <v>94.60209296665855</v>
      </c>
    </row>
    <row r="41" spans="1:6" ht="12.75">
      <c r="A41" s="121">
        <f t="shared" si="1"/>
        <v>33</v>
      </c>
      <c r="B41" s="123" t="s">
        <v>611</v>
      </c>
      <c r="C41" s="20" t="s">
        <v>612</v>
      </c>
      <c r="D41" s="46">
        <v>6036.7</v>
      </c>
      <c r="E41" s="46">
        <v>6036.2</v>
      </c>
      <c r="F41" s="26">
        <f t="shared" si="0"/>
        <v>99.99171732900426</v>
      </c>
    </row>
    <row r="42" spans="1:6" ht="12.75">
      <c r="A42" s="121">
        <f t="shared" si="1"/>
        <v>34</v>
      </c>
      <c r="B42" s="123" t="s">
        <v>181</v>
      </c>
      <c r="C42" s="20" t="s">
        <v>182</v>
      </c>
      <c r="D42" s="46">
        <v>3474.9</v>
      </c>
      <c r="E42" s="46">
        <v>3046.7</v>
      </c>
      <c r="F42" s="26">
        <f t="shared" si="0"/>
        <v>87.67734323289879</v>
      </c>
    </row>
    <row r="43" spans="1:6" ht="12.75">
      <c r="A43" s="121">
        <f t="shared" si="1"/>
        <v>35</v>
      </c>
      <c r="B43" s="122" t="s">
        <v>128</v>
      </c>
      <c r="C43" s="23" t="s">
        <v>129</v>
      </c>
      <c r="D43" s="24">
        <f>D44+D45+D46+D47+D48</f>
        <v>124033.5</v>
      </c>
      <c r="E43" s="24">
        <f>E44+E45+E46+E47+E48</f>
        <v>116039.20000000001</v>
      </c>
      <c r="F43" s="25">
        <f t="shared" si="0"/>
        <v>93.55472513474183</v>
      </c>
    </row>
    <row r="44" spans="1:6" ht="12.75">
      <c r="A44" s="121">
        <f t="shared" si="1"/>
        <v>36</v>
      </c>
      <c r="B44" s="123" t="s">
        <v>679</v>
      </c>
      <c r="C44" s="20" t="s">
        <v>680</v>
      </c>
      <c r="D44" s="46">
        <v>650.5</v>
      </c>
      <c r="E44" s="46">
        <v>650.5</v>
      </c>
      <c r="F44" s="26">
        <f t="shared" si="0"/>
        <v>100</v>
      </c>
    </row>
    <row r="45" spans="1:6" ht="12.75">
      <c r="A45" s="121">
        <f t="shared" si="1"/>
        <v>37</v>
      </c>
      <c r="B45" s="123" t="s">
        <v>676</v>
      </c>
      <c r="C45" s="20" t="s">
        <v>677</v>
      </c>
      <c r="D45" s="46">
        <v>4931.6</v>
      </c>
      <c r="E45" s="46">
        <v>4931.6</v>
      </c>
      <c r="F45" s="26">
        <f t="shared" si="0"/>
        <v>100</v>
      </c>
    </row>
    <row r="46" spans="1:6" ht="12.75">
      <c r="A46" s="121">
        <f t="shared" si="1"/>
        <v>38</v>
      </c>
      <c r="B46" s="123" t="s">
        <v>130</v>
      </c>
      <c r="C46" s="20" t="s">
        <v>131</v>
      </c>
      <c r="D46" s="46">
        <v>111424.7</v>
      </c>
      <c r="E46" s="46">
        <v>103443.6</v>
      </c>
      <c r="F46" s="26">
        <f t="shared" si="0"/>
        <v>92.83722549847566</v>
      </c>
    </row>
    <row r="47" spans="1:6" ht="12.75">
      <c r="A47" s="121">
        <f t="shared" si="1"/>
        <v>39</v>
      </c>
      <c r="B47" s="123" t="s">
        <v>531</v>
      </c>
      <c r="C47" s="20" t="s">
        <v>532</v>
      </c>
      <c r="D47" s="46">
        <v>792</v>
      </c>
      <c r="E47" s="46">
        <v>778.8</v>
      </c>
      <c r="F47" s="26">
        <f t="shared" si="0"/>
        <v>98.33333333333333</v>
      </c>
    </row>
    <row r="48" spans="1:6" ht="12.75">
      <c r="A48" s="121">
        <f t="shared" si="1"/>
        <v>40</v>
      </c>
      <c r="B48" s="123" t="s">
        <v>533</v>
      </c>
      <c r="C48" s="20" t="s">
        <v>534</v>
      </c>
      <c r="D48" s="46">
        <v>6234.7</v>
      </c>
      <c r="E48" s="46">
        <v>6234.7</v>
      </c>
      <c r="F48" s="26">
        <f t="shared" si="0"/>
        <v>100</v>
      </c>
    </row>
    <row r="49" spans="1:6" ht="12.75">
      <c r="A49" s="121">
        <f t="shared" si="1"/>
        <v>41</v>
      </c>
      <c r="B49" s="127" t="s">
        <v>125</v>
      </c>
      <c r="C49" s="23" t="s">
        <v>290</v>
      </c>
      <c r="D49" s="25">
        <f>D50+D51</f>
        <v>8853</v>
      </c>
      <c r="E49" s="25">
        <f>E50+E51</f>
        <v>7954.9</v>
      </c>
      <c r="F49" s="25">
        <f t="shared" si="0"/>
        <v>89.85541624308144</v>
      </c>
    </row>
    <row r="50" spans="1:6" ht="12.75">
      <c r="A50" s="121">
        <f t="shared" si="1"/>
        <v>42</v>
      </c>
      <c r="B50" s="184" t="s">
        <v>979</v>
      </c>
      <c r="C50" s="20" t="s">
        <v>980</v>
      </c>
      <c r="D50" s="26">
        <v>3799.6</v>
      </c>
      <c r="E50" s="26">
        <v>3799.6</v>
      </c>
      <c r="F50" s="26">
        <f t="shared" si="0"/>
        <v>100</v>
      </c>
    </row>
    <row r="51" spans="1:6" ht="12.75">
      <c r="A51" s="121">
        <f t="shared" si="1"/>
        <v>43</v>
      </c>
      <c r="B51" s="128" t="s">
        <v>179</v>
      </c>
      <c r="C51" s="20" t="s">
        <v>180</v>
      </c>
      <c r="D51" s="26">
        <v>5053.4</v>
      </c>
      <c r="E51" s="26">
        <v>4155.3</v>
      </c>
      <c r="F51" s="26">
        <f t="shared" si="0"/>
        <v>82.22780702101556</v>
      </c>
    </row>
    <row r="52" spans="1:6" ht="12.75">
      <c r="A52" s="121">
        <f t="shared" si="1"/>
        <v>44</v>
      </c>
      <c r="B52" s="127" t="s">
        <v>213</v>
      </c>
      <c r="C52" s="23" t="s">
        <v>214</v>
      </c>
      <c r="D52" s="25">
        <f>D53</f>
        <v>195.6</v>
      </c>
      <c r="E52" s="25">
        <f>E53</f>
        <v>195.6</v>
      </c>
      <c r="F52" s="25">
        <f t="shared" si="0"/>
        <v>100</v>
      </c>
    </row>
    <row r="53" spans="1:6" ht="19.5" customHeight="1">
      <c r="A53" s="121">
        <f t="shared" si="1"/>
        <v>45</v>
      </c>
      <c r="B53" s="128" t="s">
        <v>215</v>
      </c>
      <c r="C53" s="20" t="s">
        <v>216</v>
      </c>
      <c r="D53" s="26">
        <v>195.6</v>
      </c>
      <c r="E53" s="26">
        <v>195.6</v>
      </c>
      <c r="F53" s="26">
        <f t="shared" si="0"/>
        <v>100</v>
      </c>
    </row>
    <row r="54" spans="1:6" ht="25.5">
      <c r="A54" s="121">
        <f t="shared" si="1"/>
        <v>46</v>
      </c>
      <c r="B54" s="122" t="s">
        <v>849</v>
      </c>
      <c r="C54" s="23" t="s">
        <v>850</v>
      </c>
      <c r="D54" s="25">
        <f>D55+D56</f>
        <v>81111</v>
      </c>
      <c r="E54" s="25">
        <f>E55+E56</f>
        <v>81111</v>
      </c>
      <c r="F54" s="25">
        <f t="shared" si="0"/>
        <v>100</v>
      </c>
    </row>
    <row r="55" spans="1:6" ht="25.5">
      <c r="A55" s="121">
        <f t="shared" si="1"/>
        <v>47</v>
      </c>
      <c r="B55" s="123" t="s">
        <v>851</v>
      </c>
      <c r="C55" s="19" t="s">
        <v>852</v>
      </c>
      <c r="D55" s="26">
        <v>51764.1</v>
      </c>
      <c r="E55" s="26">
        <v>51764.1</v>
      </c>
      <c r="F55" s="26">
        <f t="shared" si="0"/>
        <v>100</v>
      </c>
    </row>
    <row r="56" spans="1:6" ht="12.75">
      <c r="A56" s="121">
        <f t="shared" si="1"/>
        <v>48</v>
      </c>
      <c r="B56" s="123" t="s">
        <v>855</v>
      </c>
      <c r="C56" s="20" t="s">
        <v>856</v>
      </c>
      <c r="D56" s="26">
        <v>29346.9</v>
      </c>
      <c r="E56" s="26">
        <v>29346.9</v>
      </c>
      <c r="F56" s="26">
        <f t="shared" si="0"/>
        <v>100</v>
      </c>
    </row>
    <row r="57" spans="1:6" ht="12.75">
      <c r="A57" s="121">
        <f t="shared" si="1"/>
        <v>49</v>
      </c>
      <c r="B57" s="130" t="s">
        <v>518</v>
      </c>
      <c r="C57" s="27"/>
      <c r="D57" s="25">
        <f>D9+D16+D20+D26+D31+D36+D39+D43+D49+D52+D54+D18</f>
        <v>864113.3999999999</v>
      </c>
      <c r="E57" s="25">
        <f>E9+E16+E20+E26+E31+E36+E39+E43+E49+E52+E54+E18</f>
        <v>808306.6</v>
      </c>
      <c r="F57" s="25">
        <f t="shared" si="0"/>
        <v>93.54172727792441</v>
      </c>
    </row>
    <row r="58" ht="12.75">
      <c r="D58" s="131"/>
    </row>
    <row r="59" ht="12.75">
      <c r="D59" s="21"/>
    </row>
  </sheetData>
  <sheetProtection/>
  <mergeCells count="5">
    <mergeCell ref="B5:D5"/>
    <mergeCell ref="B1:F1"/>
    <mergeCell ref="B2:F2"/>
    <mergeCell ref="B3:F3"/>
    <mergeCell ref="A4:F4"/>
  </mergeCells>
  <printOptions/>
  <pageMargins left="0.5118110236220472" right="0.11811023622047245"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K1022"/>
  <sheetViews>
    <sheetView zoomScalePageLayoutView="0" workbookViewId="0" topLeftCell="A1">
      <selection activeCell="F11" sqref="F11"/>
    </sheetView>
  </sheetViews>
  <sheetFormatPr defaultColWidth="9.00390625" defaultRowHeight="12.75"/>
  <cols>
    <col min="1" max="1" width="5.00390625" style="0" customWidth="1"/>
    <col min="2" max="2" width="4.625" style="0" customWidth="1"/>
    <col min="3" max="3" width="39.75390625" style="0" customWidth="1"/>
    <col min="4" max="4" width="7.375" style="0" customWidth="1"/>
    <col min="5" max="5" width="9.625" style="0" customWidth="1"/>
    <col min="6" max="6" width="7.375" style="0" customWidth="1"/>
    <col min="7" max="7" width="10.875" style="0" customWidth="1"/>
    <col min="8" max="8" width="10.25390625" style="0" customWidth="1"/>
    <col min="9" max="9" width="7.625" style="0" customWidth="1"/>
  </cols>
  <sheetData>
    <row r="1" spans="1:9" ht="12.75">
      <c r="A1" s="3"/>
      <c r="B1" s="263" t="s">
        <v>737</v>
      </c>
      <c r="C1" s="263"/>
      <c r="D1" s="263"/>
      <c r="E1" s="263"/>
      <c r="F1" s="263"/>
      <c r="G1" s="263"/>
      <c r="H1" s="263"/>
      <c r="I1" s="263"/>
    </row>
    <row r="2" spans="1:9" ht="12.75">
      <c r="A2" s="3"/>
      <c r="B2" s="263" t="s">
        <v>513</v>
      </c>
      <c r="C2" s="263"/>
      <c r="D2" s="263"/>
      <c r="E2" s="263"/>
      <c r="F2" s="263"/>
      <c r="G2" s="263"/>
      <c r="H2" s="263"/>
      <c r="I2" s="263"/>
    </row>
    <row r="3" spans="1:9" ht="12.75">
      <c r="A3" s="3"/>
      <c r="B3" s="263" t="s">
        <v>1151</v>
      </c>
      <c r="C3" s="263"/>
      <c r="D3" s="263"/>
      <c r="E3" s="263"/>
      <c r="F3" s="263"/>
      <c r="G3" s="263"/>
      <c r="H3" s="263"/>
      <c r="I3" s="263"/>
    </row>
    <row r="4" spans="1:6" ht="12.75">
      <c r="A4" s="38"/>
      <c r="F4" s="38"/>
    </row>
    <row r="5" spans="1:6" ht="15">
      <c r="A5" s="16"/>
      <c r="B5" s="17"/>
      <c r="C5" s="17"/>
      <c r="D5" s="17"/>
      <c r="E5" s="17"/>
      <c r="F5" s="39"/>
    </row>
    <row r="6" spans="1:9" ht="15.75">
      <c r="A6" s="302" t="s">
        <v>1147</v>
      </c>
      <c r="B6" s="302"/>
      <c r="C6" s="302"/>
      <c r="D6" s="302"/>
      <c r="E6" s="302"/>
      <c r="F6" s="302"/>
      <c r="G6" s="302"/>
      <c r="H6" s="302"/>
      <c r="I6" s="302"/>
    </row>
    <row r="7" spans="2:7" ht="12.75">
      <c r="B7" s="263"/>
      <c r="C7" s="263"/>
      <c r="D7" s="263"/>
      <c r="E7" s="263"/>
      <c r="F7" s="263"/>
      <c r="G7" s="263"/>
    </row>
    <row r="8" spans="2:9" ht="15">
      <c r="B8" s="16"/>
      <c r="C8" s="17"/>
      <c r="D8" s="17"/>
      <c r="E8" s="17"/>
      <c r="F8" s="17"/>
      <c r="G8" s="2"/>
      <c r="I8" s="2" t="s">
        <v>24</v>
      </c>
    </row>
    <row r="9" spans="1:9" ht="54">
      <c r="A9" s="132" t="s">
        <v>217</v>
      </c>
      <c r="B9" s="133" t="s">
        <v>652</v>
      </c>
      <c r="C9" s="132" t="s">
        <v>653</v>
      </c>
      <c r="D9" s="134" t="s">
        <v>654</v>
      </c>
      <c r="E9" s="134" t="s">
        <v>655</v>
      </c>
      <c r="F9" s="260" t="s">
        <v>656</v>
      </c>
      <c r="G9" s="135" t="s">
        <v>205</v>
      </c>
      <c r="H9" s="136" t="s">
        <v>982</v>
      </c>
      <c r="I9" s="136" t="s">
        <v>48</v>
      </c>
    </row>
    <row r="10" spans="1:9" ht="12.75">
      <c r="A10" s="137" t="s">
        <v>658</v>
      </c>
      <c r="B10" s="137" t="s">
        <v>659</v>
      </c>
      <c r="C10" s="137" t="s">
        <v>660</v>
      </c>
      <c r="D10" s="137" t="s">
        <v>661</v>
      </c>
      <c r="E10" s="137" t="s">
        <v>662</v>
      </c>
      <c r="F10" s="137" t="s">
        <v>663</v>
      </c>
      <c r="G10" s="137" t="s">
        <v>218</v>
      </c>
      <c r="H10" s="137" t="s">
        <v>219</v>
      </c>
      <c r="I10" s="140">
        <v>9</v>
      </c>
    </row>
    <row r="11" spans="1:9" ht="12.75">
      <c r="A11" s="217">
        <v>1</v>
      </c>
      <c r="B11" s="138" t="s">
        <v>220</v>
      </c>
      <c r="C11" s="218" t="s">
        <v>221</v>
      </c>
      <c r="D11" s="138"/>
      <c r="E11" s="138"/>
      <c r="F11" s="138"/>
      <c r="G11" s="139">
        <f>G12</f>
        <v>2641.5</v>
      </c>
      <c r="H11" s="139">
        <f>H12</f>
        <v>2417.1</v>
      </c>
      <c r="I11" s="219">
        <f>H11/G11*100</f>
        <v>91.50482680295286</v>
      </c>
    </row>
    <row r="12" spans="1:9" ht="12.75">
      <c r="A12" s="117">
        <f>A11+1</f>
        <v>2</v>
      </c>
      <c r="B12" s="19" t="s">
        <v>220</v>
      </c>
      <c r="C12" s="184" t="s">
        <v>665</v>
      </c>
      <c r="D12" s="19" t="s">
        <v>666</v>
      </c>
      <c r="E12" s="19" t="s">
        <v>566</v>
      </c>
      <c r="F12" s="19" t="s">
        <v>566</v>
      </c>
      <c r="G12" s="220">
        <f>G13+G17+G21</f>
        <v>2641.5</v>
      </c>
      <c r="H12" s="220">
        <f>H13+H17+H21</f>
        <v>2417.1</v>
      </c>
      <c r="I12" s="221">
        <f>H12/G12*100</f>
        <v>91.50482680295286</v>
      </c>
    </row>
    <row r="13" spans="1:9" ht="38.25">
      <c r="A13" s="117">
        <f aca="true" t="shared" si="0" ref="A13:A76">A12+1</f>
        <v>3</v>
      </c>
      <c r="B13" s="19" t="s">
        <v>220</v>
      </c>
      <c r="C13" s="184" t="s">
        <v>146</v>
      </c>
      <c r="D13" s="19" t="s">
        <v>147</v>
      </c>
      <c r="E13" s="19" t="s">
        <v>566</v>
      </c>
      <c r="F13" s="19" t="s">
        <v>566</v>
      </c>
      <c r="G13" s="220">
        <f aca="true" t="shared" si="1" ref="G13:H15">G14</f>
        <v>900</v>
      </c>
      <c r="H13" s="220">
        <f t="shared" si="1"/>
        <v>900</v>
      </c>
      <c r="I13" s="221">
        <f aca="true" t="shared" si="2" ref="I13:I76">H13/G13*100</f>
        <v>100</v>
      </c>
    </row>
    <row r="14" spans="1:9" ht="51">
      <c r="A14" s="117">
        <f t="shared" si="0"/>
        <v>4</v>
      </c>
      <c r="B14" s="19" t="s">
        <v>220</v>
      </c>
      <c r="C14" s="184" t="s">
        <v>148</v>
      </c>
      <c r="D14" s="19" t="s">
        <v>147</v>
      </c>
      <c r="E14" s="19" t="s">
        <v>149</v>
      </c>
      <c r="F14" s="19" t="s">
        <v>566</v>
      </c>
      <c r="G14" s="220">
        <f t="shared" si="1"/>
        <v>900</v>
      </c>
      <c r="H14" s="220">
        <f t="shared" si="1"/>
        <v>900</v>
      </c>
      <c r="I14" s="221">
        <f t="shared" si="2"/>
        <v>100</v>
      </c>
    </row>
    <row r="15" spans="1:9" ht="12.75">
      <c r="A15" s="117">
        <f t="shared" si="0"/>
        <v>5</v>
      </c>
      <c r="B15" s="19" t="s">
        <v>220</v>
      </c>
      <c r="C15" s="184" t="s">
        <v>150</v>
      </c>
      <c r="D15" s="19" t="s">
        <v>147</v>
      </c>
      <c r="E15" s="19" t="s">
        <v>151</v>
      </c>
      <c r="F15" s="19" t="s">
        <v>566</v>
      </c>
      <c r="G15" s="220">
        <f t="shared" si="1"/>
        <v>900</v>
      </c>
      <c r="H15" s="220">
        <f t="shared" si="1"/>
        <v>900</v>
      </c>
      <c r="I15" s="221">
        <f t="shared" si="2"/>
        <v>100</v>
      </c>
    </row>
    <row r="16" spans="1:9" ht="25.5">
      <c r="A16" s="117">
        <f t="shared" si="0"/>
        <v>6</v>
      </c>
      <c r="B16" s="19" t="s">
        <v>220</v>
      </c>
      <c r="C16" s="184" t="s">
        <v>152</v>
      </c>
      <c r="D16" s="19" t="s">
        <v>147</v>
      </c>
      <c r="E16" s="19" t="s">
        <v>151</v>
      </c>
      <c r="F16" s="19" t="s">
        <v>153</v>
      </c>
      <c r="G16" s="220">
        <v>900</v>
      </c>
      <c r="H16" s="220">
        <v>900</v>
      </c>
      <c r="I16" s="221">
        <f t="shared" si="2"/>
        <v>100</v>
      </c>
    </row>
    <row r="17" spans="1:9" ht="51">
      <c r="A17" s="117">
        <f t="shared" si="0"/>
        <v>7</v>
      </c>
      <c r="B17" s="19" t="s">
        <v>220</v>
      </c>
      <c r="C17" s="184" t="s">
        <v>154</v>
      </c>
      <c r="D17" s="19" t="s">
        <v>155</v>
      </c>
      <c r="E17" s="19" t="s">
        <v>566</v>
      </c>
      <c r="F17" s="19" t="s">
        <v>566</v>
      </c>
      <c r="G17" s="220">
        <f aca="true" t="shared" si="3" ref="G17:H19">G18</f>
        <v>1317.2</v>
      </c>
      <c r="H17" s="220">
        <f t="shared" si="3"/>
        <v>1092.8</v>
      </c>
      <c r="I17" s="221">
        <f t="shared" si="2"/>
        <v>82.96386273914364</v>
      </c>
    </row>
    <row r="18" spans="1:9" ht="51">
      <c r="A18" s="117">
        <f t="shared" si="0"/>
        <v>8</v>
      </c>
      <c r="B18" s="19" t="s">
        <v>220</v>
      </c>
      <c r="C18" s="184" t="s">
        <v>148</v>
      </c>
      <c r="D18" s="19" t="s">
        <v>155</v>
      </c>
      <c r="E18" s="19" t="s">
        <v>149</v>
      </c>
      <c r="F18" s="19" t="s">
        <v>566</v>
      </c>
      <c r="G18" s="220">
        <f t="shared" si="3"/>
        <v>1317.2</v>
      </c>
      <c r="H18" s="220">
        <f t="shared" si="3"/>
        <v>1092.8</v>
      </c>
      <c r="I18" s="221">
        <f t="shared" si="2"/>
        <v>82.96386273914364</v>
      </c>
    </row>
    <row r="19" spans="1:9" ht="25.5">
      <c r="A19" s="117">
        <f t="shared" si="0"/>
        <v>9</v>
      </c>
      <c r="B19" s="19" t="s">
        <v>220</v>
      </c>
      <c r="C19" s="184" t="s">
        <v>156</v>
      </c>
      <c r="D19" s="19" t="s">
        <v>155</v>
      </c>
      <c r="E19" s="19" t="s">
        <v>157</v>
      </c>
      <c r="F19" s="19" t="s">
        <v>566</v>
      </c>
      <c r="G19" s="220">
        <f t="shared" si="3"/>
        <v>1317.2</v>
      </c>
      <c r="H19" s="220">
        <f t="shared" si="3"/>
        <v>1092.8</v>
      </c>
      <c r="I19" s="221">
        <f t="shared" si="2"/>
        <v>82.96386273914364</v>
      </c>
    </row>
    <row r="20" spans="1:9" ht="25.5">
      <c r="A20" s="117">
        <f t="shared" si="0"/>
        <v>10</v>
      </c>
      <c r="B20" s="19" t="s">
        <v>220</v>
      </c>
      <c r="C20" s="184" t="s">
        <v>152</v>
      </c>
      <c r="D20" s="19" t="s">
        <v>155</v>
      </c>
      <c r="E20" s="19" t="s">
        <v>157</v>
      </c>
      <c r="F20" s="19" t="s">
        <v>153</v>
      </c>
      <c r="G20" s="220">
        <v>1317.2</v>
      </c>
      <c r="H20" s="220">
        <v>1092.8</v>
      </c>
      <c r="I20" s="221">
        <f t="shared" si="2"/>
        <v>82.96386273914364</v>
      </c>
    </row>
    <row r="21" spans="1:9" ht="51">
      <c r="A21" s="117">
        <f t="shared" si="0"/>
        <v>11</v>
      </c>
      <c r="B21" s="19" t="s">
        <v>220</v>
      </c>
      <c r="C21" s="222" t="s">
        <v>288</v>
      </c>
      <c r="D21" s="19" t="s">
        <v>289</v>
      </c>
      <c r="E21" s="19"/>
      <c r="F21" s="19"/>
      <c r="G21" s="220">
        <f>G22+G24</f>
        <v>424.3</v>
      </c>
      <c r="H21" s="220">
        <f>H22+H24</f>
        <v>424.3</v>
      </c>
      <c r="I21" s="221">
        <f t="shared" si="2"/>
        <v>100</v>
      </c>
    </row>
    <row r="22" spans="1:9" ht="25.5">
      <c r="A22" s="117">
        <f t="shared" si="0"/>
        <v>12</v>
      </c>
      <c r="B22" s="19" t="s">
        <v>220</v>
      </c>
      <c r="C22" s="223" t="s">
        <v>983</v>
      </c>
      <c r="D22" s="19" t="s">
        <v>289</v>
      </c>
      <c r="E22" s="19" t="s">
        <v>984</v>
      </c>
      <c r="F22" s="19"/>
      <c r="G22" s="220">
        <f>G23</f>
        <v>32.5</v>
      </c>
      <c r="H22" s="220">
        <f>H23</f>
        <v>32.5</v>
      </c>
      <c r="I22" s="221">
        <f t="shared" si="2"/>
        <v>100</v>
      </c>
    </row>
    <row r="23" spans="1:9" ht="25.5">
      <c r="A23" s="117">
        <f t="shared" si="0"/>
        <v>13</v>
      </c>
      <c r="B23" s="19" t="s">
        <v>220</v>
      </c>
      <c r="C23" s="223" t="s">
        <v>983</v>
      </c>
      <c r="D23" s="19" t="s">
        <v>289</v>
      </c>
      <c r="E23" s="19" t="s">
        <v>984</v>
      </c>
      <c r="F23" s="19" t="s">
        <v>153</v>
      </c>
      <c r="G23" s="220">
        <v>32.5</v>
      </c>
      <c r="H23" s="220">
        <v>32.5</v>
      </c>
      <c r="I23" s="221">
        <f t="shared" si="2"/>
        <v>100</v>
      </c>
    </row>
    <row r="24" spans="1:9" ht="38.25">
      <c r="A24" s="117">
        <f t="shared" si="0"/>
        <v>14</v>
      </c>
      <c r="B24" s="19" t="s">
        <v>220</v>
      </c>
      <c r="C24" s="223" t="s">
        <v>985</v>
      </c>
      <c r="D24" s="19" t="s">
        <v>289</v>
      </c>
      <c r="E24" s="129" t="s">
        <v>986</v>
      </c>
      <c r="F24" s="19"/>
      <c r="G24" s="220">
        <f>G25</f>
        <v>391.8</v>
      </c>
      <c r="H24" s="220">
        <f>H25</f>
        <v>391.8</v>
      </c>
      <c r="I24" s="221">
        <f t="shared" si="2"/>
        <v>100</v>
      </c>
    </row>
    <row r="25" spans="1:9" ht="38.25">
      <c r="A25" s="117">
        <f t="shared" si="0"/>
        <v>15</v>
      </c>
      <c r="B25" s="19" t="s">
        <v>220</v>
      </c>
      <c r="C25" s="222" t="s">
        <v>985</v>
      </c>
      <c r="D25" s="19" t="s">
        <v>289</v>
      </c>
      <c r="E25" s="19" t="s">
        <v>986</v>
      </c>
      <c r="F25" s="19" t="s">
        <v>153</v>
      </c>
      <c r="G25" s="220">
        <v>391.8</v>
      </c>
      <c r="H25" s="220">
        <v>391.8</v>
      </c>
      <c r="I25" s="221">
        <f t="shared" si="2"/>
        <v>100</v>
      </c>
    </row>
    <row r="26" spans="1:10" ht="12.75">
      <c r="A26" s="217">
        <f t="shared" si="0"/>
        <v>16</v>
      </c>
      <c r="B26" s="224" t="s">
        <v>328</v>
      </c>
      <c r="C26" s="225" t="s">
        <v>664</v>
      </c>
      <c r="D26" s="226" t="s">
        <v>566</v>
      </c>
      <c r="E26" s="226" t="s">
        <v>566</v>
      </c>
      <c r="F26" s="226" t="s">
        <v>566</v>
      </c>
      <c r="G26" s="227">
        <f>G27+G48+G85+G117+G142+G190+G212+G182</f>
        <v>132425.2</v>
      </c>
      <c r="H26" s="227">
        <f>H27+H48+H85+H117+H142+H190+H212+H182</f>
        <v>116511.10000000002</v>
      </c>
      <c r="I26" s="228">
        <f>H26/G26*100</f>
        <v>87.98257431365028</v>
      </c>
      <c r="J26" s="47"/>
    </row>
    <row r="27" spans="1:9" ht="12.75">
      <c r="A27" s="117">
        <f t="shared" si="0"/>
        <v>17</v>
      </c>
      <c r="B27" s="19" t="s">
        <v>328</v>
      </c>
      <c r="C27" s="184" t="s">
        <v>665</v>
      </c>
      <c r="D27" s="19" t="s">
        <v>666</v>
      </c>
      <c r="E27" s="19" t="s">
        <v>566</v>
      </c>
      <c r="F27" s="19" t="s">
        <v>566</v>
      </c>
      <c r="G27" s="220">
        <f>G28+G40+G44</f>
        <v>36550.00000000001</v>
      </c>
      <c r="H27" s="220">
        <f>H28+H40+H44</f>
        <v>34051.8</v>
      </c>
      <c r="I27" s="221">
        <f t="shared" si="2"/>
        <v>93.16497948016415</v>
      </c>
    </row>
    <row r="28" spans="1:9" ht="63.75">
      <c r="A28" s="117">
        <f t="shared" si="0"/>
        <v>18</v>
      </c>
      <c r="B28" s="19" t="s">
        <v>328</v>
      </c>
      <c r="C28" s="184" t="s">
        <v>158</v>
      </c>
      <c r="D28" s="19" t="s">
        <v>159</v>
      </c>
      <c r="E28" s="19" t="s">
        <v>566</v>
      </c>
      <c r="F28" s="19" t="s">
        <v>566</v>
      </c>
      <c r="G28" s="220">
        <f>G29+G35</f>
        <v>35845.50000000001</v>
      </c>
      <c r="H28" s="220">
        <f>H29+H35</f>
        <v>33487.3</v>
      </c>
      <c r="I28" s="221">
        <f t="shared" si="2"/>
        <v>93.4212104727232</v>
      </c>
    </row>
    <row r="29" spans="1:9" ht="51">
      <c r="A29" s="117">
        <f t="shared" si="0"/>
        <v>19</v>
      </c>
      <c r="B29" s="19" t="s">
        <v>328</v>
      </c>
      <c r="C29" s="184" t="s">
        <v>148</v>
      </c>
      <c r="D29" s="19" t="s">
        <v>159</v>
      </c>
      <c r="E29" s="19" t="s">
        <v>149</v>
      </c>
      <c r="F29" s="19" t="s">
        <v>566</v>
      </c>
      <c r="G29" s="220">
        <f>G30+G33</f>
        <v>34416.700000000004</v>
      </c>
      <c r="H29" s="220">
        <f>H30+H33</f>
        <v>32062.600000000002</v>
      </c>
      <c r="I29" s="221">
        <f t="shared" si="2"/>
        <v>93.16000662469092</v>
      </c>
    </row>
    <row r="30" spans="1:9" ht="12.75">
      <c r="A30" s="117">
        <f t="shared" si="0"/>
        <v>20</v>
      </c>
      <c r="B30" s="19" t="s">
        <v>328</v>
      </c>
      <c r="C30" s="184" t="s">
        <v>160</v>
      </c>
      <c r="D30" s="19" t="s">
        <v>159</v>
      </c>
      <c r="E30" s="19" t="s">
        <v>161</v>
      </c>
      <c r="F30" s="19" t="s">
        <v>566</v>
      </c>
      <c r="G30" s="220">
        <f>G31</f>
        <v>33465.8</v>
      </c>
      <c r="H30" s="220">
        <f>H31</f>
        <v>31111.7</v>
      </c>
      <c r="I30" s="221">
        <f t="shared" si="2"/>
        <v>92.96565448906047</v>
      </c>
    </row>
    <row r="31" spans="1:9" ht="12.75">
      <c r="A31" s="117">
        <f t="shared" si="0"/>
        <v>21</v>
      </c>
      <c r="B31" s="19" t="s">
        <v>328</v>
      </c>
      <c r="C31" s="184" t="s">
        <v>162</v>
      </c>
      <c r="D31" s="19" t="s">
        <v>159</v>
      </c>
      <c r="E31" s="19" t="s">
        <v>163</v>
      </c>
      <c r="F31" s="19" t="s">
        <v>566</v>
      </c>
      <c r="G31" s="220">
        <f>G32</f>
        <v>33465.8</v>
      </c>
      <c r="H31" s="220">
        <f>H32</f>
        <v>31111.7</v>
      </c>
      <c r="I31" s="221">
        <f t="shared" si="2"/>
        <v>92.96565448906047</v>
      </c>
    </row>
    <row r="32" spans="1:9" ht="25.5">
      <c r="A32" s="117">
        <f t="shared" si="0"/>
        <v>22</v>
      </c>
      <c r="B32" s="19" t="s">
        <v>328</v>
      </c>
      <c r="C32" s="184" t="s">
        <v>152</v>
      </c>
      <c r="D32" s="19" t="s">
        <v>159</v>
      </c>
      <c r="E32" s="19" t="s">
        <v>163</v>
      </c>
      <c r="F32" s="19" t="s">
        <v>153</v>
      </c>
      <c r="G32" s="220">
        <v>33465.8</v>
      </c>
      <c r="H32" s="220">
        <v>31111.7</v>
      </c>
      <c r="I32" s="221">
        <f t="shared" si="2"/>
        <v>92.96565448906047</v>
      </c>
    </row>
    <row r="33" spans="1:9" ht="38.25">
      <c r="A33" s="117">
        <f t="shared" si="0"/>
        <v>23</v>
      </c>
      <c r="B33" s="19" t="s">
        <v>328</v>
      </c>
      <c r="C33" s="184" t="s">
        <v>142</v>
      </c>
      <c r="D33" s="19" t="s">
        <v>159</v>
      </c>
      <c r="E33" s="19" t="s">
        <v>143</v>
      </c>
      <c r="F33" s="19" t="s">
        <v>566</v>
      </c>
      <c r="G33" s="220">
        <f>G34</f>
        <v>950.9</v>
      </c>
      <c r="H33" s="220">
        <f>H34</f>
        <v>950.9</v>
      </c>
      <c r="I33" s="221">
        <f t="shared" si="2"/>
        <v>100</v>
      </c>
    </row>
    <row r="34" spans="1:9" ht="25.5">
      <c r="A34" s="117">
        <f t="shared" si="0"/>
        <v>24</v>
      </c>
      <c r="B34" s="19" t="s">
        <v>328</v>
      </c>
      <c r="C34" s="184" t="s">
        <v>152</v>
      </c>
      <c r="D34" s="19" t="s">
        <v>159</v>
      </c>
      <c r="E34" s="19" t="s">
        <v>143</v>
      </c>
      <c r="F34" s="19" t="s">
        <v>153</v>
      </c>
      <c r="G34" s="220">
        <v>950.9</v>
      </c>
      <c r="H34" s="220">
        <v>950.9</v>
      </c>
      <c r="I34" s="221">
        <f t="shared" si="2"/>
        <v>100</v>
      </c>
    </row>
    <row r="35" spans="1:9" ht="38.25">
      <c r="A35" s="117">
        <f t="shared" si="0"/>
        <v>25</v>
      </c>
      <c r="B35" s="19" t="s">
        <v>328</v>
      </c>
      <c r="C35" s="184" t="s">
        <v>222</v>
      </c>
      <c r="D35" s="19" t="s">
        <v>159</v>
      </c>
      <c r="E35" s="19" t="s">
        <v>164</v>
      </c>
      <c r="F35" s="19" t="s">
        <v>566</v>
      </c>
      <c r="G35" s="220">
        <f>G36+G38</f>
        <v>1428.8</v>
      </c>
      <c r="H35" s="220">
        <f>H36+H38</f>
        <v>1424.7</v>
      </c>
      <c r="I35" s="221">
        <f t="shared" si="2"/>
        <v>99.71304591265398</v>
      </c>
    </row>
    <row r="36" spans="1:9" ht="38.25">
      <c r="A36" s="117">
        <f t="shared" si="0"/>
        <v>26</v>
      </c>
      <c r="B36" s="19" t="s">
        <v>328</v>
      </c>
      <c r="C36" s="184" t="s">
        <v>582</v>
      </c>
      <c r="D36" s="19" t="s">
        <v>159</v>
      </c>
      <c r="E36" s="19" t="s">
        <v>583</v>
      </c>
      <c r="F36" s="19" t="s">
        <v>566</v>
      </c>
      <c r="G36" s="220">
        <f>G37</f>
        <v>429.8</v>
      </c>
      <c r="H36" s="220">
        <f>H37</f>
        <v>429.8</v>
      </c>
      <c r="I36" s="221">
        <f t="shared" si="2"/>
        <v>100</v>
      </c>
    </row>
    <row r="37" spans="1:9" ht="25.5">
      <c r="A37" s="117">
        <f t="shared" si="0"/>
        <v>27</v>
      </c>
      <c r="B37" s="19" t="s">
        <v>328</v>
      </c>
      <c r="C37" s="184" t="s">
        <v>152</v>
      </c>
      <c r="D37" s="19" t="s">
        <v>159</v>
      </c>
      <c r="E37" s="19" t="s">
        <v>583</v>
      </c>
      <c r="F37" s="19" t="s">
        <v>153</v>
      </c>
      <c r="G37" s="220">
        <v>429.8</v>
      </c>
      <c r="H37" s="220">
        <v>429.8</v>
      </c>
      <c r="I37" s="221">
        <f t="shared" si="2"/>
        <v>100</v>
      </c>
    </row>
    <row r="38" spans="1:9" ht="51">
      <c r="A38" s="117">
        <f t="shared" si="0"/>
        <v>28</v>
      </c>
      <c r="B38" s="19" t="s">
        <v>328</v>
      </c>
      <c r="C38" s="184" t="s">
        <v>584</v>
      </c>
      <c r="D38" s="19" t="s">
        <v>159</v>
      </c>
      <c r="E38" s="19" t="s">
        <v>585</v>
      </c>
      <c r="F38" s="19" t="s">
        <v>566</v>
      </c>
      <c r="G38" s="220">
        <f>G39</f>
        <v>999</v>
      </c>
      <c r="H38" s="220">
        <f>H39</f>
        <v>994.9</v>
      </c>
      <c r="I38" s="221">
        <f t="shared" si="2"/>
        <v>99.5895895895896</v>
      </c>
    </row>
    <row r="39" spans="1:9" ht="25.5">
      <c r="A39" s="117">
        <f t="shared" si="0"/>
        <v>29</v>
      </c>
      <c r="B39" s="19" t="s">
        <v>328</v>
      </c>
      <c r="C39" s="184" t="s">
        <v>152</v>
      </c>
      <c r="D39" s="19" t="s">
        <v>159</v>
      </c>
      <c r="E39" s="19" t="s">
        <v>585</v>
      </c>
      <c r="F39" s="19" t="s">
        <v>153</v>
      </c>
      <c r="G39" s="220">
        <v>999</v>
      </c>
      <c r="H39" s="220">
        <v>994.9</v>
      </c>
      <c r="I39" s="221">
        <f t="shared" si="2"/>
        <v>99.5895895895896</v>
      </c>
    </row>
    <row r="40" spans="1:9" ht="12.75">
      <c r="A40" s="117">
        <f t="shared" si="0"/>
        <v>30</v>
      </c>
      <c r="B40" s="19" t="s">
        <v>328</v>
      </c>
      <c r="C40" s="184" t="s">
        <v>586</v>
      </c>
      <c r="D40" s="19" t="s">
        <v>165</v>
      </c>
      <c r="E40" s="19" t="s">
        <v>566</v>
      </c>
      <c r="F40" s="19" t="s">
        <v>566</v>
      </c>
      <c r="G40" s="220">
        <f aca="true" t="shared" si="4" ref="G40:H42">G41</f>
        <v>140</v>
      </c>
      <c r="H40" s="220">
        <f t="shared" si="4"/>
        <v>0</v>
      </c>
      <c r="I40" s="221">
        <f t="shared" si="2"/>
        <v>0</v>
      </c>
    </row>
    <row r="41" spans="1:9" ht="12.75">
      <c r="A41" s="117">
        <f t="shared" si="0"/>
        <v>31</v>
      </c>
      <c r="B41" s="19" t="s">
        <v>328</v>
      </c>
      <c r="C41" s="184" t="s">
        <v>586</v>
      </c>
      <c r="D41" s="19" t="s">
        <v>165</v>
      </c>
      <c r="E41" s="19" t="s">
        <v>587</v>
      </c>
      <c r="F41" s="19" t="s">
        <v>566</v>
      </c>
      <c r="G41" s="220">
        <f t="shared" si="4"/>
        <v>140</v>
      </c>
      <c r="H41" s="220">
        <f t="shared" si="4"/>
        <v>0</v>
      </c>
      <c r="I41" s="221">
        <f t="shared" si="2"/>
        <v>0</v>
      </c>
    </row>
    <row r="42" spans="1:9" ht="12.75">
      <c r="A42" s="117">
        <f t="shared" si="0"/>
        <v>32</v>
      </c>
      <c r="B42" s="19" t="s">
        <v>328</v>
      </c>
      <c r="C42" s="184" t="s">
        <v>588</v>
      </c>
      <c r="D42" s="19" t="s">
        <v>165</v>
      </c>
      <c r="E42" s="19" t="s">
        <v>589</v>
      </c>
      <c r="F42" s="19" t="s">
        <v>566</v>
      </c>
      <c r="G42" s="220">
        <f t="shared" si="4"/>
        <v>140</v>
      </c>
      <c r="H42" s="220">
        <f t="shared" si="4"/>
        <v>0</v>
      </c>
      <c r="I42" s="221">
        <f t="shared" si="2"/>
        <v>0</v>
      </c>
    </row>
    <row r="43" spans="1:9" ht="12.75">
      <c r="A43" s="117">
        <f t="shared" si="0"/>
        <v>33</v>
      </c>
      <c r="B43" s="19" t="s">
        <v>328</v>
      </c>
      <c r="C43" s="184" t="s">
        <v>590</v>
      </c>
      <c r="D43" s="19" t="s">
        <v>165</v>
      </c>
      <c r="E43" s="19" t="s">
        <v>589</v>
      </c>
      <c r="F43" s="19" t="s">
        <v>591</v>
      </c>
      <c r="G43" s="220">
        <v>140</v>
      </c>
      <c r="H43" s="220">
        <v>0</v>
      </c>
      <c r="I43" s="221">
        <f t="shared" si="2"/>
        <v>0</v>
      </c>
    </row>
    <row r="44" spans="1:9" ht="12.75">
      <c r="A44" s="117">
        <f t="shared" si="0"/>
        <v>34</v>
      </c>
      <c r="B44" s="19" t="s">
        <v>328</v>
      </c>
      <c r="C44" s="184" t="s">
        <v>592</v>
      </c>
      <c r="D44" s="19" t="s">
        <v>166</v>
      </c>
      <c r="E44" s="19"/>
      <c r="F44" s="19"/>
      <c r="G44" s="220">
        <f>G45</f>
        <v>564.5</v>
      </c>
      <c r="H44" s="220">
        <f>H45</f>
        <v>564.5</v>
      </c>
      <c r="I44" s="221">
        <f t="shared" si="2"/>
        <v>100</v>
      </c>
    </row>
    <row r="45" spans="1:9" ht="38.25">
      <c r="A45" s="117">
        <f t="shared" si="0"/>
        <v>35</v>
      </c>
      <c r="B45" s="19" t="s">
        <v>328</v>
      </c>
      <c r="C45" s="184" t="s">
        <v>363</v>
      </c>
      <c r="D45" s="19" t="s">
        <v>166</v>
      </c>
      <c r="E45" s="19" t="s">
        <v>364</v>
      </c>
      <c r="F45" s="19"/>
      <c r="G45" s="220">
        <f>G46+G47</f>
        <v>564.5</v>
      </c>
      <c r="H45" s="220">
        <f>H46+H47</f>
        <v>564.5</v>
      </c>
      <c r="I45" s="221">
        <f t="shared" si="2"/>
        <v>100</v>
      </c>
    </row>
    <row r="46" spans="1:9" ht="25.5">
      <c r="A46" s="117">
        <f t="shared" si="0"/>
        <v>36</v>
      </c>
      <c r="B46" s="19" t="s">
        <v>328</v>
      </c>
      <c r="C46" s="184" t="s">
        <v>987</v>
      </c>
      <c r="D46" s="19" t="s">
        <v>166</v>
      </c>
      <c r="E46" s="19" t="s">
        <v>365</v>
      </c>
      <c r="F46" s="19" t="s">
        <v>988</v>
      </c>
      <c r="G46" s="220">
        <v>257.7</v>
      </c>
      <c r="H46" s="220">
        <v>257.7</v>
      </c>
      <c r="I46" s="221">
        <f t="shared" si="2"/>
        <v>100</v>
      </c>
    </row>
    <row r="47" spans="1:9" ht="38.25">
      <c r="A47" s="117">
        <f t="shared" si="0"/>
        <v>37</v>
      </c>
      <c r="B47" s="19" t="s">
        <v>328</v>
      </c>
      <c r="C47" s="40" t="s">
        <v>224</v>
      </c>
      <c r="D47" s="19" t="s">
        <v>166</v>
      </c>
      <c r="E47" s="19" t="s">
        <v>223</v>
      </c>
      <c r="F47" s="19" t="s">
        <v>141</v>
      </c>
      <c r="G47" s="220">
        <v>306.8</v>
      </c>
      <c r="H47" s="220">
        <v>306.8</v>
      </c>
      <c r="I47" s="221">
        <f t="shared" si="2"/>
        <v>100</v>
      </c>
    </row>
    <row r="48" spans="1:9" ht="12.75">
      <c r="A48" s="117">
        <f t="shared" si="0"/>
        <v>38</v>
      </c>
      <c r="B48" s="19" t="s">
        <v>328</v>
      </c>
      <c r="C48" s="184" t="s">
        <v>736</v>
      </c>
      <c r="D48" s="19" t="s">
        <v>596</v>
      </c>
      <c r="E48" s="19" t="s">
        <v>566</v>
      </c>
      <c r="F48" s="19" t="s">
        <v>566</v>
      </c>
      <c r="G48" s="220">
        <f>G49+G63+G67+G60</f>
        <v>24927.500000000004</v>
      </c>
      <c r="H48" s="220">
        <f>H49+H63+H67+H60</f>
        <v>18156.8</v>
      </c>
      <c r="I48" s="221">
        <f t="shared" si="2"/>
        <v>72.83843145120849</v>
      </c>
    </row>
    <row r="49" spans="1:9" ht="12.75">
      <c r="A49" s="117">
        <f t="shared" si="0"/>
        <v>39</v>
      </c>
      <c r="B49" s="19" t="s">
        <v>328</v>
      </c>
      <c r="C49" s="184" t="s">
        <v>597</v>
      </c>
      <c r="D49" s="19" t="s">
        <v>598</v>
      </c>
      <c r="E49" s="19" t="s">
        <v>566</v>
      </c>
      <c r="F49" s="19" t="s">
        <v>566</v>
      </c>
      <c r="G49" s="220">
        <f>G53+G55+G50</f>
        <v>4132.6</v>
      </c>
      <c r="H49" s="220">
        <f>H53+H55+H50</f>
        <v>4123.9</v>
      </c>
      <c r="I49" s="221">
        <f t="shared" si="2"/>
        <v>99.78947877849295</v>
      </c>
    </row>
    <row r="50" spans="1:9" ht="51">
      <c r="A50" s="117">
        <f t="shared" si="0"/>
        <v>40</v>
      </c>
      <c r="B50" s="19" t="s">
        <v>328</v>
      </c>
      <c r="C50" s="229" t="s">
        <v>989</v>
      </c>
      <c r="D50" s="19" t="s">
        <v>598</v>
      </c>
      <c r="E50" s="19" t="s">
        <v>990</v>
      </c>
      <c r="F50" s="19"/>
      <c r="G50" s="220">
        <f>G51</f>
        <v>294.5</v>
      </c>
      <c r="H50" s="220">
        <f>H51</f>
        <v>286.3</v>
      </c>
      <c r="I50" s="221">
        <f t="shared" si="2"/>
        <v>97.21561969439729</v>
      </c>
    </row>
    <row r="51" spans="1:9" ht="12.75">
      <c r="A51" s="117">
        <f t="shared" si="0"/>
        <v>41</v>
      </c>
      <c r="B51" s="19" t="s">
        <v>328</v>
      </c>
      <c r="C51" s="184" t="s">
        <v>599</v>
      </c>
      <c r="D51" s="19" t="s">
        <v>598</v>
      </c>
      <c r="E51" s="19" t="s">
        <v>990</v>
      </c>
      <c r="F51" s="19" t="s">
        <v>600</v>
      </c>
      <c r="G51" s="220">
        <v>294.5</v>
      </c>
      <c r="H51" s="220">
        <v>286.3</v>
      </c>
      <c r="I51" s="221">
        <f t="shared" si="2"/>
        <v>97.21561969439729</v>
      </c>
    </row>
    <row r="52" spans="1:9" ht="63.75">
      <c r="A52" s="117">
        <f t="shared" si="0"/>
        <v>42</v>
      </c>
      <c r="B52" s="19" t="s">
        <v>328</v>
      </c>
      <c r="C52" s="230" t="s">
        <v>991</v>
      </c>
      <c r="D52" s="19" t="s">
        <v>598</v>
      </c>
      <c r="E52" s="19" t="s">
        <v>145</v>
      </c>
      <c r="F52" s="19"/>
      <c r="G52" s="220">
        <f>G53</f>
        <v>22.9</v>
      </c>
      <c r="H52" s="220">
        <f>H53</f>
        <v>22.4</v>
      </c>
      <c r="I52" s="221">
        <f t="shared" si="2"/>
        <v>97.81659388646288</v>
      </c>
    </row>
    <row r="53" spans="1:9" ht="63.75">
      <c r="A53" s="117">
        <f t="shared" si="0"/>
        <v>43</v>
      </c>
      <c r="B53" s="19" t="s">
        <v>328</v>
      </c>
      <c r="C53" s="40" t="s">
        <v>992</v>
      </c>
      <c r="D53" s="231" t="s">
        <v>598</v>
      </c>
      <c r="E53" s="231" t="s">
        <v>145</v>
      </c>
      <c r="F53" s="231"/>
      <c r="G53" s="232">
        <f>G54</f>
        <v>22.9</v>
      </c>
      <c r="H53" s="232">
        <f>H54</f>
        <v>22.4</v>
      </c>
      <c r="I53" s="221">
        <f t="shared" si="2"/>
        <v>97.81659388646288</v>
      </c>
    </row>
    <row r="54" spans="1:9" ht="25.5">
      <c r="A54" s="117">
        <f t="shared" si="0"/>
        <v>44</v>
      </c>
      <c r="B54" s="19" t="s">
        <v>328</v>
      </c>
      <c r="C54" s="40" t="s">
        <v>152</v>
      </c>
      <c r="D54" s="231" t="s">
        <v>598</v>
      </c>
      <c r="E54" s="231" t="s">
        <v>145</v>
      </c>
      <c r="F54" s="231" t="s">
        <v>153</v>
      </c>
      <c r="G54" s="232">
        <v>22.9</v>
      </c>
      <c r="H54" s="232">
        <v>22.4</v>
      </c>
      <c r="I54" s="221">
        <f t="shared" si="2"/>
        <v>97.81659388646288</v>
      </c>
    </row>
    <row r="55" spans="1:9" ht="38.25">
      <c r="A55" s="117">
        <f t="shared" si="0"/>
        <v>45</v>
      </c>
      <c r="B55" s="19" t="s">
        <v>328</v>
      </c>
      <c r="C55" s="184" t="s">
        <v>222</v>
      </c>
      <c r="D55" s="19" t="s">
        <v>598</v>
      </c>
      <c r="E55" s="19" t="s">
        <v>164</v>
      </c>
      <c r="F55" s="19" t="s">
        <v>566</v>
      </c>
      <c r="G55" s="220">
        <f>G56+G58</f>
        <v>3815.2</v>
      </c>
      <c r="H55" s="220">
        <f>H56+H58</f>
        <v>3815.2</v>
      </c>
      <c r="I55" s="221">
        <f t="shared" si="2"/>
        <v>100</v>
      </c>
    </row>
    <row r="56" spans="1:9" ht="51">
      <c r="A56" s="117">
        <f t="shared" si="0"/>
        <v>46</v>
      </c>
      <c r="B56" s="19" t="s">
        <v>328</v>
      </c>
      <c r="C56" s="184" t="s">
        <v>78</v>
      </c>
      <c r="D56" s="19" t="s">
        <v>598</v>
      </c>
      <c r="E56" s="19" t="s">
        <v>79</v>
      </c>
      <c r="F56" s="19" t="s">
        <v>566</v>
      </c>
      <c r="G56" s="220">
        <f>G57</f>
        <v>3214.2</v>
      </c>
      <c r="H56" s="220">
        <f>H57</f>
        <v>3214.2</v>
      </c>
      <c r="I56" s="221">
        <f t="shared" si="2"/>
        <v>100</v>
      </c>
    </row>
    <row r="57" spans="1:9" ht="25.5">
      <c r="A57" s="117">
        <f t="shared" si="0"/>
        <v>47</v>
      </c>
      <c r="B57" s="19" t="s">
        <v>328</v>
      </c>
      <c r="C57" s="184" t="s">
        <v>152</v>
      </c>
      <c r="D57" s="19" t="s">
        <v>598</v>
      </c>
      <c r="E57" s="19" t="s">
        <v>79</v>
      </c>
      <c r="F57" s="19" t="s">
        <v>153</v>
      </c>
      <c r="G57" s="220">
        <v>3214.2</v>
      </c>
      <c r="H57" s="220">
        <v>3214.2</v>
      </c>
      <c r="I57" s="221">
        <f t="shared" si="2"/>
        <v>100</v>
      </c>
    </row>
    <row r="58" spans="1:9" ht="51">
      <c r="A58" s="117">
        <f t="shared" si="0"/>
        <v>48</v>
      </c>
      <c r="B58" s="19" t="s">
        <v>328</v>
      </c>
      <c r="C58" s="233" t="s">
        <v>993</v>
      </c>
      <c r="D58" s="19" t="s">
        <v>598</v>
      </c>
      <c r="E58" s="19" t="s">
        <v>994</v>
      </c>
      <c r="F58" s="19"/>
      <c r="G58" s="220">
        <f>G59</f>
        <v>601</v>
      </c>
      <c r="H58" s="220">
        <f>H59</f>
        <v>601</v>
      </c>
      <c r="I58" s="221">
        <f t="shared" si="2"/>
        <v>100</v>
      </c>
    </row>
    <row r="59" spans="1:9" ht="25.5">
      <c r="A59" s="117">
        <f t="shared" si="0"/>
        <v>49</v>
      </c>
      <c r="B59" s="19" t="s">
        <v>328</v>
      </c>
      <c r="C59" s="184" t="s">
        <v>152</v>
      </c>
      <c r="D59" s="19" t="s">
        <v>598</v>
      </c>
      <c r="E59" s="19" t="s">
        <v>994</v>
      </c>
      <c r="F59" s="19" t="s">
        <v>153</v>
      </c>
      <c r="G59" s="220">
        <v>601</v>
      </c>
      <c r="H59" s="220">
        <v>601</v>
      </c>
      <c r="I59" s="221">
        <f t="shared" si="2"/>
        <v>100</v>
      </c>
    </row>
    <row r="60" spans="1:9" ht="12.75">
      <c r="A60" s="117">
        <f t="shared" si="0"/>
        <v>50</v>
      </c>
      <c r="B60" s="19" t="s">
        <v>328</v>
      </c>
      <c r="C60" s="40" t="s">
        <v>833</v>
      </c>
      <c r="D60" s="231" t="s">
        <v>669</v>
      </c>
      <c r="E60" s="231" t="s">
        <v>566</v>
      </c>
      <c r="F60" s="231"/>
      <c r="G60" s="220">
        <f>G61</f>
        <v>4089.9</v>
      </c>
      <c r="H60" s="220">
        <f>H61</f>
        <v>3233.2</v>
      </c>
      <c r="I60" s="221">
        <f t="shared" si="2"/>
        <v>79.05327758624905</v>
      </c>
    </row>
    <row r="61" spans="1:9" ht="38.25">
      <c r="A61" s="117">
        <f t="shared" si="0"/>
        <v>51</v>
      </c>
      <c r="B61" s="19" t="s">
        <v>328</v>
      </c>
      <c r="C61" s="233" t="s">
        <v>670</v>
      </c>
      <c r="D61" s="231" t="s">
        <v>669</v>
      </c>
      <c r="E61" s="231" t="s">
        <v>671</v>
      </c>
      <c r="F61" s="231"/>
      <c r="G61" s="220">
        <f>G62</f>
        <v>4089.9</v>
      </c>
      <c r="H61" s="220">
        <f>H62</f>
        <v>3233.2</v>
      </c>
      <c r="I61" s="221">
        <f t="shared" si="2"/>
        <v>79.05327758624905</v>
      </c>
    </row>
    <row r="62" spans="1:9" ht="12.75">
      <c r="A62" s="117">
        <f t="shared" si="0"/>
        <v>52</v>
      </c>
      <c r="B62" s="19" t="s">
        <v>328</v>
      </c>
      <c r="C62" s="184" t="s">
        <v>590</v>
      </c>
      <c r="D62" s="231" t="s">
        <v>669</v>
      </c>
      <c r="E62" s="231" t="s">
        <v>671</v>
      </c>
      <c r="F62" s="231" t="s">
        <v>591</v>
      </c>
      <c r="G62" s="220">
        <v>4089.9</v>
      </c>
      <c r="H62" s="220">
        <v>3233.2</v>
      </c>
      <c r="I62" s="221">
        <f t="shared" si="2"/>
        <v>79.05327758624905</v>
      </c>
    </row>
    <row r="63" spans="1:9" ht="12.75">
      <c r="A63" s="117">
        <f t="shared" si="0"/>
        <v>53</v>
      </c>
      <c r="B63" s="19" t="s">
        <v>328</v>
      </c>
      <c r="C63" s="184" t="s">
        <v>81</v>
      </c>
      <c r="D63" s="19" t="s">
        <v>82</v>
      </c>
      <c r="E63" s="19" t="s">
        <v>566</v>
      </c>
      <c r="F63" s="19" t="s">
        <v>566</v>
      </c>
      <c r="G63" s="220">
        <f aca="true" t="shared" si="5" ref="G63:H65">G64</f>
        <v>10736.7</v>
      </c>
      <c r="H63" s="220">
        <f t="shared" si="5"/>
        <v>9404</v>
      </c>
      <c r="I63" s="221">
        <f t="shared" si="2"/>
        <v>87.58743375525067</v>
      </c>
    </row>
    <row r="64" spans="1:9" ht="12.75">
      <c r="A64" s="117">
        <f t="shared" si="0"/>
        <v>54</v>
      </c>
      <c r="B64" s="19" t="s">
        <v>328</v>
      </c>
      <c r="C64" s="184" t="s">
        <v>83</v>
      </c>
      <c r="D64" s="19" t="s">
        <v>82</v>
      </c>
      <c r="E64" s="19" t="s">
        <v>84</v>
      </c>
      <c r="F64" s="19" t="s">
        <v>566</v>
      </c>
      <c r="G64" s="220">
        <f t="shared" si="5"/>
        <v>10736.7</v>
      </c>
      <c r="H64" s="220">
        <f t="shared" si="5"/>
        <v>9404</v>
      </c>
      <c r="I64" s="221">
        <f t="shared" si="2"/>
        <v>87.58743375525067</v>
      </c>
    </row>
    <row r="65" spans="1:9" ht="25.5">
      <c r="A65" s="117">
        <f t="shared" si="0"/>
        <v>55</v>
      </c>
      <c r="B65" s="19" t="s">
        <v>328</v>
      </c>
      <c r="C65" s="184" t="s">
        <v>85</v>
      </c>
      <c r="D65" s="19" t="s">
        <v>82</v>
      </c>
      <c r="E65" s="19" t="s">
        <v>86</v>
      </c>
      <c r="F65" s="19" t="s">
        <v>566</v>
      </c>
      <c r="G65" s="220">
        <f t="shared" si="5"/>
        <v>10736.7</v>
      </c>
      <c r="H65" s="220">
        <f t="shared" si="5"/>
        <v>9404</v>
      </c>
      <c r="I65" s="221">
        <f t="shared" si="2"/>
        <v>87.58743375525067</v>
      </c>
    </row>
    <row r="66" spans="1:9" ht="12.75">
      <c r="A66" s="117">
        <f t="shared" si="0"/>
        <v>56</v>
      </c>
      <c r="B66" s="19" t="s">
        <v>328</v>
      </c>
      <c r="C66" s="184" t="s">
        <v>599</v>
      </c>
      <c r="D66" s="19" t="s">
        <v>82</v>
      </c>
      <c r="E66" s="19" t="s">
        <v>86</v>
      </c>
      <c r="F66" s="19" t="s">
        <v>600</v>
      </c>
      <c r="G66" s="220">
        <v>10736.7</v>
      </c>
      <c r="H66" s="220">
        <v>9404</v>
      </c>
      <c r="I66" s="221">
        <f t="shared" si="2"/>
        <v>87.58743375525067</v>
      </c>
    </row>
    <row r="67" spans="1:9" ht="25.5">
      <c r="A67" s="117">
        <f t="shared" si="0"/>
        <v>57</v>
      </c>
      <c r="B67" s="19" t="s">
        <v>328</v>
      </c>
      <c r="C67" s="40" t="s">
        <v>87</v>
      </c>
      <c r="D67" s="231" t="s">
        <v>88</v>
      </c>
      <c r="E67" s="231" t="s">
        <v>566</v>
      </c>
      <c r="F67" s="231"/>
      <c r="G67" s="234">
        <f>G71+G72+G74+G76+G83+G69</f>
        <v>5968.3</v>
      </c>
      <c r="H67" s="234">
        <f>H71+H72+H74+H76+H83+H69</f>
        <v>1395.6999999999998</v>
      </c>
      <c r="I67" s="221">
        <f t="shared" si="2"/>
        <v>23.385218571452505</v>
      </c>
    </row>
    <row r="68" spans="1:9" ht="38.25">
      <c r="A68" s="117">
        <f t="shared" si="0"/>
        <v>58</v>
      </c>
      <c r="B68" s="19" t="s">
        <v>328</v>
      </c>
      <c r="C68" s="235" t="s">
        <v>995</v>
      </c>
      <c r="D68" s="231" t="s">
        <v>88</v>
      </c>
      <c r="E68" s="231" t="s">
        <v>996</v>
      </c>
      <c r="F68" s="231"/>
      <c r="G68" s="234">
        <f>G69</f>
        <v>827</v>
      </c>
      <c r="H68" s="234">
        <f>H69</f>
        <v>91</v>
      </c>
      <c r="I68" s="221">
        <f t="shared" si="2"/>
        <v>11.003627569528417</v>
      </c>
    </row>
    <row r="69" spans="1:9" ht="25.5">
      <c r="A69" s="117">
        <f t="shared" si="0"/>
        <v>59</v>
      </c>
      <c r="B69" s="19" t="s">
        <v>328</v>
      </c>
      <c r="C69" s="184" t="s">
        <v>152</v>
      </c>
      <c r="D69" s="231" t="s">
        <v>88</v>
      </c>
      <c r="E69" s="231" t="s">
        <v>996</v>
      </c>
      <c r="F69" s="231" t="s">
        <v>153</v>
      </c>
      <c r="G69" s="234">
        <v>827</v>
      </c>
      <c r="H69" s="234">
        <v>91</v>
      </c>
      <c r="I69" s="221">
        <f t="shared" si="2"/>
        <v>11.003627569528417</v>
      </c>
    </row>
    <row r="70" spans="1:9" ht="51">
      <c r="A70" s="117">
        <f t="shared" si="0"/>
        <v>60</v>
      </c>
      <c r="B70" s="19" t="s">
        <v>328</v>
      </c>
      <c r="C70" s="184" t="s">
        <v>997</v>
      </c>
      <c r="D70" s="231" t="s">
        <v>88</v>
      </c>
      <c r="E70" s="231" t="s">
        <v>764</v>
      </c>
      <c r="F70" s="231"/>
      <c r="G70" s="234">
        <f>G71</f>
        <v>449</v>
      </c>
      <c r="H70" s="234">
        <f>H71</f>
        <v>449</v>
      </c>
      <c r="I70" s="221">
        <f t="shared" si="2"/>
        <v>100</v>
      </c>
    </row>
    <row r="71" spans="1:9" ht="51">
      <c r="A71" s="117">
        <f t="shared" si="0"/>
        <v>61</v>
      </c>
      <c r="B71" s="19" t="s">
        <v>328</v>
      </c>
      <c r="C71" s="233" t="s">
        <v>765</v>
      </c>
      <c r="D71" s="231" t="s">
        <v>88</v>
      </c>
      <c r="E71" s="231" t="s">
        <v>766</v>
      </c>
      <c r="F71" s="231" t="s">
        <v>153</v>
      </c>
      <c r="G71" s="234">
        <v>449</v>
      </c>
      <c r="H71" s="234">
        <v>449</v>
      </c>
      <c r="I71" s="221">
        <f t="shared" si="2"/>
        <v>100</v>
      </c>
    </row>
    <row r="72" spans="1:9" ht="63.75">
      <c r="A72" s="117">
        <f t="shared" si="0"/>
        <v>62</v>
      </c>
      <c r="B72" s="19" t="s">
        <v>328</v>
      </c>
      <c r="C72" s="40" t="s">
        <v>998</v>
      </c>
      <c r="D72" s="231" t="s">
        <v>88</v>
      </c>
      <c r="E72" s="231" t="s">
        <v>999</v>
      </c>
      <c r="F72" s="231"/>
      <c r="G72" s="234">
        <f>G73</f>
        <v>2828.5</v>
      </c>
      <c r="H72" s="234">
        <f>H73</f>
        <v>0</v>
      </c>
      <c r="I72" s="221">
        <f t="shared" si="2"/>
        <v>0</v>
      </c>
    </row>
    <row r="73" spans="1:9" ht="25.5">
      <c r="A73" s="117">
        <f t="shared" si="0"/>
        <v>63</v>
      </c>
      <c r="B73" s="19" t="s">
        <v>328</v>
      </c>
      <c r="C73" s="40" t="s">
        <v>152</v>
      </c>
      <c r="D73" s="231" t="s">
        <v>88</v>
      </c>
      <c r="E73" s="231" t="s">
        <v>999</v>
      </c>
      <c r="F73" s="231" t="s">
        <v>153</v>
      </c>
      <c r="G73" s="234">
        <v>2828.5</v>
      </c>
      <c r="H73" s="234"/>
      <c r="I73" s="221">
        <f t="shared" si="2"/>
        <v>0</v>
      </c>
    </row>
    <row r="74" spans="1:9" ht="38.25">
      <c r="A74" s="117">
        <f t="shared" si="0"/>
        <v>64</v>
      </c>
      <c r="B74" s="19" t="s">
        <v>328</v>
      </c>
      <c r="C74" s="235" t="s">
        <v>1000</v>
      </c>
      <c r="D74" s="231" t="s">
        <v>88</v>
      </c>
      <c r="E74" s="231" t="s">
        <v>1001</v>
      </c>
      <c r="F74" s="231"/>
      <c r="G74" s="234">
        <f>G75</f>
        <v>155.4</v>
      </c>
      <c r="H74" s="234">
        <f>H75</f>
        <v>155.4</v>
      </c>
      <c r="I74" s="221">
        <f t="shared" si="2"/>
        <v>100</v>
      </c>
    </row>
    <row r="75" spans="1:9" ht="25.5">
      <c r="A75" s="117">
        <f t="shared" si="0"/>
        <v>65</v>
      </c>
      <c r="B75" s="19" t="s">
        <v>328</v>
      </c>
      <c r="C75" s="40" t="s">
        <v>152</v>
      </c>
      <c r="D75" s="231" t="s">
        <v>88</v>
      </c>
      <c r="E75" s="231" t="s">
        <v>1001</v>
      </c>
      <c r="F75" s="231" t="s">
        <v>153</v>
      </c>
      <c r="G75" s="234">
        <v>155.4</v>
      </c>
      <c r="H75" s="234">
        <v>155.4</v>
      </c>
      <c r="I75" s="221">
        <f t="shared" si="2"/>
        <v>100</v>
      </c>
    </row>
    <row r="76" spans="1:9" ht="25.5">
      <c r="A76" s="117">
        <f t="shared" si="0"/>
        <v>66</v>
      </c>
      <c r="B76" s="19" t="s">
        <v>328</v>
      </c>
      <c r="C76" s="184" t="s">
        <v>89</v>
      </c>
      <c r="D76" s="231" t="s">
        <v>88</v>
      </c>
      <c r="E76" s="231" t="s">
        <v>90</v>
      </c>
      <c r="F76" s="231"/>
      <c r="G76" s="234">
        <f>G79+G81+G77</f>
        <v>1706.8</v>
      </c>
      <c r="H76" s="234">
        <f>H79+H81+H77</f>
        <v>698.7</v>
      </c>
      <c r="I76" s="221">
        <f t="shared" si="2"/>
        <v>40.93625498007968</v>
      </c>
    </row>
    <row r="77" spans="1:9" ht="51">
      <c r="A77" s="117">
        <f aca="true" t="shared" si="6" ref="A77:A140">A76+1</f>
        <v>67</v>
      </c>
      <c r="B77" s="19" t="s">
        <v>328</v>
      </c>
      <c r="C77" s="184" t="s">
        <v>1002</v>
      </c>
      <c r="D77" s="231" t="s">
        <v>88</v>
      </c>
      <c r="E77" s="231" t="s">
        <v>1003</v>
      </c>
      <c r="F77" s="231"/>
      <c r="G77" s="234">
        <f>G78</f>
        <v>314.2</v>
      </c>
      <c r="H77" s="234">
        <f>H78</f>
        <v>314.2</v>
      </c>
      <c r="I77" s="221">
        <f aca="true" t="shared" si="7" ref="I77:I139">H77/G77*100</f>
        <v>100</v>
      </c>
    </row>
    <row r="78" spans="1:9" ht="25.5">
      <c r="A78" s="117">
        <f t="shared" si="6"/>
        <v>68</v>
      </c>
      <c r="B78" s="19" t="s">
        <v>328</v>
      </c>
      <c r="C78" s="40" t="s">
        <v>152</v>
      </c>
      <c r="D78" s="231" t="s">
        <v>88</v>
      </c>
      <c r="E78" s="231" t="s">
        <v>1003</v>
      </c>
      <c r="F78" s="231" t="s">
        <v>153</v>
      </c>
      <c r="G78" s="234">
        <v>314.2</v>
      </c>
      <c r="H78" s="234">
        <v>314.2</v>
      </c>
      <c r="I78" s="221">
        <f t="shared" si="7"/>
        <v>100</v>
      </c>
    </row>
    <row r="79" spans="1:9" ht="51">
      <c r="A79" s="117">
        <f t="shared" si="6"/>
        <v>69</v>
      </c>
      <c r="B79" s="19" t="s">
        <v>328</v>
      </c>
      <c r="C79" s="40" t="s">
        <v>1004</v>
      </c>
      <c r="D79" s="231" t="s">
        <v>88</v>
      </c>
      <c r="E79" s="231" t="s">
        <v>603</v>
      </c>
      <c r="F79" s="231"/>
      <c r="G79" s="234">
        <f>G80</f>
        <v>1372.6</v>
      </c>
      <c r="H79" s="234">
        <f>H80</f>
        <v>364.5</v>
      </c>
      <c r="I79" s="221">
        <f t="shared" si="7"/>
        <v>26.55544222643159</v>
      </c>
    </row>
    <row r="80" spans="1:9" ht="25.5">
      <c r="A80" s="117">
        <f t="shared" si="6"/>
        <v>70</v>
      </c>
      <c r="B80" s="19" t="s">
        <v>328</v>
      </c>
      <c r="C80" s="40" t="s">
        <v>152</v>
      </c>
      <c r="D80" s="231" t="s">
        <v>88</v>
      </c>
      <c r="E80" s="231" t="s">
        <v>603</v>
      </c>
      <c r="F80" s="231" t="s">
        <v>153</v>
      </c>
      <c r="G80" s="234">
        <v>1372.6</v>
      </c>
      <c r="H80" s="234">
        <v>364.5</v>
      </c>
      <c r="I80" s="221">
        <f t="shared" si="7"/>
        <v>26.55544222643159</v>
      </c>
    </row>
    <row r="81" spans="1:9" ht="51">
      <c r="A81" s="117">
        <f t="shared" si="6"/>
        <v>71</v>
      </c>
      <c r="B81" s="19" t="s">
        <v>328</v>
      </c>
      <c r="C81" s="40" t="s">
        <v>767</v>
      </c>
      <c r="D81" s="231" t="s">
        <v>88</v>
      </c>
      <c r="E81" s="231" t="s">
        <v>768</v>
      </c>
      <c r="F81" s="231"/>
      <c r="G81" s="234">
        <f>G82</f>
        <v>20</v>
      </c>
      <c r="H81" s="234">
        <f>H82</f>
        <v>20</v>
      </c>
      <c r="I81" s="221">
        <f t="shared" si="7"/>
        <v>100</v>
      </c>
    </row>
    <row r="82" spans="1:9" ht="25.5">
      <c r="A82" s="117">
        <f t="shared" si="6"/>
        <v>72</v>
      </c>
      <c r="B82" s="19" t="s">
        <v>328</v>
      </c>
      <c r="C82" s="40" t="s">
        <v>152</v>
      </c>
      <c r="D82" s="231" t="s">
        <v>88</v>
      </c>
      <c r="E82" s="231" t="s">
        <v>768</v>
      </c>
      <c r="F82" s="231" t="s">
        <v>153</v>
      </c>
      <c r="G82" s="234">
        <v>20</v>
      </c>
      <c r="H82" s="234">
        <v>20</v>
      </c>
      <c r="I82" s="221">
        <f t="shared" si="7"/>
        <v>100</v>
      </c>
    </row>
    <row r="83" spans="1:9" ht="76.5">
      <c r="A83" s="117">
        <f t="shared" si="6"/>
        <v>73</v>
      </c>
      <c r="B83" s="19" t="s">
        <v>328</v>
      </c>
      <c r="C83" s="40" t="s">
        <v>1005</v>
      </c>
      <c r="D83" s="231" t="s">
        <v>88</v>
      </c>
      <c r="E83" s="231" t="s">
        <v>80</v>
      </c>
      <c r="F83" s="231"/>
      <c r="G83" s="234">
        <f>G84</f>
        <v>1.6</v>
      </c>
      <c r="H83" s="234">
        <f>H84</f>
        <v>1.6</v>
      </c>
      <c r="I83" s="221">
        <f t="shared" si="7"/>
        <v>100</v>
      </c>
    </row>
    <row r="84" spans="1:9" ht="25.5">
      <c r="A84" s="117">
        <f t="shared" si="6"/>
        <v>74</v>
      </c>
      <c r="B84" s="19" t="s">
        <v>328</v>
      </c>
      <c r="C84" s="40" t="s">
        <v>793</v>
      </c>
      <c r="D84" s="231" t="s">
        <v>88</v>
      </c>
      <c r="E84" s="231" t="s">
        <v>80</v>
      </c>
      <c r="F84" s="231" t="s">
        <v>492</v>
      </c>
      <c r="G84" s="234">
        <v>1.6</v>
      </c>
      <c r="H84" s="234">
        <v>1.6</v>
      </c>
      <c r="I84" s="221">
        <f t="shared" si="7"/>
        <v>100</v>
      </c>
    </row>
    <row r="85" spans="1:9" ht="12.75">
      <c r="A85" s="117">
        <f t="shared" si="6"/>
        <v>75</v>
      </c>
      <c r="B85" s="19" t="s">
        <v>328</v>
      </c>
      <c r="C85" s="184" t="s">
        <v>91</v>
      </c>
      <c r="D85" s="19" t="s">
        <v>92</v>
      </c>
      <c r="E85" s="19" t="s">
        <v>566</v>
      </c>
      <c r="F85" s="19" t="s">
        <v>566</v>
      </c>
      <c r="G85" s="220">
        <f>G90+G107+G102+G86</f>
        <v>25646.6</v>
      </c>
      <c r="H85" s="220">
        <f>H90+H107+H102+H86</f>
        <v>24039.100000000002</v>
      </c>
      <c r="I85" s="221">
        <f t="shared" si="7"/>
        <v>93.73211263871237</v>
      </c>
    </row>
    <row r="86" spans="1:9" ht="12.75">
      <c r="A86" s="117">
        <f t="shared" si="6"/>
        <v>76</v>
      </c>
      <c r="B86" s="19" t="s">
        <v>328</v>
      </c>
      <c r="C86" s="184" t="s">
        <v>211</v>
      </c>
      <c r="D86" s="19" t="s">
        <v>212</v>
      </c>
      <c r="E86" s="19"/>
      <c r="F86" s="19"/>
      <c r="G86" s="220">
        <f aca="true" t="shared" si="8" ref="G86:H88">G87</f>
        <v>187.8</v>
      </c>
      <c r="H86" s="220">
        <f t="shared" si="8"/>
        <v>99.8</v>
      </c>
      <c r="I86" s="221">
        <f t="shared" si="7"/>
        <v>53.1416400425985</v>
      </c>
    </row>
    <row r="87" spans="1:9" ht="25.5">
      <c r="A87" s="117">
        <f t="shared" si="6"/>
        <v>77</v>
      </c>
      <c r="B87" s="19" t="s">
        <v>328</v>
      </c>
      <c r="C87" s="184" t="s">
        <v>89</v>
      </c>
      <c r="D87" s="19" t="s">
        <v>212</v>
      </c>
      <c r="E87" s="19" t="s">
        <v>90</v>
      </c>
      <c r="F87" s="19"/>
      <c r="G87" s="220">
        <f t="shared" si="8"/>
        <v>187.8</v>
      </c>
      <c r="H87" s="220">
        <f t="shared" si="8"/>
        <v>99.8</v>
      </c>
      <c r="I87" s="221">
        <f t="shared" si="7"/>
        <v>53.1416400425985</v>
      </c>
    </row>
    <row r="88" spans="1:9" ht="38.25">
      <c r="A88" s="117">
        <f t="shared" si="6"/>
        <v>78</v>
      </c>
      <c r="B88" s="19" t="s">
        <v>328</v>
      </c>
      <c r="C88" s="236" t="s">
        <v>769</v>
      </c>
      <c r="D88" s="19" t="s">
        <v>212</v>
      </c>
      <c r="E88" s="19" t="s">
        <v>770</v>
      </c>
      <c r="F88" s="19"/>
      <c r="G88" s="220">
        <f t="shared" si="8"/>
        <v>187.8</v>
      </c>
      <c r="H88" s="220">
        <f t="shared" si="8"/>
        <v>99.8</v>
      </c>
      <c r="I88" s="221">
        <f t="shared" si="7"/>
        <v>53.1416400425985</v>
      </c>
    </row>
    <row r="89" spans="1:9" ht="25.5">
      <c r="A89" s="117">
        <f t="shared" si="6"/>
        <v>79</v>
      </c>
      <c r="B89" s="19" t="s">
        <v>328</v>
      </c>
      <c r="C89" s="40" t="s">
        <v>152</v>
      </c>
      <c r="D89" s="19" t="s">
        <v>212</v>
      </c>
      <c r="E89" s="19" t="s">
        <v>770</v>
      </c>
      <c r="F89" s="19" t="s">
        <v>153</v>
      </c>
      <c r="G89" s="220">
        <v>187.8</v>
      </c>
      <c r="H89" s="220">
        <v>99.8</v>
      </c>
      <c r="I89" s="221">
        <f t="shared" si="7"/>
        <v>53.1416400425985</v>
      </c>
    </row>
    <row r="90" spans="1:9" ht="12.75">
      <c r="A90" s="117">
        <f t="shared" si="6"/>
        <v>80</v>
      </c>
      <c r="B90" s="19" t="s">
        <v>328</v>
      </c>
      <c r="C90" s="184" t="s">
        <v>93</v>
      </c>
      <c r="D90" s="19" t="s">
        <v>94</v>
      </c>
      <c r="E90" s="19" t="s">
        <v>566</v>
      </c>
      <c r="F90" s="19" t="s">
        <v>566</v>
      </c>
      <c r="G90" s="220">
        <f>G94+G97+G91+G99</f>
        <v>16836.3</v>
      </c>
      <c r="H90" s="220">
        <f>H94+H97+H91+H99</f>
        <v>16041.7</v>
      </c>
      <c r="I90" s="221">
        <f t="shared" si="7"/>
        <v>95.28043572518904</v>
      </c>
    </row>
    <row r="91" spans="1:9" ht="76.5">
      <c r="A91" s="117">
        <f t="shared" si="6"/>
        <v>81</v>
      </c>
      <c r="B91" s="19" t="s">
        <v>328</v>
      </c>
      <c r="C91" s="184" t="s">
        <v>1006</v>
      </c>
      <c r="D91" s="19" t="s">
        <v>94</v>
      </c>
      <c r="E91" s="19" t="s">
        <v>834</v>
      </c>
      <c r="F91" s="19"/>
      <c r="G91" s="237">
        <f>G92</f>
        <v>5800</v>
      </c>
      <c r="H91" s="237">
        <f>H92</f>
        <v>5800</v>
      </c>
      <c r="I91" s="221">
        <f t="shared" si="7"/>
        <v>100</v>
      </c>
    </row>
    <row r="92" spans="1:9" ht="25.5">
      <c r="A92" s="117">
        <f t="shared" si="6"/>
        <v>82</v>
      </c>
      <c r="B92" s="19" t="s">
        <v>328</v>
      </c>
      <c r="C92" s="40" t="s">
        <v>771</v>
      </c>
      <c r="D92" s="231" t="s">
        <v>94</v>
      </c>
      <c r="E92" s="231" t="s">
        <v>772</v>
      </c>
      <c r="F92" s="231"/>
      <c r="G92" s="237">
        <f>G93</f>
        <v>5800</v>
      </c>
      <c r="H92" s="237">
        <f>H93</f>
        <v>5800</v>
      </c>
      <c r="I92" s="221">
        <f t="shared" si="7"/>
        <v>100</v>
      </c>
    </row>
    <row r="93" spans="1:9" ht="25.5">
      <c r="A93" s="117">
        <f t="shared" si="6"/>
        <v>83</v>
      </c>
      <c r="B93" s="19" t="s">
        <v>328</v>
      </c>
      <c r="C93" s="184" t="s">
        <v>763</v>
      </c>
      <c r="D93" s="231" t="s">
        <v>94</v>
      </c>
      <c r="E93" s="231" t="s">
        <v>772</v>
      </c>
      <c r="F93" s="231" t="s">
        <v>492</v>
      </c>
      <c r="G93" s="237">
        <v>5800</v>
      </c>
      <c r="H93" s="237">
        <v>5800</v>
      </c>
      <c r="I93" s="221">
        <f t="shared" si="7"/>
        <v>100</v>
      </c>
    </row>
    <row r="94" spans="1:9" ht="25.5">
      <c r="A94" s="117">
        <f t="shared" si="6"/>
        <v>84</v>
      </c>
      <c r="B94" s="19" t="s">
        <v>328</v>
      </c>
      <c r="C94" s="184" t="s">
        <v>89</v>
      </c>
      <c r="D94" s="19" t="s">
        <v>94</v>
      </c>
      <c r="E94" s="19" t="s">
        <v>90</v>
      </c>
      <c r="F94" s="19" t="s">
        <v>566</v>
      </c>
      <c r="G94" s="220">
        <f>G95</f>
        <v>1465</v>
      </c>
      <c r="H94" s="220">
        <f>H95</f>
        <v>1465</v>
      </c>
      <c r="I94" s="221">
        <f t="shared" si="7"/>
        <v>100</v>
      </c>
    </row>
    <row r="95" spans="1:9" ht="51">
      <c r="A95" s="117">
        <f>A94+1</f>
        <v>85</v>
      </c>
      <c r="B95" s="19" t="s">
        <v>328</v>
      </c>
      <c r="C95" s="184" t="s">
        <v>324</v>
      </c>
      <c r="D95" s="19" t="s">
        <v>94</v>
      </c>
      <c r="E95" s="19" t="s">
        <v>95</v>
      </c>
      <c r="F95" s="19" t="s">
        <v>566</v>
      </c>
      <c r="G95" s="220">
        <f>G96</f>
        <v>1465</v>
      </c>
      <c r="H95" s="220">
        <f>H96</f>
        <v>1465</v>
      </c>
      <c r="I95" s="221">
        <f t="shared" si="7"/>
        <v>100</v>
      </c>
    </row>
    <row r="96" spans="1:9" ht="25.5">
      <c r="A96" s="117">
        <f t="shared" si="6"/>
        <v>86</v>
      </c>
      <c r="B96" s="19" t="s">
        <v>328</v>
      </c>
      <c r="C96" s="184" t="s">
        <v>763</v>
      </c>
      <c r="D96" s="19" t="s">
        <v>94</v>
      </c>
      <c r="E96" s="19" t="s">
        <v>95</v>
      </c>
      <c r="F96" s="19" t="s">
        <v>492</v>
      </c>
      <c r="G96" s="220">
        <v>1465</v>
      </c>
      <c r="H96" s="220">
        <v>1465</v>
      </c>
      <c r="I96" s="221">
        <f t="shared" si="7"/>
        <v>100</v>
      </c>
    </row>
    <row r="97" spans="1:9" ht="38.25">
      <c r="A97" s="117">
        <f t="shared" si="6"/>
        <v>87</v>
      </c>
      <c r="B97" s="19" t="s">
        <v>328</v>
      </c>
      <c r="C97" s="184" t="s">
        <v>1007</v>
      </c>
      <c r="D97" s="19" t="s">
        <v>94</v>
      </c>
      <c r="E97" s="19" t="s">
        <v>1008</v>
      </c>
      <c r="F97" s="19"/>
      <c r="G97" s="220">
        <f>G98</f>
        <v>9511.3</v>
      </c>
      <c r="H97" s="220">
        <f>H98</f>
        <v>8718.7</v>
      </c>
      <c r="I97" s="221">
        <f t="shared" si="7"/>
        <v>91.66675428174909</v>
      </c>
    </row>
    <row r="98" spans="1:9" ht="12.75">
      <c r="A98" s="117">
        <f t="shared" si="6"/>
        <v>88</v>
      </c>
      <c r="B98" s="19" t="s">
        <v>328</v>
      </c>
      <c r="C98" s="184" t="s">
        <v>599</v>
      </c>
      <c r="D98" s="19" t="s">
        <v>94</v>
      </c>
      <c r="E98" s="19" t="s">
        <v>1008</v>
      </c>
      <c r="F98" s="19" t="s">
        <v>600</v>
      </c>
      <c r="G98" s="220">
        <v>9511.3</v>
      </c>
      <c r="H98" s="220">
        <v>8718.7</v>
      </c>
      <c r="I98" s="221">
        <f t="shared" si="7"/>
        <v>91.66675428174909</v>
      </c>
    </row>
    <row r="99" spans="1:9" ht="89.25">
      <c r="A99" s="117">
        <f t="shared" si="6"/>
        <v>89</v>
      </c>
      <c r="B99" s="19" t="s">
        <v>328</v>
      </c>
      <c r="C99" s="184" t="s">
        <v>1009</v>
      </c>
      <c r="D99" s="19" t="s">
        <v>94</v>
      </c>
      <c r="E99" s="19" t="s">
        <v>744</v>
      </c>
      <c r="F99" s="19"/>
      <c r="G99" s="220">
        <f>G100</f>
        <v>60</v>
      </c>
      <c r="H99" s="220">
        <f>H100</f>
        <v>58</v>
      </c>
      <c r="I99" s="221">
        <f t="shared" si="7"/>
        <v>96.66666666666667</v>
      </c>
    </row>
    <row r="100" spans="1:9" ht="38.25">
      <c r="A100" s="117">
        <f t="shared" si="6"/>
        <v>90</v>
      </c>
      <c r="B100" s="19" t="s">
        <v>328</v>
      </c>
      <c r="C100" s="235" t="s">
        <v>1010</v>
      </c>
      <c r="D100" s="19" t="s">
        <v>94</v>
      </c>
      <c r="E100" s="19" t="s">
        <v>1011</v>
      </c>
      <c r="F100" s="19"/>
      <c r="G100" s="220">
        <f>G101</f>
        <v>60</v>
      </c>
      <c r="H100" s="220">
        <f>H101</f>
        <v>58</v>
      </c>
      <c r="I100" s="221">
        <f t="shared" si="7"/>
        <v>96.66666666666667</v>
      </c>
    </row>
    <row r="101" spans="1:9" ht="25.5">
      <c r="A101" s="117">
        <f t="shared" si="6"/>
        <v>91</v>
      </c>
      <c r="B101" s="19" t="s">
        <v>328</v>
      </c>
      <c r="C101" s="184" t="s">
        <v>763</v>
      </c>
      <c r="D101" s="19" t="s">
        <v>94</v>
      </c>
      <c r="E101" s="19" t="s">
        <v>1011</v>
      </c>
      <c r="F101" s="19" t="s">
        <v>492</v>
      </c>
      <c r="G101" s="220">
        <v>60</v>
      </c>
      <c r="H101" s="220">
        <v>58</v>
      </c>
      <c r="I101" s="221">
        <f t="shared" si="7"/>
        <v>96.66666666666667</v>
      </c>
    </row>
    <row r="102" spans="1:9" ht="12.75">
      <c r="A102" s="117">
        <f t="shared" si="6"/>
        <v>92</v>
      </c>
      <c r="B102" s="19" t="s">
        <v>328</v>
      </c>
      <c r="C102" s="40" t="s">
        <v>672</v>
      </c>
      <c r="D102" s="231" t="s">
        <v>673</v>
      </c>
      <c r="E102" s="231" t="s">
        <v>566</v>
      </c>
      <c r="F102" s="231"/>
      <c r="G102" s="234">
        <f>G103</f>
        <v>700</v>
      </c>
      <c r="H102" s="234">
        <f>H103</f>
        <v>0</v>
      </c>
      <c r="I102" s="221">
        <f t="shared" si="7"/>
        <v>0</v>
      </c>
    </row>
    <row r="103" spans="1:9" ht="25.5">
      <c r="A103" s="117">
        <f t="shared" si="6"/>
        <v>93</v>
      </c>
      <c r="B103" s="19" t="s">
        <v>328</v>
      </c>
      <c r="C103" s="40" t="s">
        <v>773</v>
      </c>
      <c r="D103" s="231" t="s">
        <v>673</v>
      </c>
      <c r="E103" s="231" t="s">
        <v>774</v>
      </c>
      <c r="F103" s="231"/>
      <c r="G103" s="234">
        <f>G105</f>
        <v>700</v>
      </c>
      <c r="H103" s="234">
        <f>H105</f>
        <v>0</v>
      </c>
      <c r="I103" s="221">
        <f t="shared" si="7"/>
        <v>0</v>
      </c>
    </row>
    <row r="104" spans="1:9" ht="12.75">
      <c r="A104" s="117">
        <f t="shared" si="6"/>
        <v>94</v>
      </c>
      <c r="B104" s="19" t="s">
        <v>328</v>
      </c>
      <c r="C104" s="40" t="s">
        <v>775</v>
      </c>
      <c r="D104" s="231" t="s">
        <v>673</v>
      </c>
      <c r="E104" s="231" t="s">
        <v>776</v>
      </c>
      <c r="F104" s="231"/>
      <c r="G104" s="234">
        <f>G105</f>
        <v>700</v>
      </c>
      <c r="H104" s="234">
        <f>H105</f>
        <v>0</v>
      </c>
      <c r="I104" s="221">
        <f t="shared" si="7"/>
        <v>0</v>
      </c>
    </row>
    <row r="105" spans="1:9" ht="12.75">
      <c r="A105" s="117">
        <f t="shared" si="6"/>
        <v>95</v>
      </c>
      <c r="B105" s="19" t="s">
        <v>328</v>
      </c>
      <c r="C105" s="40" t="s">
        <v>777</v>
      </c>
      <c r="D105" s="231" t="s">
        <v>673</v>
      </c>
      <c r="E105" s="231" t="s">
        <v>778</v>
      </c>
      <c r="F105" s="231"/>
      <c r="G105" s="234">
        <f>G106</f>
        <v>700</v>
      </c>
      <c r="H105" s="234">
        <f>H106</f>
        <v>0</v>
      </c>
      <c r="I105" s="221">
        <f t="shared" si="7"/>
        <v>0</v>
      </c>
    </row>
    <row r="106" spans="1:9" ht="12.75">
      <c r="A106" s="117">
        <f t="shared" si="6"/>
        <v>96</v>
      </c>
      <c r="B106" s="19" t="s">
        <v>328</v>
      </c>
      <c r="C106" s="40" t="s">
        <v>590</v>
      </c>
      <c r="D106" s="231" t="s">
        <v>673</v>
      </c>
      <c r="E106" s="231" t="s">
        <v>778</v>
      </c>
      <c r="F106" s="231" t="s">
        <v>591</v>
      </c>
      <c r="G106" s="234">
        <v>700</v>
      </c>
      <c r="H106" s="234">
        <v>0</v>
      </c>
      <c r="I106" s="221">
        <f t="shared" si="7"/>
        <v>0</v>
      </c>
    </row>
    <row r="107" spans="1:9" ht="25.5">
      <c r="A107" s="117">
        <f t="shared" si="6"/>
        <v>97</v>
      </c>
      <c r="B107" s="19" t="s">
        <v>328</v>
      </c>
      <c r="C107" s="184" t="s">
        <v>674</v>
      </c>
      <c r="D107" s="19" t="s">
        <v>675</v>
      </c>
      <c r="E107" s="19" t="s">
        <v>566</v>
      </c>
      <c r="F107" s="19" t="s">
        <v>566</v>
      </c>
      <c r="G107" s="220">
        <f>G108+G111+G114</f>
        <v>7922.5</v>
      </c>
      <c r="H107" s="220">
        <f>H108+H111+H114</f>
        <v>7897.6</v>
      </c>
      <c r="I107" s="221">
        <f t="shared" si="7"/>
        <v>99.6857052698012</v>
      </c>
    </row>
    <row r="108" spans="1:9" ht="63.75">
      <c r="A108" s="117">
        <f t="shared" si="6"/>
        <v>98</v>
      </c>
      <c r="B108" s="19" t="s">
        <v>328</v>
      </c>
      <c r="C108" s="184" t="s">
        <v>148</v>
      </c>
      <c r="D108" s="19" t="s">
        <v>675</v>
      </c>
      <c r="E108" s="19" t="s">
        <v>149</v>
      </c>
      <c r="F108" s="19" t="s">
        <v>566</v>
      </c>
      <c r="G108" s="220">
        <f>G109</f>
        <v>2973.5</v>
      </c>
      <c r="H108" s="220">
        <f>H109</f>
        <v>2948.6</v>
      </c>
      <c r="I108" s="221">
        <f t="shared" si="7"/>
        <v>99.16260299310576</v>
      </c>
    </row>
    <row r="109" spans="1:9" ht="25.5">
      <c r="A109" s="117">
        <f t="shared" si="6"/>
        <v>99</v>
      </c>
      <c r="B109" s="19" t="s">
        <v>328</v>
      </c>
      <c r="C109" s="184" t="s">
        <v>593</v>
      </c>
      <c r="D109" s="19" t="s">
        <v>675</v>
      </c>
      <c r="E109" s="19" t="s">
        <v>594</v>
      </c>
      <c r="F109" s="19" t="s">
        <v>566</v>
      </c>
      <c r="G109" s="220">
        <f>G110</f>
        <v>2973.5</v>
      </c>
      <c r="H109" s="220">
        <f>H110</f>
        <v>2948.6</v>
      </c>
      <c r="I109" s="221">
        <f t="shared" si="7"/>
        <v>99.16260299310576</v>
      </c>
    </row>
    <row r="110" spans="1:9" ht="25.5">
      <c r="A110" s="117">
        <f t="shared" si="6"/>
        <v>100</v>
      </c>
      <c r="B110" s="19" t="s">
        <v>328</v>
      </c>
      <c r="C110" s="184" t="s">
        <v>763</v>
      </c>
      <c r="D110" s="19" t="s">
        <v>675</v>
      </c>
      <c r="E110" s="19" t="s">
        <v>594</v>
      </c>
      <c r="F110" s="19" t="s">
        <v>492</v>
      </c>
      <c r="G110" s="220">
        <v>2973.5</v>
      </c>
      <c r="H110" s="220">
        <v>2948.6</v>
      </c>
      <c r="I110" s="221">
        <f t="shared" si="7"/>
        <v>99.16260299310576</v>
      </c>
    </row>
    <row r="111" spans="1:9" ht="76.5">
      <c r="A111" s="117">
        <f t="shared" si="6"/>
        <v>101</v>
      </c>
      <c r="B111" s="19" t="s">
        <v>328</v>
      </c>
      <c r="C111" s="184" t="s">
        <v>1012</v>
      </c>
      <c r="D111" s="19" t="s">
        <v>675</v>
      </c>
      <c r="E111" s="19" t="s">
        <v>834</v>
      </c>
      <c r="F111" s="19"/>
      <c r="G111" s="220">
        <f>G112</f>
        <v>4900</v>
      </c>
      <c r="H111" s="220">
        <f>H112</f>
        <v>4900</v>
      </c>
      <c r="I111" s="221">
        <f t="shared" si="7"/>
        <v>100</v>
      </c>
    </row>
    <row r="112" spans="1:9" ht="51">
      <c r="A112" s="117">
        <f t="shared" si="6"/>
        <v>102</v>
      </c>
      <c r="B112" s="19" t="s">
        <v>328</v>
      </c>
      <c r="C112" s="233" t="s">
        <v>742</v>
      </c>
      <c r="D112" s="231" t="s">
        <v>675</v>
      </c>
      <c r="E112" s="231" t="s">
        <v>743</v>
      </c>
      <c r="F112" s="231"/>
      <c r="G112" s="220">
        <f>G113</f>
        <v>4900</v>
      </c>
      <c r="H112" s="220">
        <f>H113</f>
        <v>4900</v>
      </c>
      <c r="I112" s="221">
        <f t="shared" si="7"/>
        <v>100</v>
      </c>
    </row>
    <row r="113" spans="1:9" ht="25.5">
      <c r="A113" s="117">
        <f t="shared" si="6"/>
        <v>103</v>
      </c>
      <c r="B113" s="19" t="s">
        <v>328</v>
      </c>
      <c r="C113" s="184" t="s">
        <v>763</v>
      </c>
      <c r="D113" s="231" t="s">
        <v>675</v>
      </c>
      <c r="E113" s="231" t="s">
        <v>743</v>
      </c>
      <c r="F113" s="231" t="s">
        <v>492</v>
      </c>
      <c r="G113" s="220">
        <v>4900</v>
      </c>
      <c r="H113" s="220">
        <v>4900</v>
      </c>
      <c r="I113" s="221">
        <f t="shared" si="7"/>
        <v>100</v>
      </c>
    </row>
    <row r="114" spans="1:9" ht="89.25">
      <c r="A114" s="117">
        <f t="shared" si="6"/>
        <v>104</v>
      </c>
      <c r="B114" s="19" t="s">
        <v>328</v>
      </c>
      <c r="C114" s="40" t="s">
        <v>1013</v>
      </c>
      <c r="D114" s="231" t="s">
        <v>675</v>
      </c>
      <c r="E114" s="231" t="s">
        <v>744</v>
      </c>
      <c r="F114" s="231"/>
      <c r="G114" s="220">
        <f>G115</f>
        <v>49</v>
      </c>
      <c r="H114" s="220">
        <f>H115</f>
        <v>49</v>
      </c>
      <c r="I114" s="221">
        <f t="shared" si="7"/>
        <v>100</v>
      </c>
    </row>
    <row r="115" spans="1:9" ht="51">
      <c r="A115" s="117">
        <f t="shared" si="6"/>
        <v>105</v>
      </c>
      <c r="B115" s="19" t="s">
        <v>328</v>
      </c>
      <c r="C115" s="233" t="s">
        <v>742</v>
      </c>
      <c r="D115" s="231" t="s">
        <v>675</v>
      </c>
      <c r="E115" s="231" t="s">
        <v>745</v>
      </c>
      <c r="F115" s="231"/>
      <c r="G115" s="220">
        <f>G116</f>
        <v>49</v>
      </c>
      <c r="H115" s="220">
        <f>H116</f>
        <v>49</v>
      </c>
      <c r="I115" s="221">
        <f t="shared" si="7"/>
        <v>100</v>
      </c>
    </row>
    <row r="116" spans="1:9" ht="25.5">
      <c r="A116" s="117">
        <f t="shared" si="6"/>
        <v>106</v>
      </c>
      <c r="B116" s="19" t="s">
        <v>328</v>
      </c>
      <c r="C116" s="184" t="s">
        <v>763</v>
      </c>
      <c r="D116" s="231" t="s">
        <v>675</v>
      </c>
      <c r="E116" s="231" t="s">
        <v>745</v>
      </c>
      <c r="F116" s="231" t="s">
        <v>492</v>
      </c>
      <c r="G116" s="220">
        <v>49</v>
      </c>
      <c r="H116" s="220">
        <v>49</v>
      </c>
      <c r="I116" s="221">
        <f t="shared" si="7"/>
        <v>100</v>
      </c>
    </row>
    <row r="117" spans="1:9" ht="12.75">
      <c r="A117" s="117">
        <f t="shared" si="6"/>
        <v>107</v>
      </c>
      <c r="B117" s="19" t="s">
        <v>328</v>
      </c>
      <c r="C117" s="184" t="s">
        <v>96</v>
      </c>
      <c r="D117" s="19" t="s">
        <v>97</v>
      </c>
      <c r="E117" s="19" t="s">
        <v>566</v>
      </c>
      <c r="F117" s="19" t="s">
        <v>566</v>
      </c>
      <c r="G117" s="220">
        <f>G127+G118</f>
        <v>2488</v>
      </c>
      <c r="H117" s="220">
        <f>H127+H118</f>
        <v>1480.7</v>
      </c>
      <c r="I117" s="221">
        <f t="shared" si="7"/>
        <v>59.513665594855304</v>
      </c>
    </row>
    <row r="118" spans="1:9" ht="12.75">
      <c r="A118" s="117">
        <f t="shared" si="6"/>
        <v>108</v>
      </c>
      <c r="B118" s="19" t="s">
        <v>328</v>
      </c>
      <c r="C118" s="184" t="s">
        <v>262</v>
      </c>
      <c r="D118" s="19" t="s">
        <v>263</v>
      </c>
      <c r="E118" s="19"/>
      <c r="F118" s="19"/>
      <c r="G118" s="220">
        <f>G119+G124</f>
        <v>1031.1</v>
      </c>
      <c r="H118" s="220">
        <f>H119+H124</f>
        <v>227.6</v>
      </c>
      <c r="I118" s="221">
        <f t="shared" si="7"/>
        <v>22.073513723208226</v>
      </c>
    </row>
    <row r="119" spans="1:9" ht="38.25">
      <c r="A119" s="117">
        <f t="shared" si="6"/>
        <v>109</v>
      </c>
      <c r="B119" s="19" t="s">
        <v>328</v>
      </c>
      <c r="C119" s="230" t="s">
        <v>1014</v>
      </c>
      <c r="D119" s="19" t="s">
        <v>263</v>
      </c>
      <c r="E119" s="19" t="s">
        <v>1015</v>
      </c>
      <c r="F119" s="19"/>
      <c r="G119" s="220">
        <f>G120+G122</f>
        <v>228.2</v>
      </c>
      <c r="H119" s="220">
        <f>H120+H122</f>
        <v>227.6</v>
      </c>
      <c r="I119" s="221">
        <f t="shared" si="7"/>
        <v>99.7370727432077</v>
      </c>
    </row>
    <row r="120" spans="1:9" ht="51">
      <c r="A120" s="117">
        <f t="shared" si="6"/>
        <v>110</v>
      </c>
      <c r="B120" s="19" t="s">
        <v>328</v>
      </c>
      <c r="C120" s="235" t="s">
        <v>1016</v>
      </c>
      <c r="D120" s="19" t="s">
        <v>263</v>
      </c>
      <c r="E120" s="19" t="s">
        <v>1017</v>
      </c>
      <c r="F120" s="19"/>
      <c r="G120" s="220">
        <f>G121</f>
        <v>228</v>
      </c>
      <c r="H120" s="220">
        <f>H121</f>
        <v>227.4</v>
      </c>
      <c r="I120" s="221">
        <f t="shared" si="7"/>
        <v>99.73684210526315</v>
      </c>
    </row>
    <row r="121" spans="1:9" ht="25.5">
      <c r="A121" s="117">
        <f t="shared" si="6"/>
        <v>111</v>
      </c>
      <c r="B121" s="19" t="s">
        <v>328</v>
      </c>
      <c r="C121" s="184" t="s">
        <v>763</v>
      </c>
      <c r="D121" s="19" t="s">
        <v>263</v>
      </c>
      <c r="E121" s="19" t="s">
        <v>1017</v>
      </c>
      <c r="F121" s="19" t="s">
        <v>492</v>
      </c>
      <c r="G121" s="220">
        <v>228</v>
      </c>
      <c r="H121" s="220">
        <v>227.4</v>
      </c>
      <c r="I121" s="221">
        <f t="shared" si="7"/>
        <v>99.73684210526315</v>
      </c>
    </row>
    <row r="122" spans="1:9" ht="38.25">
      <c r="A122" s="117">
        <f t="shared" si="6"/>
        <v>112</v>
      </c>
      <c r="B122" s="19" t="s">
        <v>328</v>
      </c>
      <c r="C122" s="235" t="s">
        <v>788</v>
      </c>
      <c r="D122" s="19" t="s">
        <v>263</v>
      </c>
      <c r="E122" s="19" t="s">
        <v>1018</v>
      </c>
      <c r="F122" s="19"/>
      <c r="G122" s="220">
        <f>G123</f>
        <v>0.2</v>
      </c>
      <c r="H122" s="220">
        <f>H123</f>
        <v>0.2</v>
      </c>
      <c r="I122" s="221">
        <f t="shared" si="7"/>
        <v>100</v>
      </c>
    </row>
    <row r="123" spans="1:9" ht="25.5">
      <c r="A123" s="117">
        <f t="shared" si="6"/>
        <v>113</v>
      </c>
      <c r="B123" s="19" t="s">
        <v>328</v>
      </c>
      <c r="C123" s="184" t="s">
        <v>763</v>
      </c>
      <c r="D123" s="19" t="s">
        <v>263</v>
      </c>
      <c r="E123" s="19" t="s">
        <v>1018</v>
      </c>
      <c r="F123" s="19" t="s">
        <v>492</v>
      </c>
      <c r="G123" s="220">
        <v>0.2</v>
      </c>
      <c r="H123" s="220">
        <v>0.2</v>
      </c>
      <c r="I123" s="221">
        <f t="shared" si="7"/>
        <v>100</v>
      </c>
    </row>
    <row r="124" spans="1:9" ht="25.5">
      <c r="A124" s="117">
        <f t="shared" si="6"/>
        <v>114</v>
      </c>
      <c r="B124" s="19" t="s">
        <v>328</v>
      </c>
      <c r="C124" s="230" t="s">
        <v>1019</v>
      </c>
      <c r="D124" s="19" t="s">
        <v>263</v>
      </c>
      <c r="E124" s="19" t="s">
        <v>265</v>
      </c>
      <c r="F124" s="19"/>
      <c r="G124" s="220">
        <v>802.9</v>
      </c>
      <c r="H124" s="220">
        <f>H125</f>
        <v>0</v>
      </c>
      <c r="I124" s="221">
        <f t="shared" si="7"/>
        <v>0</v>
      </c>
    </row>
    <row r="125" spans="1:9" ht="25.5">
      <c r="A125" s="117">
        <f t="shared" si="6"/>
        <v>115</v>
      </c>
      <c r="B125" s="19" t="s">
        <v>328</v>
      </c>
      <c r="C125" s="230" t="s">
        <v>593</v>
      </c>
      <c r="D125" s="19" t="s">
        <v>263</v>
      </c>
      <c r="E125" s="19" t="s">
        <v>266</v>
      </c>
      <c r="F125" s="19"/>
      <c r="G125" s="220">
        <v>802.9</v>
      </c>
      <c r="H125" s="220">
        <f>H126</f>
        <v>0</v>
      </c>
      <c r="I125" s="221">
        <f t="shared" si="7"/>
        <v>0</v>
      </c>
    </row>
    <row r="126" spans="1:9" ht="12.75">
      <c r="A126" s="117">
        <f t="shared" si="6"/>
        <v>116</v>
      </c>
      <c r="B126" s="19" t="s">
        <v>328</v>
      </c>
      <c r="C126" s="233" t="s">
        <v>579</v>
      </c>
      <c r="D126" s="19" t="s">
        <v>263</v>
      </c>
      <c r="E126" s="19" t="s">
        <v>266</v>
      </c>
      <c r="F126" s="238" t="s">
        <v>124</v>
      </c>
      <c r="G126" s="220">
        <v>802.9</v>
      </c>
      <c r="H126" s="220"/>
      <c r="I126" s="221">
        <f t="shared" si="7"/>
        <v>0</v>
      </c>
    </row>
    <row r="127" spans="1:9" ht="12.75">
      <c r="A127" s="117">
        <f t="shared" si="6"/>
        <v>117</v>
      </c>
      <c r="B127" s="19" t="s">
        <v>328</v>
      </c>
      <c r="C127" s="184" t="s">
        <v>98</v>
      </c>
      <c r="D127" s="19" t="s">
        <v>99</v>
      </c>
      <c r="E127" s="19" t="s">
        <v>566</v>
      </c>
      <c r="F127" s="19" t="s">
        <v>566</v>
      </c>
      <c r="G127" s="220">
        <f>G128+G139</f>
        <v>1456.9</v>
      </c>
      <c r="H127" s="220">
        <f>H128+H139</f>
        <v>1253.1000000000001</v>
      </c>
      <c r="I127" s="221">
        <f t="shared" si="7"/>
        <v>86.01139405587206</v>
      </c>
    </row>
    <row r="128" spans="1:9" ht="25.5">
      <c r="A128" s="117">
        <f t="shared" si="6"/>
        <v>118</v>
      </c>
      <c r="B128" s="19" t="s">
        <v>328</v>
      </c>
      <c r="C128" s="184" t="s">
        <v>100</v>
      </c>
      <c r="D128" s="19" t="s">
        <v>99</v>
      </c>
      <c r="E128" s="19" t="s">
        <v>101</v>
      </c>
      <c r="F128" s="19" t="s">
        <v>566</v>
      </c>
      <c r="G128" s="220">
        <f>G129+G137+G135</f>
        <v>1411.9</v>
      </c>
      <c r="H128" s="220">
        <f>H129+H137+H135</f>
        <v>1209.2</v>
      </c>
      <c r="I128" s="221">
        <f t="shared" si="7"/>
        <v>85.64345916849635</v>
      </c>
    </row>
    <row r="129" spans="1:9" ht="25.5">
      <c r="A129" s="117">
        <f t="shared" si="6"/>
        <v>119</v>
      </c>
      <c r="B129" s="19" t="s">
        <v>328</v>
      </c>
      <c r="C129" s="239" t="s">
        <v>102</v>
      </c>
      <c r="D129" s="19" t="s">
        <v>99</v>
      </c>
      <c r="E129" s="19" t="s">
        <v>103</v>
      </c>
      <c r="F129" s="19" t="s">
        <v>566</v>
      </c>
      <c r="G129" s="220">
        <f>G130+G133</f>
        <v>606.8000000000001</v>
      </c>
      <c r="H129" s="220">
        <f>H130+H133</f>
        <v>606.8000000000001</v>
      </c>
      <c r="I129" s="221">
        <f t="shared" si="7"/>
        <v>100</v>
      </c>
    </row>
    <row r="130" spans="1:9" ht="38.25">
      <c r="A130" s="117">
        <f t="shared" si="6"/>
        <v>120</v>
      </c>
      <c r="B130" s="19" t="s">
        <v>328</v>
      </c>
      <c r="C130" s="184" t="s">
        <v>781</v>
      </c>
      <c r="D130" s="19" t="s">
        <v>99</v>
      </c>
      <c r="E130" s="19" t="s">
        <v>782</v>
      </c>
      <c r="F130" s="19"/>
      <c r="G130" s="220">
        <f>G131+G132</f>
        <v>551.6</v>
      </c>
      <c r="H130" s="220">
        <f>H131+H132</f>
        <v>551.6</v>
      </c>
      <c r="I130" s="221">
        <f t="shared" si="7"/>
        <v>100</v>
      </c>
    </row>
    <row r="131" spans="1:9" ht="25.5">
      <c r="A131" s="117">
        <f t="shared" si="6"/>
        <v>121</v>
      </c>
      <c r="B131" s="19" t="s">
        <v>328</v>
      </c>
      <c r="C131" s="184" t="s">
        <v>783</v>
      </c>
      <c r="D131" s="19" t="s">
        <v>99</v>
      </c>
      <c r="E131" s="19" t="s">
        <v>782</v>
      </c>
      <c r="F131" s="19" t="s">
        <v>220</v>
      </c>
      <c r="G131" s="220">
        <v>165.5</v>
      </c>
      <c r="H131" s="220">
        <v>165.5</v>
      </c>
      <c r="I131" s="221">
        <f t="shared" si="7"/>
        <v>100</v>
      </c>
    </row>
    <row r="132" spans="1:9" ht="25.5">
      <c r="A132" s="117">
        <f t="shared" si="6"/>
        <v>122</v>
      </c>
      <c r="B132" s="19" t="s">
        <v>328</v>
      </c>
      <c r="C132" s="40" t="s">
        <v>784</v>
      </c>
      <c r="D132" s="19" t="s">
        <v>99</v>
      </c>
      <c r="E132" s="19" t="s">
        <v>782</v>
      </c>
      <c r="F132" s="19" t="s">
        <v>328</v>
      </c>
      <c r="G132" s="220">
        <v>386.1</v>
      </c>
      <c r="H132" s="220">
        <v>386.1</v>
      </c>
      <c r="I132" s="221">
        <f t="shared" si="7"/>
        <v>100</v>
      </c>
    </row>
    <row r="133" spans="1:9" ht="38.25">
      <c r="A133" s="117">
        <f t="shared" si="6"/>
        <v>123</v>
      </c>
      <c r="B133" s="19" t="s">
        <v>328</v>
      </c>
      <c r="C133" s="184" t="s">
        <v>1020</v>
      </c>
      <c r="D133" s="19" t="s">
        <v>99</v>
      </c>
      <c r="E133" s="19" t="s">
        <v>782</v>
      </c>
      <c r="F133" s="19"/>
      <c r="G133" s="220">
        <f>G134</f>
        <v>55.2</v>
      </c>
      <c r="H133" s="220">
        <f>H134</f>
        <v>55.2</v>
      </c>
      <c r="I133" s="221">
        <f t="shared" si="7"/>
        <v>100</v>
      </c>
    </row>
    <row r="134" spans="1:9" ht="25.5">
      <c r="A134" s="117">
        <f t="shared" si="6"/>
        <v>124</v>
      </c>
      <c r="B134" s="19" t="s">
        <v>328</v>
      </c>
      <c r="C134" s="184" t="s">
        <v>783</v>
      </c>
      <c r="D134" s="19" t="s">
        <v>99</v>
      </c>
      <c r="E134" s="19" t="s">
        <v>782</v>
      </c>
      <c r="F134" s="19" t="s">
        <v>220</v>
      </c>
      <c r="G134" s="220">
        <v>55.2</v>
      </c>
      <c r="H134" s="220">
        <v>55.2</v>
      </c>
      <c r="I134" s="221">
        <f t="shared" si="7"/>
        <v>100</v>
      </c>
    </row>
    <row r="135" spans="1:9" ht="25.5">
      <c r="A135" s="117">
        <f t="shared" si="6"/>
        <v>125</v>
      </c>
      <c r="B135" s="19" t="s">
        <v>328</v>
      </c>
      <c r="C135" s="184" t="s">
        <v>785</v>
      </c>
      <c r="D135" s="19" t="s">
        <v>99</v>
      </c>
      <c r="E135" s="19" t="s">
        <v>786</v>
      </c>
      <c r="F135" s="19"/>
      <c r="G135" s="220">
        <f>G136</f>
        <v>75</v>
      </c>
      <c r="H135" s="220">
        <f>H136</f>
        <v>38.7</v>
      </c>
      <c r="I135" s="221">
        <f t="shared" si="7"/>
        <v>51.6</v>
      </c>
    </row>
    <row r="136" spans="1:9" ht="25.5">
      <c r="A136" s="117">
        <f t="shared" si="6"/>
        <v>126</v>
      </c>
      <c r="B136" s="19" t="s">
        <v>328</v>
      </c>
      <c r="C136" s="184" t="s">
        <v>152</v>
      </c>
      <c r="D136" s="19" t="s">
        <v>99</v>
      </c>
      <c r="E136" s="19" t="s">
        <v>786</v>
      </c>
      <c r="F136" s="19" t="s">
        <v>153</v>
      </c>
      <c r="G136" s="220">
        <v>75</v>
      </c>
      <c r="H136" s="220">
        <v>38.7</v>
      </c>
      <c r="I136" s="221">
        <f t="shared" si="7"/>
        <v>51.6</v>
      </c>
    </row>
    <row r="137" spans="1:9" ht="25.5">
      <c r="A137" s="117">
        <f t="shared" si="6"/>
        <v>127</v>
      </c>
      <c r="B137" s="19" t="s">
        <v>328</v>
      </c>
      <c r="C137" s="184" t="s">
        <v>593</v>
      </c>
      <c r="D137" s="19" t="s">
        <v>99</v>
      </c>
      <c r="E137" s="19" t="s">
        <v>321</v>
      </c>
      <c r="F137" s="19"/>
      <c r="G137" s="220">
        <f>G138</f>
        <v>730.1</v>
      </c>
      <c r="H137" s="220">
        <f>H138</f>
        <v>563.7</v>
      </c>
      <c r="I137" s="221">
        <f t="shared" si="7"/>
        <v>77.20860156142994</v>
      </c>
    </row>
    <row r="138" spans="1:9" ht="25.5">
      <c r="A138" s="117">
        <f t="shared" si="6"/>
        <v>128</v>
      </c>
      <c r="B138" s="19" t="s">
        <v>328</v>
      </c>
      <c r="C138" s="184" t="s">
        <v>783</v>
      </c>
      <c r="D138" s="19" t="s">
        <v>99</v>
      </c>
      <c r="E138" s="19" t="s">
        <v>321</v>
      </c>
      <c r="F138" s="19" t="s">
        <v>220</v>
      </c>
      <c r="G138" s="220">
        <v>730.1</v>
      </c>
      <c r="H138" s="220">
        <v>563.7</v>
      </c>
      <c r="I138" s="221">
        <f t="shared" si="7"/>
        <v>77.20860156142994</v>
      </c>
    </row>
    <row r="139" spans="1:9" ht="25.5">
      <c r="A139" s="117">
        <f t="shared" si="6"/>
        <v>129</v>
      </c>
      <c r="B139" s="19" t="s">
        <v>328</v>
      </c>
      <c r="C139" s="184" t="s">
        <v>89</v>
      </c>
      <c r="D139" s="19" t="s">
        <v>99</v>
      </c>
      <c r="E139" s="19" t="s">
        <v>90</v>
      </c>
      <c r="F139" s="19"/>
      <c r="G139" s="220">
        <f>G140</f>
        <v>45</v>
      </c>
      <c r="H139" s="220">
        <f>H140</f>
        <v>43.9</v>
      </c>
      <c r="I139" s="221">
        <f t="shared" si="7"/>
        <v>97.55555555555556</v>
      </c>
    </row>
    <row r="140" spans="1:9" ht="51">
      <c r="A140" s="117">
        <f t="shared" si="6"/>
        <v>130</v>
      </c>
      <c r="B140" s="19" t="s">
        <v>328</v>
      </c>
      <c r="C140" s="184" t="s">
        <v>1105</v>
      </c>
      <c r="D140" s="19" t="s">
        <v>99</v>
      </c>
      <c r="E140" s="19" t="s">
        <v>1106</v>
      </c>
      <c r="F140" s="19"/>
      <c r="G140" s="220">
        <f>G141</f>
        <v>45</v>
      </c>
      <c r="H140" s="220">
        <f>H141</f>
        <v>43.9</v>
      </c>
      <c r="I140" s="221">
        <f aca="true" t="shared" si="9" ref="I140:I203">H140/G140*100</f>
        <v>97.55555555555556</v>
      </c>
    </row>
    <row r="141" spans="1:9" ht="25.5">
      <c r="A141" s="117">
        <f aca="true" t="shared" si="10" ref="A141:A173">A140+1</f>
        <v>131</v>
      </c>
      <c r="B141" s="19" t="s">
        <v>328</v>
      </c>
      <c r="C141" s="40" t="s">
        <v>784</v>
      </c>
      <c r="D141" s="19" t="s">
        <v>99</v>
      </c>
      <c r="E141" s="19" t="s">
        <v>1106</v>
      </c>
      <c r="F141" s="19" t="s">
        <v>328</v>
      </c>
      <c r="G141" s="220">
        <v>45</v>
      </c>
      <c r="H141" s="220">
        <v>43.9</v>
      </c>
      <c r="I141" s="221">
        <f t="shared" si="9"/>
        <v>97.55555555555556</v>
      </c>
    </row>
    <row r="142" spans="1:9" ht="12.75">
      <c r="A142" s="117">
        <f t="shared" si="10"/>
        <v>132</v>
      </c>
      <c r="B142" s="19" t="s">
        <v>328</v>
      </c>
      <c r="C142" s="184" t="s">
        <v>322</v>
      </c>
      <c r="D142" s="19" t="s">
        <v>104</v>
      </c>
      <c r="E142" s="19" t="s">
        <v>566</v>
      </c>
      <c r="F142" s="19" t="s">
        <v>566</v>
      </c>
      <c r="G142" s="220">
        <f>G147+G178+G144+G145</f>
        <v>23823.199999999997</v>
      </c>
      <c r="H142" s="220">
        <f>H147+H178+H144+H145</f>
        <v>22294.9</v>
      </c>
      <c r="I142" s="221">
        <f t="shared" si="9"/>
        <v>93.5848248765909</v>
      </c>
    </row>
    <row r="143" spans="1:9" ht="38.25">
      <c r="A143" s="117">
        <f t="shared" si="10"/>
        <v>133</v>
      </c>
      <c r="B143" s="19" t="s">
        <v>328</v>
      </c>
      <c r="C143" s="233" t="s">
        <v>1021</v>
      </c>
      <c r="D143" s="19" t="s">
        <v>106</v>
      </c>
      <c r="E143" s="19" t="s">
        <v>779</v>
      </c>
      <c r="F143" s="19"/>
      <c r="G143" s="220">
        <f>G144</f>
        <v>310.2</v>
      </c>
      <c r="H143" s="220">
        <f>H144</f>
        <v>310.2</v>
      </c>
      <c r="I143" s="221">
        <f t="shared" si="9"/>
        <v>100</v>
      </c>
    </row>
    <row r="144" spans="1:9" ht="25.5">
      <c r="A144" s="117">
        <f t="shared" si="10"/>
        <v>134</v>
      </c>
      <c r="B144" s="19" t="s">
        <v>328</v>
      </c>
      <c r="C144" s="40" t="s">
        <v>784</v>
      </c>
      <c r="D144" s="19" t="s">
        <v>106</v>
      </c>
      <c r="E144" s="19" t="s">
        <v>779</v>
      </c>
      <c r="F144" s="19" t="s">
        <v>328</v>
      </c>
      <c r="G144" s="220">
        <v>310.2</v>
      </c>
      <c r="H144" s="220">
        <v>310.2</v>
      </c>
      <c r="I144" s="221">
        <f t="shared" si="9"/>
        <v>100</v>
      </c>
    </row>
    <row r="145" spans="1:9" ht="38.25">
      <c r="A145" s="117">
        <f t="shared" si="10"/>
        <v>135</v>
      </c>
      <c r="B145" s="19" t="s">
        <v>328</v>
      </c>
      <c r="C145" s="233" t="s">
        <v>788</v>
      </c>
      <c r="D145" s="19" t="s">
        <v>106</v>
      </c>
      <c r="E145" s="19" t="s">
        <v>789</v>
      </c>
      <c r="F145" s="19"/>
      <c r="G145" s="220">
        <f>G146</f>
        <v>0.3</v>
      </c>
      <c r="H145" s="220">
        <f>H146</f>
        <v>0.3</v>
      </c>
      <c r="I145" s="221">
        <f t="shared" si="9"/>
        <v>100</v>
      </c>
    </row>
    <row r="146" spans="1:9" ht="25.5">
      <c r="A146" s="117">
        <f t="shared" si="10"/>
        <v>136</v>
      </c>
      <c r="B146" s="19" t="s">
        <v>328</v>
      </c>
      <c r="C146" s="40" t="s">
        <v>784</v>
      </c>
      <c r="D146" s="19" t="s">
        <v>106</v>
      </c>
      <c r="E146" s="19" t="s">
        <v>789</v>
      </c>
      <c r="F146" s="19" t="s">
        <v>328</v>
      </c>
      <c r="G146" s="220">
        <v>0.3</v>
      </c>
      <c r="H146" s="220">
        <v>0.3</v>
      </c>
      <c r="I146" s="221">
        <f t="shared" si="9"/>
        <v>100</v>
      </c>
    </row>
    <row r="147" spans="1:9" ht="12.75">
      <c r="A147" s="117">
        <f t="shared" si="10"/>
        <v>137</v>
      </c>
      <c r="B147" s="19" t="s">
        <v>328</v>
      </c>
      <c r="C147" s="184" t="s">
        <v>105</v>
      </c>
      <c r="D147" s="19" t="s">
        <v>106</v>
      </c>
      <c r="E147" s="19" t="s">
        <v>566</v>
      </c>
      <c r="F147" s="19" t="s">
        <v>566</v>
      </c>
      <c r="G147" s="220">
        <f>G148+G160+G164+G167+G171+G175+G173</f>
        <v>22866.1</v>
      </c>
      <c r="H147" s="220">
        <f>H148+H160+H164+H167+H171+H175+H173</f>
        <v>21496.7</v>
      </c>
      <c r="I147" s="221">
        <f t="shared" si="9"/>
        <v>94.01122185243659</v>
      </c>
    </row>
    <row r="148" spans="1:9" ht="25.5">
      <c r="A148" s="117">
        <f t="shared" si="10"/>
        <v>138</v>
      </c>
      <c r="B148" s="19" t="s">
        <v>328</v>
      </c>
      <c r="C148" s="184" t="s">
        <v>604</v>
      </c>
      <c r="D148" s="19" t="s">
        <v>106</v>
      </c>
      <c r="E148" s="19" t="s">
        <v>605</v>
      </c>
      <c r="F148" s="19" t="s">
        <v>566</v>
      </c>
      <c r="G148" s="220">
        <f>G149+G151+G157+G153+G155</f>
        <v>6909</v>
      </c>
      <c r="H148" s="220">
        <f>H149+H151+H157+H153+H155</f>
        <v>6394.1</v>
      </c>
      <c r="I148" s="221">
        <f t="shared" si="9"/>
        <v>92.54740193949921</v>
      </c>
    </row>
    <row r="149" spans="1:9" ht="38.25">
      <c r="A149" s="117">
        <f t="shared" si="10"/>
        <v>139</v>
      </c>
      <c r="B149" s="19" t="s">
        <v>328</v>
      </c>
      <c r="C149" s="40" t="s">
        <v>246</v>
      </c>
      <c r="D149" s="231" t="s">
        <v>106</v>
      </c>
      <c r="E149" s="231" t="s">
        <v>323</v>
      </c>
      <c r="F149" s="231"/>
      <c r="G149" s="234">
        <f>G150</f>
        <v>217.8</v>
      </c>
      <c r="H149" s="234">
        <f>H150</f>
        <v>217.8</v>
      </c>
      <c r="I149" s="221">
        <f t="shared" si="9"/>
        <v>100</v>
      </c>
    </row>
    <row r="150" spans="1:9" ht="25.5">
      <c r="A150" s="117">
        <f t="shared" si="10"/>
        <v>140</v>
      </c>
      <c r="B150" s="19" t="s">
        <v>328</v>
      </c>
      <c r="C150" s="40" t="s">
        <v>784</v>
      </c>
      <c r="D150" s="231" t="s">
        <v>106</v>
      </c>
      <c r="E150" s="231" t="s">
        <v>323</v>
      </c>
      <c r="F150" s="231" t="s">
        <v>328</v>
      </c>
      <c r="G150" s="234">
        <v>217.8</v>
      </c>
      <c r="H150" s="234">
        <v>217.8</v>
      </c>
      <c r="I150" s="221">
        <f t="shared" si="9"/>
        <v>100</v>
      </c>
    </row>
    <row r="151" spans="1:9" ht="38.25">
      <c r="A151" s="117">
        <f t="shared" si="10"/>
        <v>141</v>
      </c>
      <c r="B151" s="19" t="s">
        <v>328</v>
      </c>
      <c r="C151" s="40" t="s">
        <v>857</v>
      </c>
      <c r="D151" s="231" t="s">
        <v>106</v>
      </c>
      <c r="E151" s="231" t="s">
        <v>858</v>
      </c>
      <c r="F151" s="231"/>
      <c r="G151" s="234">
        <f>G152</f>
        <v>3</v>
      </c>
      <c r="H151" s="234">
        <f>H152</f>
        <v>3</v>
      </c>
      <c r="I151" s="221">
        <f t="shared" si="9"/>
        <v>100</v>
      </c>
    </row>
    <row r="152" spans="1:9" ht="25.5">
      <c r="A152" s="117">
        <f t="shared" si="10"/>
        <v>142</v>
      </c>
      <c r="B152" s="19" t="s">
        <v>328</v>
      </c>
      <c r="C152" s="40" t="s">
        <v>784</v>
      </c>
      <c r="D152" s="231" t="s">
        <v>106</v>
      </c>
      <c r="E152" s="231" t="s">
        <v>858</v>
      </c>
      <c r="F152" s="231" t="s">
        <v>328</v>
      </c>
      <c r="G152" s="234">
        <v>3</v>
      </c>
      <c r="H152" s="234">
        <v>3</v>
      </c>
      <c r="I152" s="221">
        <f t="shared" si="9"/>
        <v>100</v>
      </c>
    </row>
    <row r="153" spans="1:9" ht="76.5">
      <c r="A153" s="117">
        <f t="shared" si="10"/>
        <v>143</v>
      </c>
      <c r="B153" s="19" t="s">
        <v>328</v>
      </c>
      <c r="C153" s="235" t="s">
        <v>1022</v>
      </c>
      <c r="D153" s="231" t="s">
        <v>106</v>
      </c>
      <c r="E153" s="231" t="s">
        <v>1023</v>
      </c>
      <c r="F153" s="231"/>
      <c r="G153" s="234">
        <v>9.4</v>
      </c>
      <c r="H153" s="234">
        <v>9.4</v>
      </c>
      <c r="I153" s="221">
        <f t="shared" si="9"/>
        <v>100</v>
      </c>
    </row>
    <row r="154" spans="1:9" ht="25.5">
      <c r="A154" s="117">
        <f t="shared" si="10"/>
        <v>144</v>
      </c>
      <c r="B154" s="19" t="s">
        <v>328</v>
      </c>
      <c r="C154" s="40" t="s">
        <v>784</v>
      </c>
      <c r="D154" s="231" t="s">
        <v>106</v>
      </c>
      <c r="E154" s="231" t="s">
        <v>1023</v>
      </c>
      <c r="F154" s="231" t="s">
        <v>492</v>
      </c>
      <c r="G154" s="234">
        <v>9.4</v>
      </c>
      <c r="H154" s="234">
        <v>9.4</v>
      </c>
      <c r="I154" s="221">
        <f t="shared" si="9"/>
        <v>100</v>
      </c>
    </row>
    <row r="155" spans="1:9" ht="76.5">
      <c r="A155" s="117">
        <f t="shared" si="10"/>
        <v>145</v>
      </c>
      <c r="B155" s="19" t="s">
        <v>328</v>
      </c>
      <c r="C155" s="235" t="s">
        <v>1024</v>
      </c>
      <c r="D155" s="231" t="s">
        <v>106</v>
      </c>
      <c r="E155" s="231" t="s">
        <v>1023</v>
      </c>
      <c r="F155" s="231"/>
      <c r="G155" s="234">
        <v>0.1</v>
      </c>
      <c r="H155" s="234">
        <v>0.1</v>
      </c>
      <c r="I155" s="221">
        <f t="shared" si="9"/>
        <v>100</v>
      </c>
    </row>
    <row r="156" spans="1:9" ht="25.5">
      <c r="A156" s="117">
        <f t="shared" si="10"/>
        <v>146</v>
      </c>
      <c r="B156" s="19" t="s">
        <v>328</v>
      </c>
      <c r="C156" s="40" t="s">
        <v>784</v>
      </c>
      <c r="D156" s="231" t="s">
        <v>106</v>
      </c>
      <c r="E156" s="231" t="s">
        <v>1023</v>
      </c>
      <c r="F156" s="231" t="s">
        <v>492</v>
      </c>
      <c r="G156" s="234">
        <v>0.1</v>
      </c>
      <c r="H156" s="234">
        <v>0.1</v>
      </c>
      <c r="I156" s="221">
        <f t="shared" si="9"/>
        <v>100</v>
      </c>
    </row>
    <row r="157" spans="1:9" ht="25.5">
      <c r="A157" s="117">
        <f t="shared" si="10"/>
        <v>147</v>
      </c>
      <c r="B157" s="19" t="s">
        <v>328</v>
      </c>
      <c r="C157" s="184" t="s">
        <v>593</v>
      </c>
      <c r="D157" s="19" t="s">
        <v>106</v>
      </c>
      <c r="E157" s="19" t="s">
        <v>606</v>
      </c>
      <c r="F157" s="19" t="s">
        <v>566</v>
      </c>
      <c r="G157" s="220">
        <f>G159+G158</f>
        <v>6678.7</v>
      </c>
      <c r="H157" s="220">
        <f>H159+H158</f>
        <v>6163.8</v>
      </c>
      <c r="I157" s="221">
        <f t="shared" si="9"/>
        <v>92.29041579948193</v>
      </c>
    </row>
    <row r="158" spans="1:9" ht="25.5">
      <c r="A158" s="117">
        <f t="shared" si="10"/>
        <v>148</v>
      </c>
      <c r="B158" s="19" t="s">
        <v>328</v>
      </c>
      <c r="C158" s="184" t="s">
        <v>783</v>
      </c>
      <c r="D158" s="19" t="s">
        <v>106</v>
      </c>
      <c r="E158" s="19" t="s">
        <v>606</v>
      </c>
      <c r="F158" s="19" t="s">
        <v>220</v>
      </c>
      <c r="G158" s="220">
        <v>6439</v>
      </c>
      <c r="H158" s="220">
        <v>6163.8</v>
      </c>
      <c r="I158" s="221">
        <f t="shared" si="9"/>
        <v>95.72604441683491</v>
      </c>
    </row>
    <row r="159" spans="1:9" ht="25.5">
      <c r="A159" s="117">
        <f t="shared" si="10"/>
        <v>149</v>
      </c>
      <c r="B159" s="19" t="s">
        <v>328</v>
      </c>
      <c r="C159" s="40" t="s">
        <v>784</v>
      </c>
      <c r="D159" s="19" t="s">
        <v>106</v>
      </c>
      <c r="E159" s="19" t="s">
        <v>606</v>
      </c>
      <c r="F159" s="19" t="s">
        <v>328</v>
      </c>
      <c r="G159" s="220">
        <v>239.7</v>
      </c>
      <c r="H159" s="220"/>
      <c r="I159" s="221">
        <f t="shared" si="9"/>
        <v>0</v>
      </c>
    </row>
    <row r="160" spans="1:9" ht="12.75">
      <c r="A160" s="117">
        <f t="shared" si="10"/>
        <v>150</v>
      </c>
      <c r="B160" s="19" t="s">
        <v>328</v>
      </c>
      <c r="C160" s="184" t="s">
        <v>107</v>
      </c>
      <c r="D160" s="19" t="s">
        <v>106</v>
      </c>
      <c r="E160" s="19" t="s">
        <v>108</v>
      </c>
      <c r="F160" s="19" t="s">
        <v>566</v>
      </c>
      <c r="G160" s="220">
        <f>G161</f>
        <v>12130</v>
      </c>
      <c r="H160" s="220">
        <f>H161</f>
        <v>11340.6</v>
      </c>
      <c r="I160" s="221">
        <f t="shared" si="9"/>
        <v>93.4921681780709</v>
      </c>
    </row>
    <row r="161" spans="1:9" ht="25.5">
      <c r="A161" s="117">
        <f t="shared" si="10"/>
        <v>151</v>
      </c>
      <c r="B161" s="19" t="s">
        <v>328</v>
      </c>
      <c r="C161" s="184" t="s">
        <v>593</v>
      </c>
      <c r="D161" s="19" t="s">
        <v>106</v>
      </c>
      <c r="E161" s="19" t="s">
        <v>109</v>
      </c>
      <c r="F161" s="19" t="s">
        <v>566</v>
      </c>
      <c r="G161" s="220">
        <f>G162</f>
        <v>12130</v>
      </c>
      <c r="H161" s="220">
        <f>H162</f>
        <v>11340.6</v>
      </c>
      <c r="I161" s="221">
        <f t="shared" si="9"/>
        <v>93.4921681780709</v>
      </c>
    </row>
    <row r="162" spans="1:9" ht="25.5">
      <c r="A162" s="117">
        <f t="shared" si="10"/>
        <v>152</v>
      </c>
      <c r="B162" s="19" t="s">
        <v>328</v>
      </c>
      <c r="C162" s="184" t="s">
        <v>783</v>
      </c>
      <c r="D162" s="19" t="s">
        <v>106</v>
      </c>
      <c r="E162" s="19" t="s">
        <v>109</v>
      </c>
      <c r="F162" s="19" t="s">
        <v>220</v>
      </c>
      <c r="G162" s="220">
        <v>12130</v>
      </c>
      <c r="H162" s="220">
        <v>11340.6</v>
      </c>
      <c r="I162" s="221">
        <f t="shared" si="9"/>
        <v>93.4921681780709</v>
      </c>
    </row>
    <row r="163" spans="1:9" ht="25.5">
      <c r="A163" s="117">
        <f t="shared" si="10"/>
        <v>153</v>
      </c>
      <c r="B163" s="19" t="s">
        <v>328</v>
      </c>
      <c r="C163" s="184" t="s">
        <v>112</v>
      </c>
      <c r="D163" s="19" t="s">
        <v>106</v>
      </c>
      <c r="E163" s="19" t="s">
        <v>113</v>
      </c>
      <c r="F163" s="19" t="s">
        <v>566</v>
      </c>
      <c r="G163" s="220">
        <f aca="true" t="shared" si="11" ref="G163:H165">G164</f>
        <v>478.8</v>
      </c>
      <c r="H163" s="220">
        <f t="shared" si="11"/>
        <v>413.7</v>
      </c>
      <c r="I163" s="221">
        <f t="shared" si="9"/>
        <v>86.40350877192982</v>
      </c>
    </row>
    <row r="164" spans="1:9" ht="51">
      <c r="A164" s="117">
        <f t="shared" si="10"/>
        <v>154</v>
      </c>
      <c r="B164" s="19" t="s">
        <v>328</v>
      </c>
      <c r="C164" s="184" t="s">
        <v>114</v>
      </c>
      <c r="D164" s="19" t="s">
        <v>106</v>
      </c>
      <c r="E164" s="19" t="s">
        <v>115</v>
      </c>
      <c r="F164" s="19" t="s">
        <v>566</v>
      </c>
      <c r="G164" s="220">
        <f t="shared" si="11"/>
        <v>478.8</v>
      </c>
      <c r="H164" s="220">
        <f t="shared" si="11"/>
        <v>413.7</v>
      </c>
      <c r="I164" s="221">
        <f t="shared" si="9"/>
        <v>86.40350877192982</v>
      </c>
    </row>
    <row r="165" spans="1:9" ht="63.75">
      <c r="A165" s="117">
        <f t="shared" si="10"/>
        <v>155</v>
      </c>
      <c r="B165" s="19" t="s">
        <v>328</v>
      </c>
      <c r="C165" s="184" t="s">
        <v>859</v>
      </c>
      <c r="D165" s="19" t="s">
        <v>106</v>
      </c>
      <c r="E165" s="19" t="s">
        <v>116</v>
      </c>
      <c r="F165" s="19" t="s">
        <v>566</v>
      </c>
      <c r="G165" s="220">
        <f t="shared" si="11"/>
        <v>478.8</v>
      </c>
      <c r="H165" s="220">
        <f t="shared" si="11"/>
        <v>413.7</v>
      </c>
      <c r="I165" s="221">
        <f t="shared" si="9"/>
        <v>86.40350877192982</v>
      </c>
    </row>
    <row r="166" spans="1:9" ht="25.5">
      <c r="A166" s="117">
        <f t="shared" si="10"/>
        <v>156</v>
      </c>
      <c r="B166" s="19" t="s">
        <v>328</v>
      </c>
      <c r="C166" s="184" t="s">
        <v>783</v>
      </c>
      <c r="D166" s="19" t="s">
        <v>106</v>
      </c>
      <c r="E166" s="19" t="s">
        <v>116</v>
      </c>
      <c r="F166" s="19" t="s">
        <v>220</v>
      </c>
      <c r="G166" s="220">
        <v>478.8</v>
      </c>
      <c r="H166" s="220">
        <v>413.7</v>
      </c>
      <c r="I166" s="221">
        <f t="shared" si="9"/>
        <v>86.40350877192982</v>
      </c>
    </row>
    <row r="167" spans="1:9" ht="12.75">
      <c r="A167" s="117">
        <f t="shared" si="10"/>
        <v>157</v>
      </c>
      <c r="B167" s="19" t="s">
        <v>328</v>
      </c>
      <c r="C167" s="184" t="s">
        <v>144</v>
      </c>
      <c r="D167" s="19" t="s">
        <v>106</v>
      </c>
      <c r="E167" s="19" t="s">
        <v>602</v>
      </c>
      <c r="F167" s="19"/>
      <c r="G167" s="220">
        <f aca="true" t="shared" si="12" ref="G167:H169">G168</f>
        <v>298.6</v>
      </c>
      <c r="H167" s="220">
        <f t="shared" si="12"/>
        <v>298.6</v>
      </c>
      <c r="I167" s="221">
        <f t="shared" si="9"/>
        <v>100</v>
      </c>
    </row>
    <row r="168" spans="1:9" ht="25.5">
      <c r="A168" s="117">
        <f t="shared" si="10"/>
        <v>158</v>
      </c>
      <c r="B168" s="19" t="s">
        <v>328</v>
      </c>
      <c r="C168" s="184" t="s">
        <v>1025</v>
      </c>
      <c r="D168" s="19" t="s">
        <v>106</v>
      </c>
      <c r="E168" s="19" t="s">
        <v>117</v>
      </c>
      <c r="F168" s="19"/>
      <c r="G168" s="220">
        <f t="shared" si="12"/>
        <v>298.6</v>
      </c>
      <c r="H168" s="220">
        <f t="shared" si="12"/>
        <v>298.6</v>
      </c>
      <c r="I168" s="221">
        <f t="shared" si="9"/>
        <v>100</v>
      </c>
    </row>
    <row r="169" spans="1:9" ht="25.5">
      <c r="A169" s="117">
        <f t="shared" si="10"/>
        <v>159</v>
      </c>
      <c r="B169" s="19" t="s">
        <v>328</v>
      </c>
      <c r="C169" s="40" t="s">
        <v>247</v>
      </c>
      <c r="D169" s="231" t="s">
        <v>106</v>
      </c>
      <c r="E169" s="231" t="s">
        <v>118</v>
      </c>
      <c r="F169" s="231"/>
      <c r="G169" s="237">
        <f t="shared" si="12"/>
        <v>298.6</v>
      </c>
      <c r="H169" s="237">
        <f t="shared" si="12"/>
        <v>298.6</v>
      </c>
      <c r="I169" s="221">
        <f t="shared" si="9"/>
        <v>100</v>
      </c>
    </row>
    <row r="170" spans="1:9" ht="25.5">
      <c r="A170" s="117">
        <f t="shared" si="10"/>
        <v>160</v>
      </c>
      <c r="B170" s="19" t="s">
        <v>328</v>
      </c>
      <c r="C170" s="40" t="s">
        <v>787</v>
      </c>
      <c r="D170" s="231" t="s">
        <v>106</v>
      </c>
      <c r="E170" s="231" t="s">
        <v>118</v>
      </c>
      <c r="F170" s="231" t="s">
        <v>328</v>
      </c>
      <c r="G170" s="237">
        <v>298.6</v>
      </c>
      <c r="H170" s="237">
        <v>298.6</v>
      </c>
      <c r="I170" s="221">
        <f t="shared" si="9"/>
        <v>100</v>
      </c>
    </row>
    <row r="171" spans="1:9" ht="51">
      <c r="A171" s="117">
        <f t="shared" si="10"/>
        <v>161</v>
      </c>
      <c r="B171" s="19" t="s">
        <v>328</v>
      </c>
      <c r="C171" s="40" t="s">
        <v>1026</v>
      </c>
      <c r="D171" s="231" t="s">
        <v>106</v>
      </c>
      <c r="E171" s="231" t="s">
        <v>1027</v>
      </c>
      <c r="F171" s="231"/>
      <c r="G171" s="237">
        <f>G172</f>
        <v>1629.1</v>
      </c>
      <c r="H171" s="237">
        <f>H172</f>
        <v>1629.1</v>
      </c>
      <c r="I171" s="221">
        <f t="shared" si="9"/>
        <v>100</v>
      </c>
    </row>
    <row r="172" spans="1:9" ht="25.5">
      <c r="A172" s="117">
        <f t="shared" si="10"/>
        <v>162</v>
      </c>
      <c r="B172" s="19" t="s">
        <v>328</v>
      </c>
      <c r="C172" s="40" t="s">
        <v>787</v>
      </c>
      <c r="D172" s="231" t="s">
        <v>106</v>
      </c>
      <c r="E172" s="231" t="s">
        <v>1027</v>
      </c>
      <c r="F172" s="231" t="s">
        <v>328</v>
      </c>
      <c r="G172" s="237">
        <v>1629.1</v>
      </c>
      <c r="H172" s="237">
        <v>1629.1</v>
      </c>
      <c r="I172" s="221">
        <f t="shared" si="9"/>
        <v>100</v>
      </c>
    </row>
    <row r="173" spans="1:9" ht="76.5">
      <c r="A173" s="117">
        <f t="shared" si="10"/>
        <v>163</v>
      </c>
      <c r="B173" s="19" t="s">
        <v>328</v>
      </c>
      <c r="C173" s="235" t="s">
        <v>1028</v>
      </c>
      <c r="D173" s="231" t="s">
        <v>106</v>
      </c>
      <c r="E173" s="231" t="s">
        <v>1029</v>
      </c>
      <c r="F173" s="231"/>
      <c r="G173" s="237">
        <f>G174</f>
        <v>1345.9</v>
      </c>
      <c r="H173" s="237">
        <f>H174</f>
        <v>1345.9</v>
      </c>
      <c r="I173" s="221">
        <f t="shared" si="9"/>
        <v>100</v>
      </c>
    </row>
    <row r="174" spans="1:9" ht="25.5">
      <c r="A174" s="117">
        <f>A173+1</f>
        <v>164</v>
      </c>
      <c r="B174" s="19" t="s">
        <v>328</v>
      </c>
      <c r="C174" s="184" t="s">
        <v>783</v>
      </c>
      <c r="D174" s="231" t="s">
        <v>106</v>
      </c>
      <c r="E174" s="231" t="s">
        <v>1029</v>
      </c>
      <c r="F174" s="231" t="s">
        <v>220</v>
      </c>
      <c r="G174" s="237">
        <v>1345.9</v>
      </c>
      <c r="H174" s="237">
        <v>1345.9</v>
      </c>
      <c r="I174" s="221">
        <f t="shared" si="9"/>
        <v>100</v>
      </c>
    </row>
    <row r="175" spans="1:9" ht="51">
      <c r="A175" s="117">
        <f>A174+1</f>
        <v>165</v>
      </c>
      <c r="B175" s="19" t="s">
        <v>328</v>
      </c>
      <c r="C175" s="184" t="s">
        <v>1030</v>
      </c>
      <c r="D175" s="231" t="s">
        <v>106</v>
      </c>
      <c r="E175" s="231" t="s">
        <v>120</v>
      </c>
      <c r="F175" s="231"/>
      <c r="G175" s="237">
        <f>G176</f>
        <v>74.7</v>
      </c>
      <c r="H175" s="237">
        <f>H176</f>
        <v>74.7</v>
      </c>
      <c r="I175" s="221">
        <f t="shared" si="9"/>
        <v>100</v>
      </c>
    </row>
    <row r="176" spans="1:9" ht="25.5">
      <c r="A176" s="117">
        <f>A175+1</f>
        <v>166</v>
      </c>
      <c r="B176" s="19" t="s">
        <v>328</v>
      </c>
      <c r="C176" s="40" t="s">
        <v>790</v>
      </c>
      <c r="D176" s="231" t="s">
        <v>106</v>
      </c>
      <c r="E176" s="231" t="s">
        <v>137</v>
      </c>
      <c r="F176" s="231"/>
      <c r="G176" s="220">
        <f>G177</f>
        <v>74.7</v>
      </c>
      <c r="H176" s="220">
        <f>H177</f>
        <v>74.7</v>
      </c>
      <c r="I176" s="221">
        <f t="shared" si="9"/>
        <v>100</v>
      </c>
    </row>
    <row r="177" spans="1:9" ht="25.5">
      <c r="A177" s="117">
        <f aca="true" t="shared" si="13" ref="A177:A240">A176+1</f>
        <v>167</v>
      </c>
      <c r="B177" s="19" t="s">
        <v>328</v>
      </c>
      <c r="C177" s="40" t="s">
        <v>787</v>
      </c>
      <c r="D177" s="231" t="s">
        <v>106</v>
      </c>
      <c r="E177" s="231" t="s">
        <v>137</v>
      </c>
      <c r="F177" s="231" t="s">
        <v>328</v>
      </c>
      <c r="G177" s="220">
        <v>74.7</v>
      </c>
      <c r="H177" s="220">
        <v>74.7</v>
      </c>
      <c r="I177" s="221">
        <f t="shared" si="9"/>
        <v>100</v>
      </c>
    </row>
    <row r="178" spans="1:9" ht="25.5">
      <c r="A178" s="117">
        <f t="shared" si="13"/>
        <v>168</v>
      </c>
      <c r="B178" s="19" t="s">
        <v>328</v>
      </c>
      <c r="C178" s="184" t="s">
        <v>864</v>
      </c>
      <c r="D178" s="19" t="s">
        <v>865</v>
      </c>
      <c r="E178" s="19" t="s">
        <v>566</v>
      </c>
      <c r="F178" s="19" t="s">
        <v>566</v>
      </c>
      <c r="G178" s="220">
        <f aca="true" t="shared" si="14" ref="G178:H180">G179</f>
        <v>646.6</v>
      </c>
      <c r="H178" s="220">
        <f t="shared" si="14"/>
        <v>487.7</v>
      </c>
      <c r="I178" s="221">
        <f t="shared" si="9"/>
        <v>75.4253015774822</v>
      </c>
    </row>
    <row r="179" spans="1:9" ht="38.25">
      <c r="A179" s="117">
        <f t="shared" si="13"/>
        <v>169</v>
      </c>
      <c r="B179" s="19" t="s">
        <v>328</v>
      </c>
      <c r="C179" s="184" t="s">
        <v>110</v>
      </c>
      <c r="D179" s="19" t="s">
        <v>865</v>
      </c>
      <c r="E179" s="19" t="s">
        <v>111</v>
      </c>
      <c r="F179" s="19" t="s">
        <v>566</v>
      </c>
      <c r="G179" s="220">
        <f t="shared" si="14"/>
        <v>646.6</v>
      </c>
      <c r="H179" s="220">
        <f t="shared" si="14"/>
        <v>487.7</v>
      </c>
      <c r="I179" s="221">
        <f t="shared" si="9"/>
        <v>75.4253015774822</v>
      </c>
    </row>
    <row r="180" spans="1:9" ht="38.25">
      <c r="A180" s="117">
        <f t="shared" si="13"/>
        <v>170</v>
      </c>
      <c r="B180" s="19" t="s">
        <v>328</v>
      </c>
      <c r="C180" s="184" t="s">
        <v>138</v>
      </c>
      <c r="D180" s="19" t="s">
        <v>865</v>
      </c>
      <c r="E180" s="19" t="s">
        <v>139</v>
      </c>
      <c r="F180" s="19" t="s">
        <v>566</v>
      </c>
      <c r="G180" s="220">
        <f t="shared" si="14"/>
        <v>646.6</v>
      </c>
      <c r="H180" s="220">
        <f t="shared" si="14"/>
        <v>487.7</v>
      </c>
      <c r="I180" s="221">
        <f t="shared" si="9"/>
        <v>75.4253015774822</v>
      </c>
    </row>
    <row r="181" spans="1:9" ht="25.5">
      <c r="A181" s="117">
        <f t="shared" si="13"/>
        <v>171</v>
      </c>
      <c r="B181" s="19" t="s">
        <v>328</v>
      </c>
      <c r="C181" s="184" t="s">
        <v>152</v>
      </c>
      <c r="D181" s="19" t="s">
        <v>865</v>
      </c>
      <c r="E181" s="19" t="s">
        <v>139</v>
      </c>
      <c r="F181" s="19" t="s">
        <v>153</v>
      </c>
      <c r="G181" s="220">
        <v>646.6</v>
      </c>
      <c r="H181" s="220">
        <v>487.7</v>
      </c>
      <c r="I181" s="221">
        <f t="shared" si="9"/>
        <v>75.4253015774822</v>
      </c>
    </row>
    <row r="182" spans="1:9" ht="12.75">
      <c r="A182" s="117">
        <f t="shared" si="13"/>
        <v>172</v>
      </c>
      <c r="B182" s="19" t="s">
        <v>328</v>
      </c>
      <c r="C182" s="184" t="s">
        <v>866</v>
      </c>
      <c r="D182" s="19" t="s">
        <v>121</v>
      </c>
      <c r="E182" s="19"/>
      <c r="F182" s="19"/>
      <c r="G182" s="220">
        <f>G183</f>
        <v>767.7</v>
      </c>
      <c r="H182" s="220">
        <f>H183</f>
        <v>767.7</v>
      </c>
      <c r="I182" s="221">
        <f t="shared" si="9"/>
        <v>100</v>
      </c>
    </row>
    <row r="183" spans="1:9" ht="12.75">
      <c r="A183" s="117">
        <f t="shared" si="13"/>
        <v>173</v>
      </c>
      <c r="B183" s="19" t="s">
        <v>328</v>
      </c>
      <c r="C183" s="240" t="s">
        <v>611</v>
      </c>
      <c r="D183" s="19" t="s">
        <v>612</v>
      </c>
      <c r="E183" s="19"/>
      <c r="F183" s="19"/>
      <c r="G183" s="220">
        <f>G184+G187</f>
        <v>767.7</v>
      </c>
      <c r="H183" s="220">
        <f>H184+H187</f>
        <v>767.7</v>
      </c>
      <c r="I183" s="221">
        <f t="shared" si="9"/>
        <v>100</v>
      </c>
    </row>
    <row r="184" spans="1:9" ht="25.5">
      <c r="A184" s="117">
        <f t="shared" si="13"/>
        <v>174</v>
      </c>
      <c r="B184" s="19" t="s">
        <v>328</v>
      </c>
      <c r="C184" s="184" t="s">
        <v>613</v>
      </c>
      <c r="D184" s="19" t="s">
        <v>612</v>
      </c>
      <c r="E184" s="19" t="s">
        <v>614</v>
      </c>
      <c r="F184" s="19" t="s">
        <v>566</v>
      </c>
      <c r="G184" s="220">
        <f>G185</f>
        <v>672</v>
      </c>
      <c r="H184" s="220">
        <f>H185</f>
        <v>672</v>
      </c>
      <c r="I184" s="221">
        <f t="shared" si="9"/>
        <v>100</v>
      </c>
    </row>
    <row r="185" spans="1:9" ht="25.5">
      <c r="A185" s="117">
        <f t="shared" si="13"/>
        <v>175</v>
      </c>
      <c r="B185" s="19" t="s">
        <v>328</v>
      </c>
      <c r="C185" s="184" t="s">
        <v>593</v>
      </c>
      <c r="D185" s="19" t="s">
        <v>612</v>
      </c>
      <c r="E185" s="19" t="s">
        <v>615</v>
      </c>
      <c r="F185" s="19" t="s">
        <v>566</v>
      </c>
      <c r="G185" s="220">
        <f>G186</f>
        <v>672</v>
      </c>
      <c r="H185" s="220">
        <f>H186</f>
        <v>672</v>
      </c>
      <c r="I185" s="221">
        <f t="shared" si="9"/>
        <v>100</v>
      </c>
    </row>
    <row r="186" spans="1:9" ht="25.5">
      <c r="A186" s="117">
        <f t="shared" si="13"/>
        <v>176</v>
      </c>
      <c r="B186" s="19" t="s">
        <v>328</v>
      </c>
      <c r="C186" s="184" t="s">
        <v>763</v>
      </c>
      <c r="D186" s="19" t="s">
        <v>612</v>
      </c>
      <c r="E186" s="19" t="s">
        <v>615</v>
      </c>
      <c r="F186" s="19" t="s">
        <v>492</v>
      </c>
      <c r="G186" s="220">
        <v>672</v>
      </c>
      <c r="H186" s="220">
        <v>672</v>
      </c>
      <c r="I186" s="221">
        <f t="shared" si="9"/>
        <v>100</v>
      </c>
    </row>
    <row r="187" spans="1:9" ht="12.75">
      <c r="A187" s="117">
        <f t="shared" si="13"/>
        <v>177</v>
      </c>
      <c r="B187" s="19" t="s">
        <v>328</v>
      </c>
      <c r="C187" s="184" t="s">
        <v>616</v>
      </c>
      <c r="D187" s="19" t="s">
        <v>612</v>
      </c>
      <c r="E187" s="19" t="s">
        <v>617</v>
      </c>
      <c r="F187" s="19" t="s">
        <v>566</v>
      </c>
      <c r="G187" s="220">
        <f>G188</f>
        <v>95.7</v>
      </c>
      <c r="H187" s="220">
        <f>H188</f>
        <v>95.7</v>
      </c>
      <c r="I187" s="221">
        <f t="shared" si="9"/>
        <v>100</v>
      </c>
    </row>
    <row r="188" spans="1:9" ht="25.5">
      <c r="A188" s="117">
        <f t="shared" si="13"/>
        <v>178</v>
      </c>
      <c r="B188" s="19" t="s">
        <v>328</v>
      </c>
      <c r="C188" s="184" t="s">
        <v>593</v>
      </c>
      <c r="D188" s="19" t="s">
        <v>612</v>
      </c>
      <c r="E188" s="19" t="s">
        <v>617</v>
      </c>
      <c r="F188" s="19" t="s">
        <v>566</v>
      </c>
      <c r="G188" s="220">
        <f>G189</f>
        <v>95.7</v>
      </c>
      <c r="H188" s="220">
        <f>H189</f>
        <v>95.7</v>
      </c>
      <c r="I188" s="221">
        <f t="shared" si="9"/>
        <v>100</v>
      </c>
    </row>
    <row r="189" spans="1:9" ht="25.5">
      <c r="A189" s="117">
        <f t="shared" si="13"/>
        <v>179</v>
      </c>
      <c r="B189" s="19" t="s">
        <v>328</v>
      </c>
      <c r="C189" s="184" t="s">
        <v>763</v>
      </c>
      <c r="D189" s="19" t="s">
        <v>612</v>
      </c>
      <c r="E189" s="19" t="s">
        <v>617</v>
      </c>
      <c r="F189" s="19" t="s">
        <v>492</v>
      </c>
      <c r="G189" s="220">
        <v>95.7</v>
      </c>
      <c r="H189" s="220">
        <v>95.7</v>
      </c>
      <c r="I189" s="221">
        <f t="shared" si="9"/>
        <v>100</v>
      </c>
    </row>
    <row r="190" spans="1:9" ht="12.75">
      <c r="A190" s="117">
        <f>A181+1</f>
        <v>172</v>
      </c>
      <c r="B190" s="19" t="s">
        <v>328</v>
      </c>
      <c r="C190" s="184" t="s">
        <v>128</v>
      </c>
      <c r="D190" s="19" t="s">
        <v>129</v>
      </c>
      <c r="E190" s="19" t="s">
        <v>566</v>
      </c>
      <c r="F190" s="19" t="s">
        <v>566</v>
      </c>
      <c r="G190" s="220">
        <f>G191</f>
        <v>10278.9</v>
      </c>
      <c r="H190" s="220">
        <f>H191</f>
        <v>8374.800000000001</v>
      </c>
      <c r="I190" s="221">
        <f t="shared" si="9"/>
        <v>81.47564428100284</v>
      </c>
    </row>
    <row r="191" spans="1:9" ht="12.75">
      <c r="A191" s="117">
        <f t="shared" si="13"/>
        <v>173</v>
      </c>
      <c r="B191" s="19" t="s">
        <v>328</v>
      </c>
      <c r="C191" s="184" t="s">
        <v>130</v>
      </c>
      <c r="D191" s="19" t="s">
        <v>131</v>
      </c>
      <c r="E191" s="19" t="s">
        <v>566</v>
      </c>
      <c r="F191" s="19" t="s">
        <v>566</v>
      </c>
      <c r="G191" s="220">
        <f>G202+G192+G194+G199+G196+G209</f>
        <v>10278.9</v>
      </c>
      <c r="H191" s="220">
        <f>H202+H192+H194+H199+H196+H209</f>
        <v>8374.800000000001</v>
      </c>
      <c r="I191" s="221">
        <f t="shared" si="9"/>
        <v>81.47564428100284</v>
      </c>
    </row>
    <row r="192" spans="1:9" ht="25.5">
      <c r="A192" s="117">
        <f t="shared" si="13"/>
        <v>174</v>
      </c>
      <c r="B192" s="19" t="s">
        <v>328</v>
      </c>
      <c r="C192" s="40" t="s">
        <v>1031</v>
      </c>
      <c r="D192" s="231" t="s">
        <v>131</v>
      </c>
      <c r="E192" s="231" t="s">
        <v>794</v>
      </c>
      <c r="F192" s="231"/>
      <c r="G192" s="237">
        <f>G193</f>
        <v>1172.1</v>
      </c>
      <c r="H192" s="237">
        <f>H193</f>
        <v>1172.1</v>
      </c>
      <c r="I192" s="221">
        <f t="shared" si="9"/>
        <v>100</v>
      </c>
    </row>
    <row r="193" spans="1:9" ht="12.75">
      <c r="A193" s="117">
        <f t="shared" si="13"/>
        <v>175</v>
      </c>
      <c r="B193" s="19" t="s">
        <v>328</v>
      </c>
      <c r="C193" s="40" t="s">
        <v>132</v>
      </c>
      <c r="D193" s="231" t="s">
        <v>131</v>
      </c>
      <c r="E193" s="231" t="s">
        <v>1032</v>
      </c>
      <c r="F193" s="231" t="s">
        <v>133</v>
      </c>
      <c r="G193" s="237">
        <v>1172.1</v>
      </c>
      <c r="H193" s="237">
        <v>1172.1</v>
      </c>
      <c r="I193" s="221">
        <f t="shared" si="9"/>
        <v>100</v>
      </c>
    </row>
    <row r="194" spans="1:9" ht="25.5">
      <c r="A194" s="117">
        <f t="shared" si="13"/>
        <v>176</v>
      </c>
      <c r="B194" s="19" t="s">
        <v>328</v>
      </c>
      <c r="C194" s="40" t="s">
        <v>1033</v>
      </c>
      <c r="D194" s="231" t="s">
        <v>131</v>
      </c>
      <c r="E194" s="231" t="s">
        <v>178</v>
      </c>
      <c r="F194" s="231"/>
      <c r="G194" s="237">
        <f>G195</f>
        <v>784.7</v>
      </c>
      <c r="H194" s="237">
        <f>H195</f>
        <v>658.9</v>
      </c>
      <c r="I194" s="221">
        <f t="shared" si="9"/>
        <v>83.96839556518414</v>
      </c>
    </row>
    <row r="195" spans="1:9" ht="25.5">
      <c r="A195" s="117">
        <f t="shared" si="13"/>
        <v>177</v>
      </c>
      <c r="B195" s="19" t="s">
        <v>328</v>
      </c>
      <c r="C195" s="40" t="s">
        <v>1034</v>
      </c>
      <c r="D195" s="231" t="s">
        <v>131</v>
      </c>
      <c r="E195" s="231" t="s">
        <v>178</v>
      </c>
      <c r="F195" s="231" t="s">
        <v>133</v>
      </c>
      <c r="G195" s="237">
        <v>784.7</v>
      </c>
      <c r="H195" s="237">
        <v>658.9</v>
      </c>
      <c r="I195" s="221">
        <f t="shared" si="9"/>
        <v>83.96839556518414</v>
      </c>
    </row>
    <row r="196" spans="1:9" ht="38.25">
      <c r="A196" s="117">
        <f t="shared" si="13"/>
        <v>178</v>
      </c>
      <c r="B196" s="19" t="s">
        <v>328</v>
      </c>
      <c r="C196" s="40" t="s">
        <v>795</v>
      </c>
      <c r="D196" s="231" t="s">
        <v>131</v>
      </c>
      <c r="E196" s="231" t="s">
        <v>134</v>
      </c>
      <c r="F196" s="231"/>
      <c r="G196" s="237">
        <f>G197</f>
        <v>3510.5</v>
      </c>
      <c r="H196" s="237">
        <f>H197</f>
        <v>2909.1</v>
      </c>
      <c r="I196" s="221">
        <f t="shared" si="9"/>
        <v>82.86853724540664</v>
      </c>
    </row>
    <row r="197" spans="1:9" ht="38.25">
      <c r="A197" s="117">
        <f t="shared" si="13"/>
        <v>179</v>
      </c>
      <c r="B197" s="19" t="s">
        <v>328</v>
      </c>
      <c r="C197" s="40" t="s">
        <v>1035</v>
      </c>
      <c r="D197" s="231" t="s">
        <v>131</v>
      </c>
      <c r="E197" s="231" t="s">
        <v>140</v>
      </c>
      <c r="F197" s="231"/>
      <c r="G197" s="237">
        <f>G198</f>
        <v>3510.5</v>
      </c>
      <c r="H197" s="237">
        <f>H198</f>
        <v>2909.1</v>
      </c>
      <c r="I197" s="221">
        <f t="shared" si="9"/>
        <v>82.86853724540664</v>
      </c>
    </row>
    <row r="198" spans="1:9" ht="12.75">
      <c r="A198" s="117">
        <f t="shared" si="13"/>
        <v>180</v>
      </c>
      <c r="B198" s="19" t="s">
        <v>328</v>
      </c>
      <c r="C198" s="40" t="s">
        <v>132</v>
      </c>
      <c r="D198" s="231" t="s">
        <v>131</v>
      </c>
      <c r="E198" s="231" t="s">
        <v>140</v>
      </c>
      <c r="F198" s="231" t="s">
        <v>133</v>
      </c>
      <c r="G198" s="237">
        <v>3510.5</v>
      </c>
      <c r="H198" s="237">
        <v>2909.1</v>
      </c>
      <c r="I198" s="221">
        <f t="shared" si="9"/>
        <v>82.86853724540664</v>
      </c>
    </row>
    <row r="199" spans="1:9" ht="51">
      <c r="A199" s="117">
        <f t="shared" si="13"/>
        <v>181</v>
      </c>
      <c r="B199" s="19" t="s">
        <v>328</v>
      </c>
      <c r="C199" s="40" t="s">
        <v>797</v>
      </c>
      <c r="D199" s="231" t="s">
        <v>131</v>
      </c>
      <c r="E199" s="231" t="s">
        <v>798</v>
      </c>
      <c r="F199" s="231"/>
      <c r="G199" s="237">
        <f>G200</f>
        <v>3014</v>
      </c>
      <c r="H199" s="237">
        <f>H200</f>
        <v>3014</v>
      </c>
      <c r="I199" s="221">
        <f t="shared" si="9"/>
        <v>100</v>
      </c>
    </row>
    <row r="200" spans="1:9" ht="76.5">
      <c r="A200" s="117">
        <f t="shared" si="13"/>
        <v>182</v>
      </c>
      <c r="B200" s="19" t="s">
        <v>328</v>
      </c>
      <c r="C200" s="40" t="s">
        <v>1036</v>
      </c>
      <c r="D200" s="231" t="s">
        <v>131</v>
      </c>
      <c r="E200" s="231" t="s">
        <v>799</v>
      </c>
      <c r="F200" s="231"/>
      <c r="G200" s="237">
        <f>G201</f>
        <v>3014</v>
      </c>
      <c r="H200" s="237">
        <f>H201</f>
        <v>3014</v>
      </c>
      <c r="I200" s="221">
        <f t="shared" si="9"/>
        <v>100</v>
      </c>
    </row>
    <row r="201" spans="1:9" ht="12.75">
      <c r="A201" s="117">
        <f t="shared" si="13"/>
        <v>183</v>
      </c>
      <c r="B201" s="19" t="s">
        <v>328</v>
      </c>
      <c r="C201" s="40" t="s">
        <v>132</v>
      </c>
      <c r="D201" s="231" t="s">
        <v>131</v>
      </c>
      <c r="E201" s="231" t="s">
        <v>799</v>
      </c>
      <c r="F201" s="231" t="s">
        <v>133</v>
      </c>
      <c r="G201" s="237">
        <v>3014</v>
      </c>
      <c r="H201" s="237">
        <v>3014</v>
      </c>
      <c r="I201" s="221">
        <f t="shared" si="9"/>
        <v>100</v>
      </c>
    </row>
    <row r="202" spans="1:9" ht="25.5">
      <c r="A202" s="117">
        <f t="shared" si="13"/>
        <v>184</v>
      </c>
      <c r="B202" s="19" t="s">
        <v>328</v>
      </c>
      <c r="C202" s="184" t="s">
        <v>89</v>
      </c>
      <c r="D202" s="19" t="s">
        <v>131</v>
      </c>
      <c r="E202" s="19" t="s">
        <v>90</v>
      </c>
      <c r="F202" s="19" t="s">
        <v>566</v>
      </c>
      <c r="G202" s="220">
        <f>G203+G205+G207</f>
        <v>1657</v>
      </c>
      <c r="H202" s="220">
        <f>H203+H205+H207</f>
        <v>480.1</v>
      </c>
      <c r="I202" s="221">
        <f t="shared" si="9"/>
        <v>28.974049487024743</v>
      </c>
    </row>
    <row r="203" spans="1:9" ht="51">
      <c r="A203" s="117">
        <f t="shared" si="13"/>
        <v>185</v>
      </c>
      <c r="B203" s="19" t="s">
        <v>328</v>
      </c>
      <c r="C203" s="241" t="s">
        <v>800</v>
      </c>
      <c r="D203" s="19" t="s">
        <v>131</v>
      </c>
      <c r="E203" s="19" t="s">
        <v>801</v>
      </c>
      <c r="F203" s="19"/>
      <c r="G203" s="220">
        <f>G204</f>
        <v>465.1</v>
      </c>
      <c r="H203" s="220">
        <f>H204</f>
        <v>465.1</v>
      </c>
      <c r="I203" s="221">
        <f t="shared" si="9"/>
        <v>100</v>
      </c>
    </row>
    <row r="204" spans="1:9" ht="25.5">
      <c r="A204" s="117">
        <f t="shared" si="13"/>
        <v>186</v>
      </c>
      <c r="B204" s="19" t="s">
        <v>328</v>
      </c>
      <c r="C204" s="184" t="s">
        <v>152</v>
      </c>
      <c r="D204" s="19" t="s">
        <v>131</v>
      </c>
      <c r="E204" s="19" t="s">
        <v>801</v>
      </c>
      <c r="F204" s="19" t="s">
        <v>153</v>
      </c>
      <c r="G204" s="220">
        <v>465.1</v>
      </c>
      <c r="H204" s="220">
        <v>465.1</v>
      </c>
      <c r="I204" s="221">
        <f aca="true" t="shared" si="15" ref="I204:I267">H204/G204*100</f>
        <v>100</v>
      </c>
    </row>
    <row r="205" spans="1:9" ht="38.25">
      <c r="A205" s="117">
        <f t="shared" si="13"/>
        <v>187</v>
      </c>
      <c r="B205" s="19" t="s">
        <v>328</v>
      </c>
      <c r="C205" s="241" t="s">
        <v>687</v>
      </c>
      <c r="D205" s="19" t="s">
        <v>131</v>
      </c>
      <c r="E205" s="19" t="s">
        <v>803</v>
      </c>
      <c r="F205" s="19"/>
      <c r="G205" s="220">
        <f>G206</f>
        <v>31</v>
      </c>
      <c r="H205" s="220">
        <f>H206</f>
        <v>15</v>
      </c>
      <c r="I205" s="221">
        <f t="shared" si="15"/>
        <v>48.38709677419355</v>
      </c>
    </row>
    <row r="206" spans="1:9" ht="25.5">
      <c r="A206" s="117">
        <f t="shared" si="13"/>
        <v>188</v>
      </c>
      <c r="B206" s="19" t="s">
        <v>328</v>
      </c>
      <c r="C206" s="184" t="s">
        <v>152</v>
      </c>
      <c r="D206" s="19" t="s">
        <v>131</v>
      </c>
      <c r="E206" s="19" t="s">
        <v>803</v>
      </c>
      <c r="F206" s="19" t="s">
        <v>153</v>
      </c>
      <c r="G206" s="220">
        <v>31</v>
      </c>
      <c r="H206" s="220">
        <v>15</v>
      </c>
      <c r="I206" s="221">
        <f t="shared" si="15"/>
        <v>48.38709677419355</v>
      </c>
    </row>
    <row r="207" spans="1:9" ht="38.25">
      <c r="A207" s="117">
        <f t="shared" si="13"/>
        <v>189</v>
      </c>
      <c r="B207" s="19" t="s">
        <v>328</v>
      </c>
      <c r="C207" s="184" t="s">
        <v>1037</v>
      </c>
      <c r="D207" s="19" t="s">
        <v>131</v>
      </c>
      <c r="E207" s="19" t="s">
        <v>135</v>
      </c>
      <c r="F207" s="19" t="s">
        <v>566</v>
      </c>
      <c r="G207" s="220">
        <f>G208</f>
        <v>1160.9</v>
      </c>
      <c r="H207" s="220">
        <f>H208</f>
        <v>0</v>
      </c>
      <c r="I207" s="221">
        <f t="shared" si="15"/>
        <v>0</v>
      </c>
    </row>
    <row r="208" spans="1:9" ht="25.5">
      <c r="A208" s="117">
        <f t="shared" si="13"/>
        <v>190</v>
      </c>
      <c r="B208" s="19" t="s">
        <v>328</v>
      </c>
      <c r="C208" s="184" t="s">
        <v>152</v>
      </c>
      <c r="D208" s="19" t="s">
        <v>131</v>
      </c>
      <c r="E208" s="19" t="s">
        <v>135</v>
      </c>
      <c r="F208" s="19" t="s">
        <v>153</v>
      </c>
      <c r="G208" s="220">
        <v>1160.9</v>
      </c>
      <c r="H208" s="220"/>
      <c r="I208" s="221">
        <f t="shared" si="15"/>
        <v>0</v>
      </c>
    </row>
    <row r="209" spans="1:9" ht="51">
      <c r="A209" s="117">
        <f t="shared" si="13"/>
        <v>191</v>
      </c>
      <c r="B209" s="19" t="s">
        <v>328</v>
      </c>
      <c r="C209" s="40" t="s">
        <v>1038</v>
      </c>
      <c r="D209" s="231" t="s">
        <v>131</v>
      </c>
      <c r="E209" s="231" t="s">
        <v>1039</v>
      </c>
      <c r="F209" s="231"/>
      <c r="G209" s="220">
        <f>G210</f>
        <v>140.6</v>
      </c>
      <c r="H209" s="220">
        <f>H210</f>
        <v>140.6</v>
      </c>
      <c r="I209" s="221">
        <f t="shared" si="15"/>
        <v>100</v>
      </c>
    </row>
    <row r="210" spans="1:9" ht="25.5">
      <c r="A210" s="117">
        <f t="shared" si="13"/>
        <v>192</v>
      </c>
      <c r="B210" s="19" t="s">
        <v>328</v>
      </c>
      <c r="C210" s="40" t="s">
        <v>796</v>
      </c>
      <c r="D210" s="231" t="s">
        <v>131</v>
      </c>
      <c r="E210" s="231" t="s">
        <v>1040</v>
      </c>
      <c r="F210" s="231"/>
      <c r="G210" s="220">
        <f>G211</f>
        <v>140.6</v>
      </c>
      <c r="H210" s="220">
        <f>H211</f>
        <v>140.6</v>
      </c>
      <c r="I210" s="221">
        <f t="shared" si="15"/>
        <v>100</v>
      </c>
    </row>
    <row r="211" spans="1:9" ht="12.75">
      <c r="A211" s="117">
        <f t="shared" si="13"/>
        <v>193</v>
      </c>
      <c r="B211" s="19" t="s">
        <v>328</v>
      </c>
      <c r="C211" s="40" t="s">
        <v>132</v>
      </c>
      <c r="D211" s="231" t="s">
        <v>131</v>
      </c>
      <c r="E211" s="231" t="s">
        <v>1040</v>
      </c>
      <c r="F211" s="231" t="s">
        <v>133</v>
      </c>
      <c r="G211" s="220">
        <v>140.6</v>
      </c>
      <c r="H211" s="220">
        <v>140.6</v>
      </c>
      <c r="I211" s="221">
        <f t="shared" si="15"/>
        <v>100</v>
      </c>
    </row>
    <row r="212" spans="1:9" ht="12.75">
      <c r="A212" s="117">
        <f t="shared" si="13"/>
        <v>194</v>
      </c>
      <c r="B212" s="19" t="s">
        <v>328</v>
      </c>
      <c r="C212" s="184" t="s">
        <v>125</v>
      </c>
      <c r="D212" s="19" t="s">
        <v>290</v>
      </c>
      <c r="E212" s="19"/>
      <c r="F212" s="19"/>
      <c r="G212" s="220">
        <f>G220+G213</f>
        <v>7943.299999999999</v>
      </c>
      <c r="H212" s="220">
        <f>H220+H213</f>
        <v>7345.299999999999</v>
      </c>
      <c r="I212" s="221">
        <f t="shared" si="15"/>
        <v>92.47164276811904</v>
      </c>
    </row>
    <row r="213" spans="1:9" ht="12.75">
      <c r="A213" s="117">
        <f t="shared" si="13"/>
        <v>195</v>
      </c>
      <c r="B213" s="19" t="s">
        <v>328</v>
      </c>
      <c r="C213" s="184" t="s">
        <v>979</v>
      </c>
      <c r="D213" s="19" t="s">
        <v>980</v>
      </c>
      <c r="E213" s="19"/>
      <c r="F213" s="19"/>
      <c r="G213" s="220">
        <f>G214+G218</f>
        <v>3799.6</v>
      </c>
      <c r="H213" s="220">
        <f>H214+H218</f>
        <v>3799.6</v>
      </c>
      <c r="I213" s="221">
        <f t="shared" si="15"/>
        <v>100</v>
      </c>
    </row>
    <row r="214" spans="1:9" ht="51">
      <c r="A214" s="117">
        <f t="shared" si="13"/>
        <v>196</v>
      </c>
      <c r="B214" s="19" t="s">
        <v>328</v>
      </c>
      <c r="C214" s="40" t="s">
        <v>860</v>
      </c>
      <c r="D214" s="231" t="s">
        <v>980</v>
      </c>
      <c r="E214" s="231" t="s">
        <v>259</v>
      </c>
      <c r="F214" s="231"/>
      <c r="G214" s="220">
        <f>G215</f>
        <v>3762</v>
      </c>
      <c r="H214" s="220">
        <f>H215</f>
        <v>3762</v>
      </c>
      <c r="I214" s="221">
        <f t="shared" si="15"/>
        <v>100</v>
      </c>
    </row>
    <row r="215" spans="1:9" ht="63.75">
      <c r="A215" s="117">
        <f t="shared" si="13"/>
        <v>197</v>
      </c>
      <c r="B215" s="19" t="s">
        <v>328</v>
      </c>
      <c r="C215" s="40" t="s">
        <v>1041</v>
      </c>
      <c r="D215" s="231" t="s">
        <v>980</v>
      </c>
      <c r="E215" s="231" t="s">
        <v>861</v>
      </c>
      <c r="F215" s="231"/>
      <c r="G215" s="220">
        <f>G216</f>
        <v>3762</v>
      </c>
      <c r="H215" s="220">
        <f>H216</f>
        <v>3762</v>
      </c>
      <c r="I215" s="221">
        <f t="shared" si="15"/>
        <v>100</v>
      </c>
    </row>
    <row r="216" spans="1:9" ht="25.5">
      <c r="A216" s="117">
        <f t="shared" si="13"/>
        <v>198</v>
      </c>
      <c r="B216" s="19" t="s">
        <v>328</v>
      </c>
      <c r="C216" s="184" t="s">
        <v>780</v>
      </c>
      <c r="D216" s="231" t="s">
        <v>980</v>
      </c>
      <c r="E216" s="231" t="s">
        <v>861</v>
      </c>
      <c r="F216" s="231" t="s">
        <v>492</v>
      </c>
      <c r="G216" s="220">
        <v>3762</v>
      </c>
      <c r="H216" s="220">
        <v>3762</v>
      </c>
      <c r="I216" s="221">
        <f t="shared" si="15"/>
        <v>100</v>
      </c>
    </row>
    <row r="217" spans="1:9" ht="76.5">
      <c r="A217" s="117">
        <f t="shared" si="13"/>
        <v>199</v>
      </c>
      <c r="B217" s="19" t="s">
        <v>328</v>
      </c>
      <c r="C217" s="40" t="s">
        <v>1042</v>
      </c>
      <c r="D217" s="231" t="s">
        <v>980</v>
      </c>
      <c r="E217" s="231" t="s">
        <v>862</v>
      </c>
      <c r="F217" s="231"/>
      <c r="G217" s="220">
        <f>G218</f>
        <v>37.6</v>
      </c>
      <c r="H217" s="220">
        <f>H218</f>
        <v>37.6</v>
      </c>
      <c r="I217" s="221">
        <f t="shared" si="15"/>
        <v>100</v>
      </c>
    </row>
    <row r="218" spans="1:9" ht="63.75">
      <c r="A218" s="117">
        <f t="shared" si="13"/>
        <v>200</v>
      </c>
      <c r="B218" s="19" t="s">
        <v>328</v>
      </c>
      <c r="C218" s="40" t="s">
        <v>1043</v>
      </c>
      <c r="D218" s="231" t="s">
        <v>980</v>
      </c>
      <c r="E218" s="231" t="s">
        <v>863</v>
      </c>
      <c r="F218" s="231"/>
      <c r="G218" s="220">
        <f>G219</f>
        <v>37.6</v>
      </c>
      <c r="H218" s="220">
        <f>H219</f>
        <v>37.6</v>
      </c>
      <c r="I218" s="221">
        <f t="shared" si="15"/>
        <v>100</v>
      </c>
    </row>
    <row r="219" spans="1:9" ht="25.5">
      <c r="A219" s="117">
        <f t="shared" si="13"/>
        <v>201</v>
      </c>
      <c r="B219" s="19" t="s">
        <v>328</v>
      </c>
      <c r="C219" s="184" t="s">
        <v>780</v>
      </c>
      <c r="D219" s="231" t="s">
        <v>980</v>
      </c>
      <c r="E219" s="231" t="s">
        <v>863</v>
      </c>
      <c r="F219" s="231" t="s">
        <v>492</v>
      </c>
      <c r="G219" s="220">
        <v>37.6</v>
      </c>
      <c r="H219" s="220">
        <v>37.6</v>
      </c>
      <c r="I219" s="221">
        <f t="shared" si="15"/>
        <v>100</v>
      </c>
    </row>
    <row r="220" spans="1:9" ht="12.75">
      <c r="A220" s="117">
        <f t="shared" si="13"/>
        <v>202</v>
      </c>
      <c r="B220" s="19" t="s">
        <v>328</v>
      </c>
      <c r="C220" s="184" t="s">
        <v>179</v>
      </c>
      <c r="D220" s="19" t="s">
        <v>180</v>
      </c>
      <c r="E220" s="19"/>
      <c r="F220" s="19"/>
      <c r="G220" s="220">
        <f>G221+G224</f>
        <v>4143.7</v>
      </c>
      <c r="H220" s="220">
        <f>H221+H224</f>
        <v>3545.7</v>
      </c>
      <c r="I220" s="221">
        <f t="shared" si="15"/>
        <v>85.56845331467046</v>
      </c>
    </row>
    <row r="221" spans="1:9" ht="12.75">
      <c r="A221" s="117">
        <f t="shared" si="13"/>
        <v>203</v>
      </c>
      <c r="B221" s="19" t="s">
        <v>328</v>
      </c>
      <c r="C221" s="40" t="s">
        <v>227</v>
      </c>
      <c r="D221" s="231" t="s">
        <v>180</v>
      </c>
      <c r="E221" s="231" t="s">
        <v>228</v>
      </c>
      <c r="F221" s="231"/>
      <c r="G221" s="234">
        <f>G222+G223</f>
        <v>3183.7</v>
      </c>
      <c r="H221" s="234">
        <f>H222+H223</f>
        <v>2767.2</v>
      </c>
      <c r="I221" s="221">
        <f t="shared" si="15"/>
        <v>86.91773722398467</v>
      </c>
    </row>
    <row r="222" spans="1:9" ht="25.5">
      <c r="A222" s="117">
        <f t="shared" si="13"/>
        <v>204</v>
      </c>
      <c r="B222" s="19" t="s">
        <v>328</v>
      </c>
      <c r="C222" s="184" t="s">
        <v>783</v>
      </c>
      <c r="D222" s="231" t="s">
        <v>180</v>
      </c>
      <c r="E222" s="231" t="s">
        <v>228</v>
      </c>
      <c r="F222" s="231" t="s">
        <v>220</v>
      </c>
      <c r="G222" s="234">
        <v>3033.7</v>
      </c>
      <c r="H222" s="234">
        <v>2767.2</v>
      </c>
      <c r="I222" s="221">
        <f t="shared" si="15"/>
        <v>91.21534759534562</v>
      </c>
    </row>
    <row r="223" spans="1:9" ht="25.5">
      <c r="A223" s="117"/>
      <c r="B223" s="19"/>
      <c r="C223" s="40" t="s">
        <v>787</v>
      </c>
      <c r="D223" s="231" t="s">
        <v>180</v>
      </c>
      <c r="E223" s="231" t="s">
        <v>228</v>
      </c>
      <c r="F223" s="231" t="s">
        <v>328</v>
      </c>
      <c r="G223" s="234">
        <v>150</v>
      </c>
      <c r="H223" s="234"/>
      <c r="I223" s="221">
        <f t="shared" si="15"/>
        <v>0</v>
      </c>
    </row>
    <row r="224" spans="1:9" ht="25.5">
      <c r="A224" s="117">
        <f>A222+1</f>
        <v>205</v>
      </c>
      <c r="B224" s="19" t="s">
        <v>328</v>
      </c>
      <c r="C224" s="184" t="s">
        <v>126</v>
      </c>
      <c r="D224" s="19" t="s">
        <v>180</v>
      </c>
      <c r="E224" s="19" t="s">
        <v>127</v>
      </c>
      <c r="F224" s="19"/>
      <c r="G224" s="220">
        <f>G225</f>
        <v>960</v>
      </c>
      <c r="H224" s="220">
        <f>H225</f>
        <v>778.5</v>
      </c>
      <c r="I224" s="221">
        <f t="shared" si="15"/>
        <v>81.09375</v>
      </c>
    </row>
    <row r="225" spans="1:9" ht="25.5">
      <c r="A225" s="117">
        <f t="shared" si="13"/>
        <v>206</v>
      </c>
      <c r="B225" s="19" t="s">
        <v>328</v>
      </c>
      <c r="C225" s="184" t="s">
        <v>152</v>
      </c>
      <c r="D225" s="19" t="s">
        <v>180</v>
      </c>
      <c r="E225" s="19" t="s">
        <v>127</v>
      </c>
      <c r="F225" s="19" t="s">
        <v>153</v>
      </c>
      <c r="G225" s="220">
        <v>960</v>
      </c>
      <c r="H225" s="220">
        <v>778.5</v>
      </c>
      <c r="I225" s="221">
        <f t="shared" si="15"/>
        <v>81.09375</v>
      </c>
    </row>
    <row r="226" spans="1:9" ht="38.25">
      <c r="A226" s="217">
        <f t="shared" si="13"/>
        <v>207</v>
      </c>
      <c r="B226" s="224" t="s">
        <v>183</v>
      </c>
      <c r="C226" s="225" t="s">
        <v>184</v>
      </c>
      <c r="D226" s="224" t="s">
        <v>566</v>
      </c>
      <c r="E226" s="224" t="s">
        <v>566</v>
      </c>
      <c r="F226" s="224" t="s">
        <v>566</v>
      </c>
      <c r="G226" s="227">
        <f>G227</f>
        <v>10798.4</v>
      </c>
      <c r="H226" s="227">
        <f>H227</f>
        <v>10258.7</v>
      </c>
      <c r="I226" s="219">
        <f t="shared" si="15"/>
        <v>95.00203733886504</v>
      </c>
    </row>
    <row r="227" spans="1:9" ht="12.75">
      <c r="A227" s="117">
        <f t="shared" si="13"/>
        <v>208</v>
      </c>
      <c r="B227" s="19" t="s">
        <v>183</v>
      </c>
      <c r="C227" s="184" t="s">
        <v>866</v>
      </c>
      <c r="D227" s="19" t="s">
        <v>121</v>
      </c>
      <c r="E227" s="19" t="s">
        <v>566</v>
      </c>
      <c r="F227" s="19" t="s">
        <v>566</v>
      </c>
      <c r="G227" s="220">
        <f>G228+G244+G266</f>
        <v>10798.4</v>
      </c>
      <c r="H227" s="220">
        <f>H228+H244+H266</f>
        <v>10258.7</v>
      </c>
      <c r="I227" s="221">
        <f t="shared" si="15"/>
        <v>95.00203733886504</v>
      </c>
    </row>
    <row r="228" spans="1:9" ht="12.75">
      <c r="A228" s="117">
        <f t="shared" si="13"/>
        <v>209</v>
      </c>
      <c r="B228" s="19" t="s">
        <v>183</v>
      </c>
      <c r="C228" s="184" t="s">
        <v>122</v>
      </c>
      <c r="D228" s="19" t="s">
        <v>123</v>
      </c>
      <c r="E228" s="19" t="s">
        <v>566</v>
      </c>
      <c r="F228" s="19" t="s">
        <v>566</v>
      </c>
      <c r="G228" s="220">
        <f>G236+G239+G234+G229+G232</f>
        <v>2054.4</v>
      </c>
      <c r="H228" s="220">
        <f>H236+H239+H234+H229+H232</f>
        <v>1943.5000000000002</v>
      </c>
      <c r="I228" s="221">
        <f t="shared" si="15"/>
        <v>94.60183021806854</v>
      </c>
    </row>
    <row r="229" spans="1:9" ht="38.25">
      <c r="A229" s="117">
        <f t="shared" si="13"/>
        <v>210</v>
      </c>
      <c r="B229" s="19" t="s">
        <v>183</v>
      </c>
      <c r="C229" s="230" t="s">
        <v>1014</v>
      </c>
      <c r="D229" s="19" t="s">
        <v>123</v>
      </c>
      <c r="E229" s="19" t="s">
        <v>1015</v>
      </c>
      <c r="F229" s="19"/>
      <c r="G229" s="220">
        <f>G230</f>
        <v>128.2</v>
      </c>
      <c r="H229" s="220">
        <f>H230</f>
        <v>128.2</v>
      </c>
      <c r="I229" s="221">
        <f t="shared" si="15"/>
        <v>100</v>
      </c>
    </row>
    <row r="230" spans="1:9" ht="63.75">
      <c r="A230" s="117">
        <f t="shared" si="13"/>
        <v>211</v>
      </c>
      <c r="B230" s="19" t="s">
        <v>183</v>
      </c>
      <c r="C230" s="242" t="s">
        <v>1044</v>
      </c>
      <c r="D230" s="19" t="s">
        <v>123</v>
      </c>
      <c r="E230" s="19" t="s">
        <v>1045</v>
      </c>
      <c r="F230" s="19"/>
      <c r="G230" s="220">
        <f>G231</f>
        <v>128.2</v>
      </c>
      <c r="H230" s="220">
        <f>H231</f>
        <v>128.2</v>
      </c>
      <c r="I230" s="221">
        <f t="shared" si="15"/>
        <v>100</v>
      </c>
    </row>
    <row r="231" spans="1:9" ht="25.5">
      <c r="A231" s="117">
        <f t="shared" si="13"/>
        <v>212</v>
      </c>
      <c r="B231" s="19" t="s">
        <v>183</v>
      </c>
      <c r="C231" s="40" t="s">
        <v>787</v>
      </c>
      <c r="D231" s="19" t="s">
        <v>123</v>
      </c>
      <c r="E231" s="19" t="s">
        <v>1045</v>
      </c>
      <c r="F231" s="19" t="s">
        <v>328</v>
      </c>
      <c r="G231" s="220">
        <v>128.2</v>
      </c>
      <c r="H231" s="220">
        <v>128.2</v>
      </c>
      <c r="I231" s="221">
        <f t="shared" si="15"/>
        <v>100</v>
      </c>
    </row>
    <row r="232" spans="1:9" ht="63.75">
      <c r="A232" s="117">
        <f t="shared" si="13"/>
        <v>213</v>
      </c>
      <c r="B232" s="19" t="s">
        <v>183</v>
      </c>
      <c r="C232" s="235" t="s">
        <v>1046</v>
      </c>
      <c r="D232" s="19" t="s">
        <v>123</v>
      </c>
      <c r="E232" s="19" t="s">
        <v>791</v>
      </c>
      <c r="F232" s="19"/>
      <c r="G232" s="220">
        <f>G233</f>
        <v>110.9</v>
      </c>
      <c r="H232" s="220">
        <f>H233</f>
        <v>0</v>
      </c>
      <c r="I232" s="221">
        <f t="shared" si="15"/>
        <v>0</v>
      </c>
    </row>
    <row r="233" spans="1:9" ht="25.5">
      <c r="A233" s="117">
        <f t="shared" si="13"/>
        <v>214</v>
      </c>
      <c r="B233" s="19" t="s">
        <v>183</v>
      </c>
      <c r="C233" s="40" t="s">
        <v>787</v>
      </c>
      <c r="D233" s="19" t="s">
        <v>123</v>
      </c>
      <c r="E233" s="19" t="s">
        <v>791</v>
      </c>
      <c r="F233" s="19" t="s">
        <v>328</v>
      </c>
      <c r="G233" s="220">
        <v>110.9</v>
      </c>
      <c r="H233" s="220"/>
      <c r="I233" s="221">
        <f t="shared" si="15"/>
        <v>0</v>
      </c>
    </row>
    <row r="234" spans="1:9" ht="89.25">
      <c r="A234" s="117">
        <f t="shared" si="13"/>
        <v>215</v>
      </c>
      <c r="B234" s="19" t="s">
        <v>183</v>
      </c>
      <c r="C234" s="243" t="s">
        <v>231</v>
      </c>
      <c r="D234" s="231" t="s">
        <v>123</v>
      </c>
      <c r="E234" s="231" t="s">
        <v>185</v>
      </c>
      <c r="F234" s="231"/>
      <c r="G234" s="220">
        <f>G235</f>
        <v>480.4</v>
      </c>
      <c r="H234" s="220">
        <f>H235</f>
        <v>480.4</v>
      </c>
      <c r="I234" s="221">
        <f t="shared" si="15"/>
        <v>100</v>
      </c>
    </row>
    <row r="235" spans="1:9" ht="25.5">
      <c r="A235" s="117">
        <f t="shared" si="13"/>
        <v>216</v>
      </c>
      <c r="B235" s="19" t="s">
        <v>183</v>
      </c>
      <c r="C235" s="40" t="s">
        <v>787</v>
      </c>
      <c r="D235" s="231" t="s">
        <v>123</v>
      </c>
      <c r="E235" s="231" t="s">
        <v>185</v>
      </c>
      <c r="F235" s="231" t="s">
        <v>328</v>
      </c>
      <c r="G235" s="220">
        <v>480.4</v>
      </c>
      <c r="H235" s="220">
        <v>480.4</v>
      </c>
      <c r="I235" s="221">
        <f t="shared" si="15"/>
        <v>100</v>
      </c>
    </row>
    <row r="236" spans="1:9" ht="12.75">
      <c r="A236" s="117">
        <f t="shared" si="13"/>
        <v>217</v>
      </c>
      <c r="B236" s="19" t="s">
        <v>183</v>
      </c>
      <c r="C236" s="240" t="s">
        <v>607</v>
      </c>
      <c r="D236" s="231" t="s">
        <v>123</v>
      </c>
      <c r="E236" s="19" t="s">
        <v>608</v>
      </c>
      <c r="F236" s="19" t="s">
        <v>566</v>
      </c>
      <c r="G236" s="232">
        <f>G237</f>
        <v>949.7</v>
      </c>
      <c r="H236" s="232">
        <f>H237</f>
        <v>949.7</v>
      </c>
      <c r="I236" s="221">
        <f t="shared" si="15"/>
        <v>100</v>
      </c>
    </row>
    <row r="237" spans="1:9" ht="51">
      <c r="A237" s="117">
        <f t="shared" si="13"/>
        <v>218</v>
      </c>
      <c r="B237" s="19" t="s">
        <v>183</v>
      </c>
      <c r="C237" s="240" t="s">
        <v>609</v>
      </c>
      <c r="D237" s="19" t="s">
        <v>123</v>
      </c>
      <c r="E237" s="19" t="s">
        <v>610</v>
      </c>
      <c r="F237" s="19" t="s">
        <v>566</v>
      </c>
      <c r="G237" s="232">
        <f>G238</f>
        <v>949.7</v>
      </c>
      <c r="H237" s="232">
        <f>H238</f>
        <v>949.7</v>
      </c>
      <c r="I237" s="221">
        <f t="shared" si="15"/>
        <v>100</v>
      </c>
    </row>
    <row r="238" spans="1:9" ht="25.5">
      <c r="A238" s="117">
        <f t="shared" si="13"/>
        <v>219</v>
      </c>
      <c r="B238" s="19" t="s">
        <v>183</v>
      </c>
      <c r="C238" s="40" t="s">
        <v>787</v>
      </c>
      <c r="D238" s="19" t="s">
        <v>123</v>
      </c>
      <c r="E238" s="19" t="s">
        <v>610</v>
      </c>
      <c r="F238" s="19" t="s">
        <v>328</v>
      </c>
      <c r="G238" s="232">
        <v>949.7</v>
      </c>
      <c r="H238" s="232">
        <v>949.7</v>
      </c>
      <c r="I238" s="221">
        <f t="shared" si="15"/>
        <v>100</v>
      </c>
    </row>
    <row r="239" spans="1:9" ht="25.5">
      <c r="A239" s="117">
        <f t="shared" si="13"/>
        <v>220</v>
      </c>
      <c r="B239" s="19" t="s">
        <v>183</v>
      </c>
      <c r="C239" s="184" t="s">
        <v>89</v>
      </c>
      <c r="D239" s="19" t="s">
        <v>123</v>
      </c>
      <c r="E239" s="19" t="s">
        <v>90</v>
      </c>
      <c r="F239" s="19"/>
      <c r="G239" s="232">
        <f>G240+G242</f>
        <v>385.20000000000005</v>
      </c>
      <c r="H239" s="232">
        <f>H240+H242</f>
        <v>385.20000000000005</v>
      </c>
      <c r="I239" s="221">
        <f t="shared" si="15"/>
        <v>100</v>
      </c>
    </row>
    <row r="240" spans="1:9" ht="63.75">
      <c r="A240" s="117">
        <f t="shared" si="13"/>
        <v>221</v>
      </c>
      <c r="B240" s="19" t="s">
        <v>183</v>
      </c>
      <c r="C240" s="40" t="s">
        <v>1047</v>
      </c>
      <c r="D240" s="19" t="s">
        <v>123</v>
      </c>
      <c r="E240" s="19" t="s">
        <v>1048</v>
      </c>
      <c r="F240" s="19"/>
      <c r="G240" s="232">
        <f>G241</f>
        <v>174.8</v>
      </c>
      <c r="H240" s="232">
        <f>H241</f>
        <v>174.8</v>
      </c>
      <c r="I240" s="221">
        <f t="shared" si="15"/>
        <v>100</v>
      </c>
    </row>
    <row r="241" spans="1:9" ht="25.5">
      <c r="A241" s="117">
        <f aca="true" t="shared" si="16" ref="A241:A304">A240+1</f>
        <v>222</v>
      </c>
      <c r="B241" s="19" t="s">
        <v>183</v>
      </c>
      <c r="C241" s="40" t="s">
        <v>787</v>
      </c>
      <c r="D241" s="19" t="s">
        <v>123</v>
      </c>
      <c r="E241" s="19" t="s">
        <v>1048</v>
      </c>
      <c r="F241" s="19" t="s">
        <v>328</v>
      </c>
      <c r="G241" s="232">
        <v>174.8</v>
      </c>
      <c r="H241" s="232">
        <v>174.8</v>
      </c>
      <c r="I241" s="221">
        <f t="shared" si="15"/>
        <v>100</v>
      </c>
    </row>
    <row r="242" spans="1:9" ht="63.75">
      <c r="A242" s="117">
        <f t="shared" si="16"/>
        <v>223</v>
      </c>
      <c r="B242" s="19" t="s">
        <v>183</v>
      </c>
      <c r="C242" s="40" t="s">
        <v>1049</v>
      </c>
      <c r="D242" s="19" t="s">
        <v>123</v>
      </c>
      <c r="E242" s="19" t="s">
        <v>1050</v>
      </c>
      <c r="F242" s="19"/>
      <c r="G242" s="232">
        <f>G243</f>
        <v>210.4</v>
      </c>
      <c r="H242" s="232">
        <f>H243</f>
        <v>210.4</v>
      </c>
      <c r="I242" s="221">
        <f t="shared" si="15"/>
        <v>100</v>
      </c>
    </row>
    <row r="243" spans="1:9" ht="25.5">
      <c r="A243" s="117">
        <f t="shared" si="16"/>
        <v>224</v>
      </c>
      <c r="B243" s="19" t="s">
        <v>183</v>
      </c>
      <c r="C243" s="40" t="s">
        <v>787</v>
      </c>
      <c r="D243" s="19" t="s">
        <v>123</v>
      </c>
      <c r="E243" s="19" t="s">
        <v>1050</v>
      </c>
      <c r="F243" s="19" t="s">
        <v>328</v>
      </c>
      <c r="G243" s="232">
        <v>210.4</v>
      </c>
      <c r="H243" s="232">
        <v>210.4</v>
      </c>
      <c r="I243" s="221">
        <f t="shared" si="15"/>
        <v>100</v>
      </c>
    </row>
    <row r="244" spans="1:9" ht="12.75">
      <c r="A244" s="117">
        <f t="shared" si="16"/>
        <v>225</v>
      </c>
      <c r="B244" s="19" t="s">
        <v>183</v>
      </c>
      <c r="C244" s="240" t="s">
        <v>611</v>
      </c>
      <c r="D244" s="19" t="s">
        <v>612</v>
      </c>
      <c r="E244" s="19" t="s">
        <v>566</v>
      </c>
      <c r="F244" s="19" t="s">
        <v>566</v>
      </c>
      <c r="G244" s="232">
        <f>G252+G258+G250+G255+G263+G245</f>
        <v>5269.099999999999</v>
      </c>
      <c r="H244" s="232">
        <f>H252+H258+H250+H255+H263+H245</f>
        <v>5268.5</v>
      </c>
      <c r="I244" s="221">
        <f t="shared" si="15"/>
        <v>99.9886128560855</v>
      </c>
    </row>
    <row r="245" spans="1:9" ht="38.25">
      <c r="A245" s="117">
        <f t="shared" si="16"/>
        <v>226</v>
      </c>
      <c r="B245" s="19" t="s">
        <v>183</v>
      </c>
      <c r="C245" s="230" t="s">
        <v>1014</v>
      </c>
      <c r="D245" s="19" t="s">
        <v>612</v>
      </c>
      <c r="E245" s="19" t="s">
        <v>1015</v>
      </c>
      <c r="F245" s="19"/>
      <c r="G245" s="232">
        <f>G246+G248</f>
        <v>259.4</v>
      </c>
      <c r="H245" s="232">
        <f>H246+H248</f>
        <v>259.4</v>
      </c>
      <c r="I245" s="221">
        <f t="shared" si="15"/>
        <v>100</v>
      </c>
    </row>
    <row r="246" spans="1:9" ht="63.75">
      <c r="A246" s="117">
        <f t="shared" si="16"/>
        <v>227</v>
      </c>
      <c r="B246" s="19" t="s">
        <v>183</v>
      </c>
      <c r="C246" s="242" t="s">
        <v>1044</v>
      </c>
      <c r="D246" s="19" t="s">
        <v>612</v>
      </c>
      <c r="E246" s="19" t="s">
        <v>1045</v>
      </c>
      <c r="F246" s="19"/>
      <c r="G246" s="232">
        <f>G247</f>
        <v>259</v>
      </c>
      <c r="H246" s="232">
        <f>H247</f>
        <v>259</v>
      </c>
      <c r="I246" s="221">
        <f t="shared" si="15"/>
        <v>100</v>
      </c>
    </row>
    <row r="247" spans="1:9" ht="25.5">
      <c r="A247" s="117">
        <f t="shared" si="16"/>
        <v>228</v>
      </c>
      <c r="B247" s="19" t="s">
        <v>183</v>
      </c>
      <c r="C247" s="40" t="s">
        <v>787</v>
      </c>
      <c r="D247" s="19" t="s">
        <v>612</v>
      </c>
      <c r="E247" s="19" t="s">
        <v>1045</v>
      </c>
      <c r="F247" s="19" t="s">
        <v>328</v>
      </c>
      <c r="G247" s="232">
        <v>259</v>
      </c>
      <c r="H247" s="232">
        <v>259</v>
      </c>
      <c r="I247" s="221">
        <f t="shared" si="15"/>
        <v>100</v>
      </c>
    </row>
    <row r="248" spans="1:9" ht="38.25">
      <c r="A248" s="117">
        <f t="shared" si="16"/>
        <v>229</v>
      </c>
      <c r="B248" s="19" t="s">
        <v>183</v>
      </c>
      <c r="C248" s="235" t="s">
        <v>788</v>
      </c>
      <c r="D248" s="19" t="s">
        <v>612</v>
      </c>
      <c r="E248" s="19" t="s">
        <v>789</v>
      </c>
      <c r="F248" s="19"/>
      <c r="G248" s="232">
        <f>G249</f>
        <v>0.4</v>
      </c>
      <c r="H248" s="232">
        <f>H249</f>
        <v>0.4</v>
      </c>
      <c r="I248" s="221">
        <f t="shared" si="15"/>
        <v>100</v>
      </c>
    </row>
    <row r="249" spans="1:9" ht="25.5">
      <c r="A249" s="117">
        <f t="shared" si="16"/>
        <v>230</v>
      </c>
      <c r="B249" s="19" t="s">
        <v>183</v>
      </c>
      <c r="C249" s="40" t="s">
        <v>787</v>
      </c>
      <c r="D249" s="19" t="s">
        <v>612</v>
      </c>
      <c r="E249" s="19" t="s">
        <v>789</v>
      </c>
      <c r="F249" s="19" t="s">
        <v>328</v>
      </c>
      <c r="G249" s="232">
        <v>0.4</v>
      </c>
      <c r="H249" s="232">
        <v>0.4</v>
      </c>
      <c r="I249" s="221">
        <f t="shared" si="15"/>
        <v>100</v>
      </c>
    </row>
    <row r="250" spans="1:9" ht="89.25">
      <c r="A250" s="117">
        <f t="shared" si="16"/>
        <v>231</v>
      </c>
      <c r="B250" s="19" t="s">
        <v>183</v>
      </c>
      <c r="C250" s="243" t="s">
        <v>231</v>
      </c>
      <c r="D250" s="231" t="s">
        <v>612</v>
      </c>
      <c r="E250" s="231" t="s">
        <v>185</v>
      </c>
      <c r="F250" s="231"/>
      <c r="G250" s="232">
        <f>G251</f>
        <v>368.1</v>
      </c>
      <c r="H250" s="232">
        <f>H251</f>
        <v>368</v>
      </c>
      <c r="I250" s="221">
        <f t="shared" si="15"/>
        <v>99.97283346916598</v>
      </c>
    </row>
    <row r="251" spans="1:9" ht="25.5">
      <c r="A251" s="117">
        <f t="shared" si="16"/>
        <v>232</v>
      </c>
      <c r="B251" s="19" t="s">
        <v>183</v>
      </c>
      <c r="C251" s="40" t="s">
        <v>787</v>
      </c>
      <c r="D251" s="231" t="s">
        <v>612</v>
      </c>
      <c r="E251" s="231" t="s">
        <v>185</v>
      </c>
      <c r="F251" s="231" t="s">
        <v>328</v>
      </c>
      <c r="G251" s="232">
        <v>368.1</v>
      </c>
      <c r="H251" s="232">
        <v>368</v>
      </c>
      <c r="I251" s="221">
        <f t="shared" si="15"/>
        <v>99.97283346916598</v>
      </c>
    </row>
    <row r="252" spans="1:9" ht="12.75">
      <c r="A252" s="117">
        <f t="shared" si="16"/>
        <v>233</v>
      </c>
      <c r="B252" s="19" t="s">
        <v>183</v>
      </c>
      <c r="C252" s="184" t="s">
        <v>607</v>
      </c>
      <c r="D252" s="19" t="s">
        <v>612</v>
      </c>
      <c r="E252" s="19" t="s">
        <v>608</v>
      </c>
      <c r="F252" s="19" t="s">
        <v>566</v>
      </c>
      <c r="G252" s="220">
        <f>G253</f>
        <v>772.3</v>
      </c>
      <c r="H252" s="220">
        <f>H253</f>
        <v>772.3</v>
      </c>
      <c r="I252" s="221">
        <f t="shared" si="15"/>
        <v>100</v>
      </c>
    </row>
    <row r="253" spans="1:9" ht="51">
      <c r="A253" s="117">
        <f t="shared" si="16"/>
        <v>234</v>
      </c>
      <c r="B253" s="19" t="s">
        <v>183</v>
      </c>
      <c r="C253" s="184" t="s">
        <v>609</v>
      </c>
      <c r="D253" s="19" t="s">
        <v>612</v>
      </c>
      <c r="E253" s="19" t="s">
        <v>610</v>
      </c>
      <c r="F253" s="19" t="s">
        <v>566</v>
      </c>
      <c r="G253" s="220">
        <f>G254</f>
        <v>772.3</v>
      </c>
      <c r="H253" s="220">
        <f>H254</f>
        <v>772.3</v>
      </c>
      <c r="I253" s="221">
        <f t="shared" si="15"/>
        <v>100</v>
      </c>
    </row>
    <row r="254" spans="1:9" ht="25.5">
      <c r="A254" s="117">
        <f t="shared" si="16"/>
        <v>235</v>
      </c>
      <c r="B254" s="19" t="s">
        <v>183</v>
      </c>
      <c r="C254" s="40" t="s">
        <v>784</v>
      </c>
      <c r="D254" s="19" t="s">
        <v>612</v>
      </c>
      <c r="E254" s="19" t="s">
        <v>610</v>
      </c>
      <c r="F254" s="19" t="s">
        <v>328</v>
      </c>
      <c r="G254" s="220">
        <v>772.3</v>
      </c>
      <c r="H254" s="220">
        <v>772.3</v>
      </c>
      <c r="I254" s="221">
        <f t="shared" si="15"/>
        <v>100</v>
      </c>
    </row>
    <row r="255" spans="1:9" ht="114.75">
      <c r="A255" s="117">
        <f t="shared" si="16"/>
        <v>236</v>
      </c>
      <c r="B255" s="19" t="s">
        <v>183</v>
      </c>
      <c r="C255" s="240" t="s">
        <v>232</v>
      </c>
      <c r="D255" s="19" t="s">
        <v>612</v>
      </c>
      <c r="E255" s="19" t="s">
        <v>233</v>
      </c>
      <c r="F255" s="19"/>
      <c r="G255" s="220">
        <f>G256</f>
        <v>1644.3</v>
      </c>
      <c r="H255" s="220">
        <f>H256</f>
        <v>1643.8</v>
      </c>
      <c r="I255" s="221">
        <f t="shared" si="15"/>
        <v>99.96959192361491</v>
      </c>
    </row>
    <row r="256" spans="1:9" ht="76.5">
      <c r="A256" s="117">
        <f t="shared" si="16"/>
        <v>237</v>
      </c>
      <c r="B256" s="19" t="s">
        <v>183</v>
      </c>
      <c r="C256" s="40" t="s">
        <v>234</v>
      </c>
      <c r="D256" s="231" t="s">
        <v>612</v>
      </c>
      <c r="E256" s="231" t="s">
        <v>235</v>
      </c>
      <c r="F256" s="231" t="s">
        <v>566</v>
      </c>
      <c r="G256" s="220">
        <f>G257</f>
        <v>1644.3</v>
      </c>
      <c r="H256" s="220">
        <f>H257</f>
        <v>1643.8</v>
      </c>
      <c r="I256" s="221">
        <f t="shared" si="15"/>
        <v>99.96959192361491</v>
      </c>
    </row>
    <row r="257" spans="1:9" ht="25.5">
      <c r="A257" s="117">
        <f t="shared" si="16"/>
        <v>238</v>
      </c>
      <c r="B257" s="19" t="s">
        <v>183</v>
      </c>
      <c r="C257" s="40" t="s">
        <v>787</v>
      </c>
      <c r="D257" s="231" t="s">
        <v>612</v>
      </c>
      <c r="E257" s="231" t="s">
        <v>235</v>
      </c>
      <c r="F257" s="231" t="s">
        <v>328</v>
      </c>
      <c r="G257" s="220">
        <v>1644.3</v>
      </c>
      <c r="H257" s="220">
        <v>1643.8</v>
      </c>
      <c r="I257" s="221">
        <f t="shared" si="15"/>
        <v>99.96959192361491</v>
      </c>
    </row>
    <row r="258" spans="1:9" ht="25.5">
      <c r="A258" s="117">
        <f t="shared" si="16"/>
        <v>239</v>
      </c>
      <c r="B258" s="19" t="s">
        <v>183</v>
      </c>
      <c r="C258" s="184" t="s">
        <v>89</v>
      </c>
      <c r="D258" s="19" t="s">
        <v>612</v>
      </c>
      <c r="E258" s="19" t="s">
        <v>90</v>
      </c>
      <c r="F258" s="19"/>
      <c r="G258" s="220">
        <f>G259+G261</f>
        <v>2208.5</v>
      </c>
      <c r="H258" s="220">
        <f>H259+H261</f>
        <v>2208.5</v>
      </c>
      <c r="I258" s="221">
        <f t="shared" si="15"/>
        <v>100</v>
      </c>
    </row>
    <row r="259" spans="1:9" ht="63.75">
      <c r="A259" s="117">
        <f t="shared" si="16"/>
        <v>240</v>
      </c>
      <c r="B259" s="19" t="s">
        <v>183</v>
      </c>
      <c r="C259" s="40" t="s">
        <v>1051</v>
      </c>
      <c r="D259" s="19" t="s">
        <v>612</v>
      </c>
      <c r="E259" s="19" t="s">
        <v>1052</v>
      </c>
      <c r="F259" s="19"/>
      <c r="G259" s="220">
        <f>G260</f>
        <v>205.5</v>
      </c>
      <c r="H259" s="220">
        <f>H260</f>
        <v>205.5</v>
      </c>
      <c r="I259" s="221">
        <f t="shared" si="15"/>
        <v>100</v>
      </c>
    </row>
    <row r="260" spans="1:9" ht="25.5">
      <c r="A260" s="117">
        <f t="shared" si="16"/>
        <v>241</v>
      </c>
      <c r="B260" s="19" t="s">
        <v>183</v>
      </c>
      <c r="C260" s="40" t="s">
        <v>787</v>
      </c>
      <c r="D260" s="19" t="s">
        <v>612</v>
      </c>
      <c r="E260" s="19" t="s">
        <v>1052</v>
      </c>
      <c r="F260" s="19" t="s">
        <v>328</v>
      </c>
      <c r="G260" s="220">
        <v>205.5</v>
      </c>
      <c r="H260" s="220">
        <v>205.5</v>
      </c>
      <c r="I260" s="221">
        <f t="shared" si="15"/>
        <v>100</v>
      </c>
    </row>
    <row r="261" spans="1:9" ht="63.75">
      <c r="A261" s="117">
        <f t="shared" si="16"/>
        <v>242</v>
      </c>
      <c r="B261" s="19" t="s">
        <v>183</v>
      </c>
      <c r="C261" s="40" t="s">
        <v>1053</v>
      </c>
      <c r="D261" s="19" t="s">
        <v>612</v>
      </c>
      <c r="E261" s="19" t="s">
        <v>1054</v>
      </c>
      <c r="F261" s="19"/>
      <c r="G261" s="220">
        <f>G262</f>
        <v>2003</v>
      </c>
      <c r="H261" s="220">
        <f>H262</f>
        <v>2003</v>
      </c>
      <c r="I261" s="221">
        <f t="shared" si="15"/>
        <v>100</v>
      </c>
    </row>
    <row r="262" spans="1:9" ht="25.5">
      <c r="A262" s="117">
        <f t="shared" si="16"/>
        <v>243</v>
      </c>
      <c r="B262" s="19" t="s">
        <v>183</v>
      </c>
      <c r="C262" s="40" t="s">
        <v>787</v>
      </c>
      <c r="D262" s="19" t="s">
        <v>612</v>
      </c>
      <c r="E262" s="19" t="s">
        <v>1054</v>
      </c>
      <c r="F262" s="19" t="s">
        <v>328</v>
      </c>
      <c r="G262" s="220">
        <v>2003</v>
      </c>
      <c r="H262" s="220">
        <v>2003</v>
      </c>
      <c r="I262" s="221">
        <f t="shared" si="15"/>
        <v>100</v>
      </c>
    </row>
    <row r="263" spans="1:9" ht="127.5">
      <c r="A263" s="117">
        <f t="shared" si="16"/>
        <v>244</v>
      </c>
      <c r="B263" s="19" t="s">
        <v>183</v>
      </c>
      <c r="C263" s="240" t="s">
        <v>236</v>
      </c>
      <c r="D263" s="231" t="s">
        <v>612</v>
      </c>
      <c r="E263" s="231" t="s">
        <v>237</v>
      </c>
      <c r="F263" s="231"/>
      <c r="G263" s="220">
        <f>G264</f>
        <v>16.5</v>
      </c>
      <c r="H263" s="220">
        <f>H264</f>
        <v>16.5</v>
      </c>
      <c r="I263" s="221">
        <f t="shared" si="15"/>
        <v>100</v>
      </c>
    </row>
    <row r="264" spans="1:9" ht="76.5">
      <c r="A264" s="117">
        <f t="shared" si="16"/>
        <v>245</v>
      </c>
      <c r="B264" s="19" t="s">
        <v>183</v>
      </c>
      <c r="C264" s="40" t="s">
        <v>234</v>
      </c>
      <c r="D264" s="231" t="s">
        <v>612</v>
      </c>
      <c r="E264" s="231" t="s">
        <v>792</v>
      </c>
      <c r="F264" s="231"/>
      <c r="G264" s="220">
        <f>G265</f>
        <v>16.5</v>
      </c>
      <c r="H264" s="220">
        <f>H265</f>
        <v>16.5</v>
      </c>
      <c r="I264" s="221">
        <f t="shared" si="15"/>
        <v>100</v>
      </c>
    </row>
    <row r="265" spans="1:9" ht="25.5">
      <c r="A265" s="117">
        <f t="shared" si="16"/>
        <v>246</v>
      </c>
      <c r="B265" s="19" t="s">
        <v>183</v>
      </c>
      <c r="C265" s="40" t="s">
        <v>787</v>
      </c>
      <c r="D265" s="231" t="s">
        <v>612</v>
      </c>
      <c r="E265" s="231" t="s">
        <v>792</v>
      </c>
      <c r="F265" s="231" t="s">
        <v>328</v>
      </c>
      <c r="G265" s="220">
        <v>16.5</v>
      </c>
      <c r="H265" s="220">
        <v>16.5</v>
      </c>
      <c r="I265" s="221">
        <f t="shared" si="15"/>
        <v>100</v>
      </c>
    </row>
    <row r="266" spans="1:9" ht="12.75">
      <c r="A266" s="117">
        <f t="shared" si="16"/>
        <v>247</v>
      </c>
      <c r="B266" s="19" t="s">
        <v>183</v>
      </c>
      <c r="C266" s="184" t="s">
        <v>181</v>
      </c>
      <c r="D266" s="19" t="s">
        <v>182</v>
      </c>
      <c r="E266" s="19" t="s">
        <v>566</v>
      </c>
      <c r="F266" s="19" t="s">
        <v>566</v>
      </c>
      <c r="G266" s="220">
        <f>G267</f>
        <v>3474.9</v>
      </c>
      <c r="H266" s="220">
        <f>H267</f>
        <v>3046.7</v>
      </c>
      <c r="I266" s="221">
        <f t="shared" si="15"/>
        <v>87.67734323289879</v>
      </c>
    </row>
    <row r="267" spans="1:9" ht="76.5">
      <c r="A267" s="117">
        <f t="shared" si="16"/>
        <v>248</v>
      </c>
      <c r="B267" s="19" t="s">
        <v>183</v>
      </c>
      <c r="C267" s="40" t="s">
        <v>238</v>
      </c>
      <c r="D267" s="231" t="s">
        <v>182</v>
      </c>
      <c r="E267" s="231" t="s">
        <v>239</v>
      </c>
      <c r="F267" s="231"/>
      <c r="G267" s="234">
        <f>G268</f>
        <v>3474.9</v>
      </c>
      <c r="H267" s="234">
        <f>H268</f>
        <v>3046.7</v>
      </c>
      <c r="I267" s="221">
        <f t="shared" si="15"/>
        <v>87.67734323289879</v>
      </c>
    </row>
    <row r="268" spans="1:9" ht="25.5">
      <c r="A268" s="117">
        <f t="shared" si="16"/>
        <v>249</v>
      </c>
      <c r="B268" s="19" t="s">
        <v>183</v>
      </c>
      <c r="C268" s="184" t="s">
        <v>763</v>
      </c>
      <c r="D268" s="19" t="s">
        <v>182</v>
      </c>
      <c r="E268" s="231" t="s">
        <v>239</v>
      </c>
      <c r="F268" s="19" t="s">
        <v>492</v>
      </c>
      <c r="G268" s="232">
        <v>3474.9</v>
      </c>
      <c r="H268" s="232">
        <v>3046.7</v>
      </c>
      <c r="I268" s="221">
        <f aca="true" t="shared" si="17" ref="I268:I331">H268/G268*100</f>
        <v>87.67734323289879</v>
      </c>
    </row>
    <row r="269" spans="1:9" ht="25.5">
      <c r="A269" s="217">
        <f t="shared" si="16"/>
        <v>250</v>
      </c>
      <c r="B269" s="224" t="s">
        <v>373</v>
      </c>
      <c r="C269" s="225" t="s">
        <v>252</v>
      </c>
      <c r="D269" s="224" t="s">
        <v>566</v>
      </c>
      <c r="E269" s="224" t="s">
        <v>566</v>
      </c>
      <c r="F269" s="224" t="s">
        <v>566</v>
      </c>
      <c r="G269" s="227">
        <f>G270+G421+G437</f>
        <v>483350.20000000007</v>
      </c>
      <c r="H269" s="227">
        <f>H270+H421+H437</f>
        <v>455552.4</v>
      </c>
      <c r="I269" s="219">
        <f t="shared" si="17"/>
        <v>94.24893172693422</v>
      </c>
    </row>
    <row r="270" spans="1:9" ht="12.75">
      <c r="A270" s="117">
        <f t="shared" si="16"/>
        <v>251</v>
      </c>
      <c r="B270" s="19" t="s">
        <v>373</v>
      </c>
      <c r="C270" s="184" t="s">
        <v>96</v>
      </c>
      <c r="D270" s="19" t="s">
        <v>97</v>
      </c>
      <c r="E270" s="19" t="s">
        <v>566</v>
      </c>
      <c r="F270" s="19" t="s">
        <v>566</v>
      </c>
      <c r="G270" s="220">
        <f>G271+G322+G411+G391</f>
        <v>464181.50000000006</v>
      </c>
      <c r="H270" s="220">
        <f>H271+H322+H411+H391</f>
        <v>437844.9</v>
      </c>
      <c r="I270" s="221">
        <f t="shared" si="17"/>
        <v>94.32622799486839</v>
      </c>
    </row>
    <row r="271" spans="1:9" ht="12.75">
      <c r="A271" s="117">
        <f t="shared" si="16"/>
        <v>252</v>
      </c>
      <c r="B271" s="19" t="s">
        <v>373</v>
      </c>
      <c r="C271" s="184" t="s">
        <v>253</v>
      </c>
      <c r="D271" s="19" t="s">
        <v>254</v>
      </c>
      <c r="E271" s="19" t="s">
        <v>566</v>
      </c>
      <c r="F271" s="19" t="s">
        <v>566</v>
      </c>
      <c r="G271" s="220">
        <f>G277+G289+G303+G309+G282+G294+G297+G306+G313+G316+G272</f>
        <v>103499.9</v>
      </c>
      <c r="H271" s="220">
        <f>H277+H289+H303+H309+H282+H294+H297+H306+H313+H316+H272</f>
        <v>85495.40000000001</v>
      </c>
      <c r="I271" s="221">
        <f t="shared" si="17"/>
        <v>82.60433101867733</v>
      </c>
    </row>
    <row r="272" spans="1:9" ht="38.25">
      <c r="A272" s="117">
        <f t="shared" si="16"/>
        <v>253</v>
      </c>
      <c r="B272" s="19" t="s">
        <v>373</v>
      </c>
      <c r="C272" s="230" t="s">
        <v>1014</v>
      </c>
      <c r="D272" s="19" t="s">
        <v>254</v>
      </c>
      <c r="E272" s="19" t="s">
        <v>1015</v>
      </c>
      <c r="F272" s="19"/>
      <c r="G272" s="220">
        <f>G273+G275</f>
        <v>411.59999999999997</v>
      </c>
      <c r="H272" s="220">
        <f>H273+H275</f>
        <v>411.59999999999997</v>
      </c>
      <c r="I272" s="221">
        <f t="shared" si="17"/>
        <v>100</v>
      </c>
    </row>
    <row r="273" spans="1:9" ht="63.75">
      <c r="A273" s="117">
        <f t="shared" si="16"/>
        <v>254</v>
      </c>
      <c r="B273" s="19" t="s">
        <v>373</v>
      </c>
      <c r="C273" s="242" t="s">
        <v>1044</v>
      </c>
      <c r="D273" s="19" t="s">
        <v>254</v>
      </c>
      <c r="E273" s="19" t="s">
        <v>1045</v>
      </c>
      <c r="F273" s="19"/>
      <c r="G273" s="220">
        <f>G274</f>
        <v>410.9</v>
      </c>
      <c r="H273" s="220">
        <f>H274</f>
        <v>410.9</v>
      </c>
      <c r="I273" s="221">
        <f t="shared" si="17"/>
        <v>100</v>
      </c>
    </row>
    <row r="274" spans="1:9" ht="25.5">
      <c r="A274" s="117">
        <f t="shared" si="16"/>
        <v>255</v>
      </c>
      <c r="B274" s="19" t="s">
        <v>373</v>
      </c>
      <c r="C274" s="184" t="s">
        <v>780</v>
      </c>
      <c r="D274" s="19" t="s">
        <v>254</v>
      </c>
      <c r="E274" s="19" t="s">
        <v>1045</v>
      </c>
      <c r="F274" s="19" t="s">
        <v>492</v>
      </c>
      <c r="G274" s="220">
        <v>410.9</v>
      </c>
      <c r="H274" s="220">
        <v>410.9</v>
      </c>
      <c r="I274" s="221">
        <f t="shared" si="17"/>
        <v>100</v>
      </c>
    </row>
    <row r="275" spans="1:9" ht="38.25">
      <c r="A275" s="117">
        <f t="shared" si="16"/>
        <v>256</v>
      </c>
      <c r="B275" s="19" t="s">
        <v>373</v>
      </c>
      <c r="C275" s="235" t="s">
        <v>788</v>
      </c>
      <c r="D275" s="19" t="s">
        <v>254</v>
      </c>
      <c r="E275" s="19" t="s">
        <v>789</v>
      </c>
      <c r="F275" s="19"/>
      <c r="G275" s="220">
        <f>G276</f>
        <v>0.7</v>
      </c>
      <c r="H275" s="220">
        <f>H276</f>
        <v>0.7</v>
      </c>
      <c r="I275" s="221">
        <f t="shared" si="17"/>
        <v>100</v>
      </c>
    </row>
    <row r="276" spans="1:9" ht="25.5">
      <c r="A276" s="117">
        <f t="shared" si="16"/>
        <v>257</v>
      </c>
      <c r="B276" s="19" t="s">
        <v>373</v>
      </c>
      <c r="C276" s="184" t="s">
        <v>780</v>
      </c>
      <c r="D276" s="19" t="s">
        <v>254</v>
      </c>
      <c r="E276" s="19" t="s">
        <v>789</v>
      </c>
      <c r="F276" s="19" t="s">
        <v>492</v>
      </c>
      <c r="G276" s="220">
        <v>0.7</v>
      </c>
      <c r="H276" s="220">
        <v>0.7</v>
      </c>
      <c r="I276" s="221">
        <f t="shared" si="17"/>
        <v>100</v>
      </c>
    </row>
    <row r="277" spans="1:9" ht="12.75">
      <c r="A277" s="117">
        <f t="shared" si="16"/>
        <v>258</v>
      </c>
      <c r="B277" s="19" t="s">
        <v>373</v>
      </c>
      <c r="C277" s="184" t="s">
        <v>255</v>
      </c>
      <c r="D277" s="19" t="s">
        <v>254</v>
      </c>
      <c r="E277" s="19" t="s">
        <v>256</v>
      </c>
      <c r="F277" s="19" t="s">
        <v>566</v>
      </c>
      <c r="G277" s="220">
        <f>G278</f>
        <v>67166.79999999999</v>
      </c>
      <c r="H277" s="220">
        <f>H278</f>
        <v>61852.1</v>
      </c>
      <c r="I277" s="221">
        <f t="shared" si="17"/>
        <v>92.08731099293105</v>
      </c>
    </row>
    <row r="278" spans="1:9" ht="25.5">
      <c r="A278" s="117">
        <f t="shared" si="16"/>
        <v>259</v>
      </c>
      <c r="B278" s="19" t="s">
        <v>373</v>
      </c>
      <c r="C278" s="184" t="s">
        <v>593</v>
      </c>
      <c r="D278" s="19" t="s">
        <v>254</v>
      </c>
      <c r="E278" s="19" t="s">
        <v>257</v>
      </c>
      <c r="F278" s="19" t="s">
        <v>566</v>
      </c>
      <c r="G278" s="220">
        <f>G279+G280+G281</f>
        <v>67166.79999999999</v>
      </c>
      <c r="H278" s="220">
        <f>H279+H280+H281</f>
        <v>61852.1</v>
      </c>
      <c r="I278" s="221">
        <f t="shared" si="17"/>
        <v>92.08731099293105</v>
      </c>
    </row>
    <row r="279" spans="1:9" ht="25.5">
      <c r="A279" s="117">
        <f t="shared" si="16"/>
        <v>260</v>
      </c>
      <c r="B279" s="19" t="s">
        <v>373</v>
      </c>
      <c r="C279" s="184" t="s">
        <v>780</v>
      </c>
      <c r="D279" s="19" t="s">
        <v>254</v>
      </c>
      <c r="E279" s="19" t="s">
        <v>257</v>
      </c>
      <c r="F279" s="19" t="s">
        <v>492</v>
      </c>
      <c r="G279" s="220">
        <v>35686.2</v>
      </c>
      <c r="H279" s="220">
        <v>32628</v>
      </c>
      <c r="I279" s="221">
        <f t="shared" si="17"/>
        <v>91.43030078854012</v>
      </c>
    </row>
    <row r="280" spans="1:9" ht="25.5">
      <c r="A280" s="117">
        <f t="shared" si="16"/>
        <v>261</v>
      </c>
      <c r="B280" s="19" t="s">
        <v>373</v>
      </c>
      <c r="C280" s="184" t="s">
        <v>783</v>
      </c>
      <c r="D280" s="19" t="s">
        <v>254</v>
      </c>
      <c r="E280" s="19" t="s">
        <v>257</v>
      </c>
      <c r="F280" s="19" t="s">
        <v>220</v>
      </c>
      <c r="G280" s="220">
        <v>31255.2</v>
      </c>
      <c r="H280" s="220">
        <v>29058.4</v>
      </c>
      <c r="I280" s="221">
        <f t="shared" si="17"/>
        <v>92.97140955744965</v>
      </c>
    </row>
    <row r="281" spans="1:9" ht="25.5">
      <c r="A281" s="117">
        <f t="shared" si="16"/>
        <v>262</v>
      </c>
      <c r="B281" s="19" t="s">
        <v>373</v>
      </c>
      <c r="C281" s="40" t="s">
        <v>784</v>
      </c>
      <c r="D281" s="19" t="s">
        <v>254</v>
      </c>
      <c r="E281" s="19" t="s">
        <v>257</v>
      </c>
      <c r="F281" s="19" t="s">
        <v>328</v>
      </c>
      <c r="G281" s="220">
        <v>225.4</v>
      </c>
      <c r="H281" s="220">
        <v>165.7</v>
      </c>
      <c r="I281" s="221">
        <f t="shared" si="17"/>
        <v>73.51375332741792</v>
      </c>
    </row>
    <row r="282" spans="1:9" ht="12.75">
      <c r="A282" s="117">
        <f t="shared" si="16"/>
        <v>263</v>
      </c>
      <c r="B282" s="19" t="s">
        <v>373</v>
      </c>
      <c r="C282" s="40" t="s">
        <v>240</v>
      </c>
      <c r="D282" s="19" t="s">
        <v>254</v>
      </c>
      <c r="E282" s="19" t="s">
        <v>241</v>
      </c>
      <c r="F282" s="19"/>
      <c r="G282" s="220">
        <f>G283</f>
        <v>3904.5</v>
      </c>
      <c r="H282" s="220">
        <f>H283</f>
        <v>3550.1</v>
      </c>
      <c r="I282" s="221">
        <f t="shared" si="17"/>
        <v>90.92329363554872</v>
      </c>
    </row>
    <row r="283" spans="1:9" ht="76.5">
      <c r="A283" s="117">
        <f t="shared" si="16"/>
        <v>264</v>
      </c>
      <c r="B283" s="19" t="s">
        <v>373</v>
      </c>
      <c r="C283" s="184" t="s">
        <v>242</v>
      </c>
      <c r="D283" s="19" t="s">
        <v>254</v>
      </c>
      <c r="E283" s="19" t="s">
        <v>243</v>
      </c>
      <c r="F283" s="19"/>
      <c r="G283" s="220">
        <f>G287+G284</f>
        <v>3904.5</v>
      </c>
      <c r="H283" s="220">
        <f>H287+H284</f>
        <v>3550.1</v>
      </c>
      <c r="I283" s="221">
        <f t="shared" si="17"/>
        <v>90.92329363554872</v>
      </c>
    </row>
    <row r="284" spans="1:9" ht="89.25">
      <c r="A284" s="117">
        <f t="shared" si="16"/>
        <v>265</v>
      </c>
      <c r="B284" s="19" t="s">
        <v>373</v>
      </c>
      <c r="C284" s="184" t="s">
        <v>186</v>
      </c>
      <c r="D284" s="19" t="s">
        <v>254</v>
      </c>
      <c r="E284" s="19" t="s">
        <v>258</v>
      </c>
      <c r="F284" s="19"/>
      <c r="G284" s="220">
        <f>G285+G286</f>
        <v>3901.5</v>
      </c>
      <c r="H284" s="220">
        <f>H285+H286</f>
        <v>3547.1</v>
      </c>
      <c r="I284" s="221">
        <f t="shared" si="17"/>
        <v>90.91631423811354</v>
      </c>
    </row>
    <row r="285" spans="1:9" ht="25.5">
      <c r="A285" s="117">
        <f t="shared" si="16"/>
        <v>266</v>
      </c>
      <c r="B285" s="19" t="s">
        <v>373</v>
      </c>
      <c r="C285" s="184" t="s">
        <v>595</v>
      </c>
      <c r="D285" s="19" t="s">
        <v>254</v>
      </c>
      <c r="E285" s="19" t="s">
        <v>258</v>
      </c>
      <c r="F285" s="19" t="s">
        <v>492</v>
      </c>
      <c r="G285" s="220">
        <v>1985.1</v>
      </c>
      <c r="H285" s="220">
        <v>1830.3</v>
      </c>
      <c r="I285" s="221">
        <f t="shared" si="17"/>
        <v>92.20190418618711</v>
      </c>
    </row>
    <row r="286" spans="1:9" ht="25.5">
      <c r="A286" s="117">
        <f t="shared" si="16"/>
        <v>267</v>
      </c>
      <c r="B286" s="19" t="s">
        <v>373</v>
      </c>
      <c r="C286" s="40" t="s">
        <v>784</v>
      </c>
      <c r="D286" s="19" t="s">
        <v>254</v>
      </c>
      <c r="E286" s="19" t="s">
        <v>258</v>
      </c>
      <c r="F286" s="19" t="s">
        <v>328</v>
      </c>
      <c r="G286" s="220">
        <v>1916.4</v>
      </c>
      <c r="H286" s="220">
        <v>1716.8</v>
      </c>
      <c r="I286" s="221">
        <f t="shared" si="17"/>
        <v>89.58463786265915</v>
      </c>
    </row>
    <row r="287" spans="1:9" ht="89.25">
      <c r="A287" s="117">
        <f t="shared" si="16"/>
        <v>268</v>
      </c>
      <c r="B287" s="19" t="s">
        <v>373</v>
      </c>
      <c r="C287" s="184" t="s">
        <v>1055</v>
      </c>
      <c r="D287" s="19" t="s">
        <v>254</v>
      </c>
      <c r="E287" s="19" t="s">
        <v>580</v>
      </c>
      <c r="F287" s="19"/>
      <c r="G287" s="220">
        <f>G288</f>
        <v>3</v>
      </c>
      <c r="H287" s="220">
        <f>H288</f>
        <v>3</v>
      </c>
      <c r="I287" s="221">
        <f t="shared" si="17"/>
        <v>100</v>
      </c>
    </row>
    <row r="288" spans="1:9" ht="25.5">
      <c r="A288" s="117">
        <f t="shared" si="16"/>
        <v>269</v>
      </c>
      <c r="B288" s="19" t="s">
        <v>373</v>
      </c>
      <c r="C288" s="184" t="s">
        <v>595</v>
      </c>
      <c r="D288" s="19" t="s">
        <v>254</v>
      </c>
      <c r="E288" s="19" t="s">
        <v>580</v>
      </c>
      <c r="F288" s="19" t="s">
        <v>492</v>
      </c>
      <c r="G288" s="220">
        <v>3</v>
      </c>
      <c r="H288" s="220">
        <v>3</v>
      </c>
      <c r="I288" s="221">
        <f t="shared" si="17"/>
        <v>100</v>
      </c>
    </row>
    <row r="289" spans="1:9" ht="25.5">
      <c r="A289" s="117">
        <f t="shared" si="16"/>
        <v>270</v>
      </c>
      <c r="B289" s="19" t="s">
        <v>373</v>
      </c>
      <c r="C289" s="184" t="s">
        <v>112</v>
      </c>
      <c r="D289" s="19" t="s">
        <v>254</v>
      </c>
      <c r="E289" s="19" t="s">
        <v>113</v>
      </c>
      <c r="F289" s="19" t="s">
        <v>566</v>
      </c>
      <c r="G289" s="220">
        <f>G290</f>
        <v>4019.8</v>
      </c>
      <c r="H289" s="220">
        <f>H290</f>
        <v>3668.2</v>
      </c>
      <c r="I289" s="221">
        <f t="shared" si="17"/>
        <v>91.25329618388973</v>
      </c>
    </row>
    <row r="290" spans="1:9" ht="51">
      <c r="A290" s="117">
        <f t="shared" si="16"/>
        <v>271</v>
      </c>
      <c r="B290" s="19" t="s">
        <v>373</v>
      </c>
      <c r="C290" s="184" t="s">
        <v>114</v>
      </c>
      <c r="D290" s="19" t="s">
        <v>254</v>
      </c>
      <c r="E290" s="19" t="s">
        <v>115</v>
      </c>
      <c r="F290" s="19" t="s">
        <v>566</v>
      </c>
      <c r="G290" s="220">
        <f>G291</f>
        <v>4019.8</v>
      </c>
      <c r="H290" s="220">
        <f>H291</f>
        <v>3668.2</v>
      </c>
      <c r="I290" s="221">
        <f t="shared" si="17"/>
        <v>91.25329618388973</v>
      </c>
    </row>
    <row r="291" spans="1:9" ht="63.75">
      <c r="A291" s="117">
        <f t="shared" si="16"/>
        <v>272</v>
      </c>
      <c r="B291" s="19" t="s">
        <v>373</v>
      </c>
      <c r="C291" s="184" t="s">
        <v>859</v>
      </c>
      <c r="D291" s="19" t="s">
        <v>254</v>
      </c>
      <c r="E291" s="19" t="s">
        <v>116</v>
      </c>
      <c r="F291" s="19" t="s">
        <v>566</v>
      </c>
      <c r="G291" s="220">
        <f>G292+G293</f>
        <v>4019.8</v>
      </c>
      <c r="H291" s="220">
        <f>H292+H293</f>
        <v>3668.2</v>
      </c>
      <c r="I291" s="221">
        <f t="shared" si="17"/>
        <v>91.25329618388973</v>
      </c>
    </row>
    <row r="292" spans="1:9" ht="25.5">
      <c r="A292" s="117">
        <f t="shared" si="16"/>
        <v>273</v>
      </c>
      <c r="B292" s="19" t="s">
        <v>373</v>
      </c>
      <c r="C292" s="184" t="s">
        <v>780</v>
      </c>
      <c r="D292" s="19" t="s">
        <v>254</v>
      </c>
      <c r="E292" s="19" t="s">
        <v>116</v>
      </c>
      <c r="F292" s="19" t="s">
        <v>492</v>
      </c>
      <c r="G292" s="220">
        <v>2476.6</v>
      </c>
      <c r="H292" s="220">
        <v>2271.7</v>
      </c>
      <c r="I292" s="221">
        <f t="shared" si="17"/>
        <v>91.72656060728418</v>
      </c>
    </row>
    <row r="293" spans="1:9" ht="25.5">
      <c r="A293" s="117">
        <f t="shared" si="16"/>
        <v>274</v>
      </c>
      <c r="B293" s="19" t="s">
        <v>373</v>
      </c>
      <c r="C293" s="184" t="s">
        <v>783</v>
      </c>
      <c r="D293" s="19" t="s">
        <v>254</v>
      </c>
      <c r="E293" s="19" t="s">
        <v>116</v>
      </c>
      <c r="F293" s="19" t="s">
        <v>220</v>
      </c>
      <c r="G293" s="220">
        <v>1543.2</v>
      </c>
      <c r="H293" s="220">
        <v>1396.5</v>
      </c>
      <c r="I293" s="221">
        <f t="shared" si="17"/>
        <v>90.49377916018663</v>
      </c>
    </row>
    <row r="294" spans="1:9" ht="51">
      <c r="A294" s="117">
        <f t="shared" si="16"/>
        <v>275</v>
      </c>
      <c r="B294" s="19" t="s">
        <v>373</v>
      </c>
      <c r="C294" s="40" t="s">
        <v>860</v>
      </c>
      <c r="D294" s="231" t="s">
        <v>254</v>
      </c>
      <c r="E294" s="231" t="s">
        <v>259</v>
      </c>
      <c r="F294" s="231"/>
      <c r="G294" s="220">
        <f>G295</f>
        <v>5198</v>
      </c>
      <c r="H294" s="220">
        <f>H295</f>
        <v>5194.3</v>
      </c>
      <c r="I294" s="221">
        <f t="shared" si="17"/>
        <v>99.92881877645249</v>
      </c>
    </row>
    <row r="295" spans="1:9" ht="63.75">
      <c r="A295" s="117">
        <f t="shared" si="16"/>
        <v>276</v>
      </c>
      <c r="B295" s="19" t="s">
        <v>373</v>
      </c>
      <c r="C295" s="40" t="s">
        <v>1041</v>
      </c>
      <c r="D295" s="231" t="s">
        <v>254</v>
      </c>
      <c r="E295" s="231" t="s">
        <v>861</v>
      </c>
      <c r="F295" s="231"/>
      <c r="G295" s="220">
        <f>G296</f>
        <v>5198</v>
      </c>
      <c r="H295" s="220">
        <f>H296</f>
        <v>5194.3</v>
      </c>
      <c r="I295" s="221">
        <f t="shared" si="17"/>
        <v>99.92881877645249</v>
      </c>
    </row>
    <row r="296" spans="1:9" ht="25.5">
      <c r="A296" s="117">
        <f t="shared" si="16"/>
        <v>277</v>
      </c>
      <c r="B296" s="19" t="s">
        <v>373</v>
      </c>
      <c r="C296" s="40" t="s">
        <v>784</v>
      </c>
      <c r="D296" s="231" t="s">
        <v>254</v>
      </c>
      <c r="E296" s="231" t="s">
        <v>861</v>
      </c>
      <c r="F296" s="231" t="s">
        <v>328</v>
      </c>
      <c r="G296" s="220">
        <v>5198</v>
      </c>
      <c r="H296" s="220">
        <v>5194.3</v>
      </c>
      <c r="I296" s="221">
        <f t="shared" si="17"/>
        <v>99.92881877645249</v>
      </c>
    </row>
    <row r="297" spans="1:9" ht="38.25">
      <c r="A297" s="117">
        <f t="shared" si="16"/>
        <v>278</v>
      </c>
      <c r="B297" s="19" t="s">
        <v>373</v>
      </c>
      <c r="C297" s="184" t="s">
        <v>244</v>
      </c>
      <c r="D297" s="231" t="s">
        <v>254</v>
      </c>
      <c r="E297" s="231" t="s">
        <v>245</v>
      </c>
      <c r="F297" s="231"/>
      <c r="G297" s="220">
        <f>G298+G301</f>
        <v>13808.6</v>
      </c>
      <c r="H297" s="220">
        <f>H298+H301</f>
        <v>2307.1</v>
      </c>
      <c r="I297" s="221">
        <f t="shared" si="17"/>
        <v>16.707703894674335</v>
      </c>
    </row>
    <row r="298" spans="1:9" ht="89.25">
      <c r="A298" s="117">
        <f t="shared" si="16"/>
        <v>279</v>
      </c>
      <c r="B298" s="19" t="s">
        <v>373</v>
      </c>
      <c r="C298" s="243" t="s">
        <v>347</v>
      </c>
      <c r="D298" s="231" t="s">
        <v>254</v>
      </c>
      <c r="E298" s="231" t="s">
        <v>348</v>
      </c>
      <c r="F298" s="231"/>
      <c r="G298" s="220">
        <f>G299+G300</f>
        <v>13558.6</v>
      </c>
      <c r="H298" s="220">
        <f>H299+H300</f>
        <v>2307.1</v>
      </c>
      <c r="I298" s="221">
        <f t="shared" si="17"/>
        <v>17.0157685896774</v>
      </c>
    </row>
    <row r="299" spans="1:9" ht="25.5">
      <c r="A299" s="117">
        <f t="shared" si="16"/>
        <v>280</v>
      </c>
      <c r="B299" s="19" t="s">
        <v>373</v>
      </c>
      <c r="C299" s="184" t="s">
        <v>780</v>
      </c>
      <c r="D299" s="231" t="s">
        <v>254</v>
      </c>
      <c r="E299" s="231" t="s">
        <v>348</v>
      </c>
      <c r="F299" s="231" t="s">
        <v>492</v>
      </c>
      <c r="G299" s="220">
        <v>4921.6</v>
      </c>
      <c r="H299" s="220"/>
      <c r="I299" s="221">
        <f t="shared" si="17"/>
        <v>0</v>
      </c>
    </row>
    <row r="300" spans="1:9" ht="25.5">
      <c r="A300" s="117">
        <f t="shared" si="16"/>
        <v>281</v>
      </c>
      <c r="B300" s="19" t="s">
        <v>373</v>
      </c>
      <c r="C300" s="40" t="s">
        <v>784</v>
      </c>
      <c r="D300" s="231" t="s">
        <v>254</v>
      </c>
      <c r="E300" s="231" t="s">
        <v>348</v>
      </c>
      <c r="F300" s="231" t="s">
        <v>328</v>
      </c>
      <c r="G300" s="220">
        <v>8637</v>
      </c>
      <c r="H300" s="220">
        <v>2307.1</v>
      </c>
      <c r="I300" s="221">
        <f t="shared" si="17"/>
        <v>26.711821234224846</v>
      </c>
    </row>
    <row r="301" spans="1:9" ht="25.5">
      <c r="A301" s="117">
        <f t="shared" si="16"/>
        <v>282</v>
      </c>
      <c r="B301" s="19" t="s">
        <v>373</v>
      </c>
      <c r="C301" s="235" t="s">
        <v>1056</v>
      </c>
      <c r="D301" s="231" t="s">
        <v>254</v>
      </c>
      <c r="E301" s="231" t="s">
        <v>1057</v>
      </c>
      <c r="F301" s="231"/>
      <c r="G301" s="220">
        <f>G302</f>
        <v>250</v>
      </c>
      <c r="H301" s="220">
        <f>H302</f>
        <v>0</v>
      </c>
      <c r="I301" s="221">
        <f t="shared" si="17"/>
        <v>0</v>
      </c>
    </row>
    <row r="302" spans="1:9" ht="25.5">
      <c r="A302" s="117">
        <f t="shared" si="16"/>
        <v>283</v>
      </c>
      <c r="B302" s="19" t="s">
        <v>373</v>
      </c>
      <c r="C302" s="184" t="s">
        <v>780</v>
      </c>
      <c r="D302" s="231" t="s">
        <v>254</v>
      </c>
      <c r="E302" s="231" t="s">
        <v>1057</v>
      </c>
      <c r="F302" s="231" t="s">
        <v>492</v>
      </c>
      <c r="G302" s="220">
        <v>250</v>
      </c>
      <c r="H302" s="220"/>
      <c r="I302" s="221">
        <f t="shared" si="17"/>
        <v>0</v>
      </c>
    </row>
    <row r="303" spans="1:9" ht="25.5">
      <c r="A303" s="117">
        <f t="shared" si="16"/>
        <v>284</v>
      </c>
      <c r="B303" s="19" t="s">
        <v>373</v>
      </c>
      <c r="C303" s="184" t="s">
        <v>89</v>
      </c>
      <c r="D303" s="19" t="s">
        <v>254</v>
      </c>
      <c r="E303" s="19" t="s">
        <v>90</v>
      </c>
      <c r="F303" s="19" t="s">
        <v>566</v>
      </c>
      <c r="G303" s="220">
        <f>G304</f>
        <v>664.4</v>
      </c>
      <c r="H303" s="220">
        <f>H304</f>
        <v>198</v>
      </c>
      <c r="I303" s="221">
        <f t="shared" si="17"/>
        <v>29.80132450331126</v>
      </c>
    </row>
    <row r="304" spans="1:9" ht="63.75">
      <c r="A304" s="117">
        <f t="shared" si="16"/>
        <v>285</v>
      </c>
      <c r="B304" s="19" t="s">
        <v>373</v>
      </c>
      <c r="C304" s="184" t="s">
        <v>1058</v>
      </c>
      <c r="D304" s="19" t="s">
        <v>254</v>
      </c>
      <c r="E304" s="19" t="s">
        <v>349</v>
      </c>
      <c r="F304" s="19" t="s">
        <v>566</v>
      </c>
      <c r="G304" s="220">
        <f>G305</f>
        <v>664.4</v>
      </c>
      <c r="H304" s="220">
        <f>H305</f>
        <v>198</v>
      </c>
      <c r="I304" s="221">
        <f t="shared" si="17"/>
        <v>29.80132450331126</v>
      </c>
    </row>
    <row r="305" spans="1:9" ht="25.5">
      <c r="A305" s="117">
        <f aca="true" t="shared" si="18" ref="A305:A368">A304+1</f>
        <v>286</v>
      </c>
      <c r="B305" s="19" t="s">
        <v>373</v>
      </c>
      <c r="C305" s="184" t="s">
        <v>780</v>
      </c>
      <c r="D305" s="19" t="s">
        <v>254</v>
      </c>
      <c r="E305" s="19" t="s">
        <v>349</v>
      </c>
      <c r="F305" s="19" t="s">
        <v>492</v>
      </c>
      <c r="G305" s="220">
        <v>664.4</v>
      </c>
      <c r="H305" s="220">
        <v>198</v>
      </c>
      <c r="I305" s="221">
        <f t="shared" si="17"/>
        <v>29.80132450331126</v>
      </c>
    </row>
    <row r="306" spans="1:9" ht="76.5">
      <c r="A306" s="117">
        <f t="shared" si="18"/>
        <v>287</v>
      </c>
      <c r="B306" s="19" t="s">
        <v>373</v>
      </c>
      <c r="C306" s="233" t="s">
        <v>1059</v>
      </c>
      <c r="D306" s="19" t="s">
        <v>254</v>
      </c>
      <c r="E306" s="19" t="s">
        <v>1060</v>
      </c>
      <c r="F306" s="19"/>
      <c r="G306" s="220">
        <f>G307+G308</f>
        <v>6872.1</v>
      </c>
      <c r="H306" s="220">
        <f>H307+H308</f>
        <v>6865.5</v>
      </c>
      <c r="I306" s="221">
        <f t="shared" si="17"/>
        <v>99.903959488366</v>
      </c>
    </row>
    <row r="307" spans="1:9" ht="25.5">
      <c r="A307" s="117">
        <f t="shared" si="18"/>
        <v>288</v>
      </c>
      <c r="B307" s="19" t="s">
        <v>373</v>
      </c>
      <c r="C307" s="184" t="s">
        <v>780</v>
      </c>
      <c r="D307" s="19" t="s">
        <v>254</v>
      </c>
      <c r="E307" s="19" t="s">
        <v>1060</v>
      </c>
      <c r="F307" s="19" t="s">
        <v>492</v>
      </c>
      <c r="G307" s="220">
        <v>2923.4</v>
      </c>
      <c r="H307" s="220">
        <v>2916.8</v>
      </c>
      <c r="I307" s="221">
        <f t="shared" si="17"/>
        <v>99.77423547923651</v>
      </c>
    </row>
    <row r="308" spans="1:9" ht="25.5">
      <c r="A308" s="117">
        <f t="shared" si="18"/>
        <v>289</v>
      </c>
      <c r="B308" s="19" t="s">
        <v>373</v>
      </c>
      <c r="C308" s="184" t="s">
        <v>783</v>
      </c>
      <c r="D308" s="19" t="s">
        <v>254</v>
      </c>
      <c r="E308" s="19" t="s">
        <v>1060</v>
      </c>
      <c r="F308" s="19" t="s">
        <v>220</v>
      </c>
      <c r="G308" s="220">
        <v>3948.7</v>
      </c>
      <c r="H308" s="220">
        <v>3948.7</v>
      </c>
      <c r="I308" s="221">
        <f t="shared" si="17"/>
        <v>100</v>
      </c>
    </row>
    <row r="309" spans="1:9" ht="38.25">
      <c r="A309" s="117">
        <f t="shared" si="18"/>
        <v>290</v>
      </c>
      <c r="B309" s="19" t="s">
        <v>373</v>
      </c>
      <c r="C309" s="184" t="s">
        <v>222</v>
      </c>
      <c r="D309" s="19" t="s">
        <v>254</v>
      </c>
      <c r="E309" s="19" t="s">
        <v>164</v>
      </c>
      <c r="F309" s="19" t="s">
        <v>566</v>
      </c>
      <c r="G309" s="220">
        <f aca="true" t="shared" si="19" ref="G309:H311">G310</f>
        <v>90</v>
      </c>
      <c r="H309" s="220">
        <f t="shared" si="19"/>
        <v>87</v>
      </c>
      <c r="I309" s="221">
        <f t="shared" si="17"/>
        <v>96.66666666666667</v>
      </c>
    </row>
    <row r="310" spans="1:9" ht="102">
      <c r="A310" s="117">
        <f t="shared" si="18"/>
        <v>291</v>
      </c>
      <c r="B310" s="19" t="s">
        <v>373</v>
      </c>
      <c r="C310" s="184" t="s">
        <v>1061</v>
      </c>
      <c r="D310" s="19" t="s">
        <v>254</v>
      </c>
      <c r="E310" s="19" t="s">
        <v>1062</v>
      </c>
      <c r="F310" s="19"/>
      <c r="G310" s="220">
        <f t="shared" si="19"/>
        <v>90</v>
      </c>
      <c r="H310" s="220">
        <f t="shared" si="19"/>
        <v>87</v>
      </c>
      <c r="I310" s="221">
        <f t="shared" si="17"/>
        <v>96.66666666666667</v>
      </c>
    </row>
    <row r="311" spans="1:9" ht="63.75">
      <c r="A311" s="117">
        <f t="shared" si="18"/>
        <v>292</v>
      </c>
      <c r="B311" s="19" t="s">
        <v>373</v>
      </c>
      <c r="C311" s="184" t="s">
        <v>260</v>
      </c>
      <c r="D311" s="19" t="s">
        <v>254</v>
      </c>
      <c r="E311" s="19" t="s">
        <v>261</v>
      </c>
      <c r="F311" s="19" t="s">
        <v>566</v>
      </c>
      <c r="G311" s="220">
        <f t="shared" si="19"/>
        <v>90</v>
      </c>
      <c r="H311" s="220">
        <f t="shared" si="19"/>
        <v>87</v>
      </c>
      <c r="I311" s="221">
        <f t="shared" si="17"/>
        <v>96.66666666666667</v>
      </c>
    </row>
    <row r="312" spans="1:9" ht="25.5">
      <c r="A312" s="117">
        <f t="shared" si="18"/>
        <v>293</v>
      </c>
      <c r="B312" s="19" t="s">
        <v>373</v>
      </c>
      <c r="C312" s="40" t="s">
        <v>784</v>
      </c>
      <c r="D312" s="19" t="s">
        <v>254</v>
      </c>
      <c r="E312" s="19" t="s">
        <v>261</v>
      </c>
      <c r="F312" s="19" t="s">
        <v>328</v>
      </c>
      <c r="G312" s="220">
        <v>90</v>
      </c>
      <c r="H312" s="220">
        <v>87</v>
      </c>
      <c r="I312" s="221">
        <f t="shared" si="17"/>
        <v>96.66666666666667</v>
      </c>
    </row>
    <row r="313" spans="1:9" ht="76.5">
      <c r="A313" s="117">
        <f t="shared" si="18"/>
        <v>294</v>
      </c>
      <c r="B313" s="19" t="s">
        <v>373</v>
      </c>
      <c r="C313" s="40" t="s">
        <v>1042</v>
      </c>
      <c r="D313" s="19" t="s">
        <v>254</v>
      </c>
      <c r="E313" s="19" t="s">
        <v>862</v>
      </c>
      <c r="F313" s="19"/>
      <c r="G313" s="220">
        <f>G314</f>
        <v>51.9</v>
      </c>
      <c r="H313" s="220">
        <f>H314</f>
        <v>51.9</v>
      </c>
      <c r="I313" s="221">
        <f t="shared" si="17"/>
        <v>100</v>
      </c>
    </row>
    <row r="314" spans="1:9" ht="63.75">
      <c r="A314" s="117">
        <f t="shared" si="18"/>
        <v>295</v>
      </c>
      <c r="B314" s="19" t="s">
        <v>373</v>
      </c>
      <c r="C314" s="40" t="s">
        <v>1043</v>
      </c>
      <c r="D314" s="19" t="s">
        <v>254</v>
      </c>
      <c r="E314" s="19" t="s">
        <v>863</v>
      </c>
      <c r="F314" s="19"/>
      <c r="G314" s="220">
        <f>G315</f>
        <v>51.9</v>
      </c>
      <c r="H314" s="220">
        <f>H315</f>
        <v>51.9</v>
      </c>
      <c r="I314" s="221">
        <f t="shared" si="17"/>
        <v>100</v>
      </c>
    </row>
    <row r="315" spans="1:11" ht="25.5">
      <c r="A315" s="117">
        <f t="shared" si="18"/>
        <v>296</v>
      </c>
      <c r="B315" s="19" t="s">
        <v>373</v>
      </c>
      <c r="C315" s="40" t="s">
        <v>784</v>
      </c>
      <c r="D315" s="19" t="s">
        <v>254</v>
      </c>
      <c r="E315" s="19" t="s">
        <v>863</v>
      </c>
      <c r="F315" s="19" t="s">
        <v>328</v>
      </c>
      <c r="G315" s="220">
        <v>51.9</v>
      </c>
      <c r="H315" s="220">
        <v>51.9</v>
      </c>
      <c r="I315" s="221">
        <f t="shared" si="17"/>
        <v>100</v>
      </c>
      <c r="J315" s="244"/>
      <c r="K315" s="244"/>
    </row>
    <row r="316" spans="1:11" ht="63.75">
      <c r="A316" s="117">
        <f t="shared" si="18"/>
        <v>297</v>
      </c>
      <c r="B316" s="19" t="s">
        <v>373</v>
      </c>
      <c r="C316" s="184" t="s">
        <v>1063</v>
      </c>
      <c r="D316" s="19" t="s">
        <v>254</v>
      </c>
      <c r="E316" s="19" t="s">
        <v>350</v>
      </c>
      <c r="F316" s="19"/>
      <c r="G316" s="220">
        <f>G317+G320</f>
        <v>1312.2</v>
      </c>
      <c r="H316" s="220">
        <f>H317+H320</f>
        <v>1309.6</v>
      </c>
      <c r="I316" s="221">
        <f t="shared" si="17"/>
        <v>99.80185947264135</v>
      </c>
      <c r="J316" s="244"/>
      <c r="K316" s="244"/>
    </row>
    <row r="317" spans="1:11" ht="102">
      <c r="A317" s="117">
        <f t="shared" si="18"/>
        <v>298</v>
      </c>
      <c r="B317" s="19" t="s">
        <v>373</v>
      </c>
      <c r="C317" s="243" t="s">
        <v>1064</v>
      </c>
      <c r="D317" s="19" t="s">
        <v>254</v>
      </c>
      <c r="E317" s="19" t="s">
        <v>351</v>
      </c>
      <c r="F317" s="19"/>
      <c r="G317" s="220">
        <f>G318+G319</f>
        <v>1310.9</v>
      </c>
      <c r="H317" s="220">
        <f>H318+H319</f>
        <v>1309.6</v>
      </c>
      <c r="I317" s="221">
        <f t="shared" si="17"/>
        <v>99.90083148981614</v>
      </c>
      <c r="J317" s="244"/>
      <c r="K317" s="244"/>
    </row>
    <row r="318" spans="1:11" ht="25.5">
      <c r="A318" s="117">
        <f t="shared" si="18"/>
        <v>299</v>
      </c>
      <c r="B318" s="19" t="s">
        <v>373</v>
      </c>
      <c r="C318" s="184" t="s">
        <v>780</v>
      </c>
      <c r="D318" s="19" t="s">
        <v>254</v>
      </c>
      <c r="E318" s="19" t="s">
        <v>351</v>
      </c>
      <c r="F318" s="19" t="s">
        <v>492</v>
      </c>
      <c r="G318" s="220">
        <v>493.5</v>
      </c>
      <c r="H318" s="220">
        <v>492.2</v>
      </c>
      <c r="I318" s="221">
        <f t="shared" si="17"/>
        <v>99.73657548125632</v>
      </c>
      <c r="J318" s="244"/>
      <c r="K318" s="244"/>
    </row>
    <row r="319" spans="1:11" ht="25.5">
      <c r="A319" s="117">
        <f t="shared" si="18"/>
        <v>300</v>
      </c>
      <c r="B319" s="19" t="s">
        <v>373</v>
      </c>
      <c r="C319" s="40" t="s">
        <v>784</v>
      </c>
      <c r="D319" s="19" t="s">
        <v>254</v>
      </c>
      <c r="E319" s="19" t="s">
        <v>351</v>
      </c>
      <c r="F319" s="19" t="s">
        <v>328</v>
      </c>
      <c r="G319" s="220">
        <v>817.4</v>
      </c>
      <c r="H319" s="220">
        <v>817.4</v>
      </c>
      <c r="I319" s="221">
        <f t="shared" si="17"/>
        <v>100</v>
      </c>
      <c r="J319" s="244"/>
      <c r="K319" s="244"/>
    </row>
    <row r="320" spans="1:11" ht="38.25">
      <c r="A320" s="117">
        <f t="shared" si="18"/>
        <v>301</v>
      </c>
      <c r="B320" s="19" t="s">
        <v>373</v>
      </c>
      <c r="C320" s="235" t="s">
        <v>1065</v>
      </c>
      <c r="D320" s="19" t="s">
        <v>254</v>
      </c>
      <c r="E320" s="19" t="s">
        <v>1066</v>
      </c>
      <c r="F320" s="19"/>
      <c r="G320" s="220">
        <f>G321</f>
        <v>1.3</v>
      </c>
      <c r="H320" s="220">
        <f>H321</f>
        <v>0</v>
      </c>
      <c r="I320" s="221">
        <f t="shared" si="17"/>
        <v>0</v>
      </c>
      <c r="J320" s="244"/>
      <c r="K320" s="244"/>
    </row>
    <row r="321" spans="1:11" ht="25.5">
      <c r="A321" s="117">
        <f t="shared" si="18"/>
        <v>302</v>
      </c>
      <c r="B321" s="19" t="s">
        <v>373</v>
      </c>
      <c r="C321" s="184" t="s">
        <v>780</v>
      </c>
      <c r="D321" s="19" t="s">
        <v>254</v>
      </c>
      <c r="E321" s="19" t="s">
        <v>1066</v>
      </c>
      <c r="F321" s="19" t="s">
        <v>492</v>
      </c>
      <c r="G321" s="220">
        <v>1.3</v>
      </c>
      <c r="H321" s="220"/>
      <c r="I321" s="221">
        <f t="shared" si="17"/>
        <v>0</v>
      </c>
      <c r="J321" s="244"/>
      <c r="K321" s="244"/>
    </row>
    <row r="322" spans="1:11" ht="12.75">
      <c r="A322" s="117">
        <f t="shared" si="18"/>
        <v>303</v>
      </c>
      <c r="B322" s="19" t="s">
        <v>373</v>
      </c>
      <c r="C322" s="184" t="s">
        <v>262</v>
      </c>
      <c r="D322" s="19" t="s">
        <v>263</v>
      </c>
      <c r="E322" s="19" t="s">
        <v>566</v>
      </c>
      <c r="F322" s="19" t="s">
        <v>566</v>
      </c>
      <c r="G322" s="220">
        <f>G327+G333+G342+G364+G354+G361+G371+G373+G378+G323+G337+G385+G388</f>
        <v>340220.9</v>
      </c>
      <c r="H322" s="220">
        <f>H327+H333+H342+H364+H354+H361+H371+H373+H378+H323+H337+H385+H388</f>
        <v>332510.8</v>
      </c>
      <c r="I322" s="221">
        <f t="shared" si="17"/>
        <v>97.73379589554902</v>
      </c>
      <c r="J322" s="244"/>
      <c r="K322" s="244"/>
    </row>
    <row r="323" spans="1:11" ht="38.25">
      <c r="A323" s="117">
        <f t="shared" si="18"/>
        <v>304</v>
      </c>
      <c r="B323" s="19" t="s">
        <v>373</v>
      </c>
      <c r="C323" s="230" t="s">
        <v>1014</v>
      </c>
      <c r="D323" s="19" t="s">
        <v>263</v>
      </c>
      <c r="E323" s="19" t="s">
        <v>1015</v>
      </c>
      <c r="F323" s="19"/>
      <c r="G323" s="220">
        <f>G324</f>
        <v>293.5</v>
      </c>
      <c r="H323" s="220">
        <f>H324</f>
        <v>293.5</v>
      </c>
      <c r="I323" s="221">
        <f t="shared" si="17"/>
        <v>100</v>
      </c>
      <c r="J323" s="244"/>
      <c r="K323" s="244"/>
    </row>
    <row r="324" spans="1:11" ht="63.75">
      <c r="A324" s="117">
        <f t="shared" si="18"/>
        <v>305</v>
      </c>
      <c r="B324" s="19" t="s">
        <v>373</v>
      </c>
      <c r="C324" s="242" t="s">
        <v>1044</v>
      </c>
      <c r="D324" s="19" t="s">
        <v>263</v>
      </c>
      <c r="E324" s="19" t="s">
        <v>1045</v>
      </c>
      <c r="F324" s="19"/>
      <c r="G324" s="220">
        <f>G325+G326</f>
        <v>293.5</v>
      </c>
      <c r="H324" s="220">
        <f>H325+H326</f>
        <v>293.5</v>
      </c>
      <c r="I324" s="221">
        <f t="shared" si="17"/>
        <v>100</v>
      </c>
      <c r="J324" s="244"/>
      <c r="K324" s="244"/>
    </row>
    <row r="325" spans="1:11" ht="25.5">
      <c r="A325" s="117">
        <f t="shared" si="18"/>
        <v>306</v>
      </c>
      <c r="B325" s="19" t="s">
        <v>373</v>
      </c>
      <c r="C325" s="184" t="s">
        <v>780</v>
      </c>
      <c r="D325" s="19" t="s">
        <v>263</v>
      </c>
      <c r="E325" s="19" t="s">
        <v>1045</v>
      </c>
      <c r="F325" s="19" t="s">
        <v>492</v>
      </c>
      <c r="G325" s="220">
        <v>234.8</v>
      </c>
      <c r="H325" s="220">
        <v>234.8</v>
      </c>
      <c r="I325" s="221">
        <f t="shared" si="17"/>
        <v>100</v>
      </c>
      <c r="J325" s="244"/>
      <c r="K325" s="244"/>
    </row>
    <row r="326" spans="1:11" ht="25.5">
      <c r="A326" s="117">
        <f t="shared" si="18"/>
        <v>307</v>
      </c>
      <c r="B326" s="19" t="s">
        <v>373</v>
      </c>
      <c r="C326" s="40" t="s">
        <v>787</v>
      </c>
      <c r="D326" s="19" t="s">
        <v>263</v>
      </c>
      <c r="E326" s="19" t="s">
        <v>1045</v>
      </c>
      <c r="F326" s="19" t="s">
        <v>328</v>
      </c>
      <c r="G326" s="220">
        <v>58.7</v>
      </c>
      <c r="H326" s="220">
        <v>58.7</v>
      </c>
      <c r="I326" s="221">
        <f t="shared" si="17"/>
        <v>100</v>
      </c>
      <c r="J326" s="244"/>
      <c r="K326" s="244"/>
    </row>
    <row r="327" spans="1:11" ht="25.5">
      <c r="A327" s="117">
        <f t="shared" si="18"/>
        <v>308</v>
      </c>
      <c r="B327" s="19" t="s">
        <v>373</v>
      </c>
      <c r="C327" s="184" t="s">
        <v>264</v>
      </c>
      <c r="D327" s="19" t="s">
        <v>263</v>
      </c>
      <c r="E327" s="19" t="s">
        <v>265</v>
      </c>
      <c r="F327" s="19" t="s">
        <v>566</v>
      </c>
      <c r="G327" s="220">
        <f>G328</f>
        <v>41667</v>
      </c>
      <c r="H327" s="220">
        <f>H328</f>
        <v>37010.1</v>
      </c>
      <c r="I327" s="221">
        <f t="shared" si="17"/>
        <v>88.8235294117647</v>
      </c>
      <c r="J327" s="244"/>
      <c r="K327" s="244"/>
    </row>
    <row r="328" spans="1:11" ht="25.5">
      <c r="A328" s="117">
        <f t="shared" si="18"/>
        <v>309</v>
      </c>
      <c r="B328" s="19" t="s">
        <v>373</v>
      </c>
      <c r="C328" s="184" t="s">
        <v>593</v>
      </c>
      <c r="D328" s="19" t="s">
        <v>263</v>
      </c>
      <c r="E328" s="19" t="s">
        <v>266</v>
      </c>
      <c r="F328" s="19" t="s">
        <v>566</v>
      </c>
      <c r="G328" s="220">
        <f>G329+G330+G331+G332</f>
        <v>41667</v>
      </c>
      <c r="H328" s="220">
        <f>H329+H330+H331+H332</f>
        <v>37010.1</v>
      </c>
      <c r="I328" s="221">
        <f t="shared" si="17"/>
        <v>88.8235294117647</v>
      </c>
      <c r="J328" s="244"/>
      <c r="K328" s="244"/>
    </row>
    <row r="329" spans="1:11" ht="25.5">
      <c r="A329" s="117">
        <f t="shared" si="18"/>
        <v>310</v>
      </c>
      <c r="B329" s="19" t="s">
        <v>373</v>
      </c>
      <c r="C329" s="184" t="s">
        <v>780</v>
      </c>
      <c r="D329" s="19" t="s">
        <v>263</v>
      </c>
      <c r="E329" s="19" t="s">
        <v>266</v>
      </c>
      <c r="F329" s="19" t="s">
        <v>492</v>
      </c>
      <c r="G329" s="220">
        <v>4132.8</v>
      </c>
      <c r="H329" s="220">
        <v>3710.9</v>
      </c>
      <c r="I329" s="221">
        <f t="shared" si="17"/>
        <v>89.79142469996128</v>
      </c>
      <c r="J329" s="244"/>
      <c r="K329" s="244"/>
    </row>
    <row r="330" spans="1:11" ht="25.5">
      <c r="A330" s="117">
        <f t="shared" si="18"/>
        <v>311</v>
      </c>
      <c r="B330" s="19" t="s">
        <v>373</v>
      </c>
      <c r="C330" s="184" t="s">
        <v>783</v>
      </c>
      <c r="D330" s="19" t="s">
        <v>263</v>
      </c>
      <c r="E330" s="19" t="s">
        <v>266</v>
      </c>
      <c r="F330" s="19" t="s">
        <v>220</v>
      </c>
      <c r="G330" s="220">
        <v>36573.6</v>
      </c>
      <c r="H330" s="220">
        <v>32396.3</v>
      </c>
      <c r="I330" s="221">
        <f t="shared" si="17"/>
        <v>88.57837347157512</v>
      </c>
      <c r="J330" s="244"/>
      <c r="K330" s="244"/>
    </row>
    <row r="331" spans="1:11" ht="25.5">
      <c r="A331" s="117">
        <f t="shared" si="18"/>
        <v>312</v>
      </c>
      <c r="B331" s="19" t="s">
        <v>373</v>
      </c>
      <c r="C331" s="40" t="s">
        <v>784</v>
      </c>
      <c r="D331" s="19" t="s">
        <v>263</v>
      </c>
      <c r="E331" s="19" t="s">
        <v>266</v>
      </c>
      <c r="F331" s="19" t="s">
        <v>328</v>
      </c>
      <c r="G331" s="220">
        <v>610.6</v>
      </c>
      <c r="H331" s="220">
        <v>552.9</v>
      </c>
      <c r="I331" s="221">
        <f t="shared" si="17"/>
        <v>90.55027841467408</v>
      </c>
      <c r="J331" s="244"/>
      <c r="K331" s="244"/>
    </row>
    <row r="332" spans="1:11" ht="12.75">
      <c r="A332" s="117">
        <f t="shared" si="18"/>
        <v>313</v>
      </c>
      <c r="B332" s="19" t="s">
        <v>373</v>
      </c>
      <c r="C332" s="233" t="s">
        <v>579</v>
      </c>
      <c r="D332" s="245" t="s">
        <v>263</v>
      </c>
      <c r="E332" s="245" t="s">
        <v>266</v>
      </c>
      <c r="F332" s="245" t="s">
        <v>124</v>
      </c>
      <c r="G332" s="220">
        <v>350</v>
      </c>
      <c r="H332" s="220">
        <v>350</v>
      </c>
      <c r="I332" s="221">
        <f aca="true" t="shared" si="20" ref="I332:I395">H332/G332*100</f>
        <v>100</v>
      </c>
      <c r="J332" s="244"/>
      <c r="K332" s="244"/>
    </row>
    <row r="333" spans="1:11" ht="12.75">
      <c r="A333" s="117">
        <f t="shared" si="18"/>
        <v>314</v>
      </c>
      <c r="B333" s="19" t="s">
        <v>373</v>
      </c>
      <c r="C333" s="184" t="s">
        <v>267</v>
      </c>
      <c r="D333" s="19" t="s">
        <v>263</v>
      </c>
      <c r="E333" s="19" t="s">
        <v>268</v>
      </c>
      <c r="F333" s="19" t="s">
        <v>566</v>
      </c>
      <c r="G333" s="220">
        <f>G334</f>
        <v>25575.3</v>
      </c>
      <c r="H333" s="220">
        <f>H334</f>
        <v>25145.3</v>
      </c>
      <c r="I333" s="221">
        <f t="shared" si="20"/>
        <v>98.31869029884302</v>
      </c>
      <c r="J333" s="244"/>
      <c r="K333" s="244"/>
    </row>
    <row r="334" spans="1:11" ht="25.5">
      <c r="A334" s="117">
        <f t="shared" si="18"/>
        <v>315</v>
      </c>
      <c r="B334" s="19" t="s">
        <v>373</v>
      </c>
      <c r="C334" s="184" t="s">
        <v>593</v>
      </c>
      <c r="D334" s="19" t="s">
        <v>263</v>
      </c>
      <c r="E334" s="19" t="s">
        <v>269</v>
      </c>
      <c r="F334" s="19" t="s">
        <v>566</v>
      </c>
      <c r="G334" s="220">
        <f>G335+G336</f>
        <v>25575.3</v>
      </c>
      <c r="H334" s="220">
        <f>H335+H336</f>
        <v>25145.3</v>
      </c>
      <c r="I334" s="221">
        <f t="shared" si="20"/>
        <v>98.31869029884302</v>
      </c>
      <c r="J334" s="244"/>
      <c r="K334" s="244"/>
    </row>
    <row r="335" spans="1:11" ht="25.5">
      <c r="A335" s="117">
        <f t="shared" si="18"/>
        <v>316</v>
      </c>
      <c r="B335" s="19" t="s">
        <v>373</v>
      </c>
      <c r="C335" s="184" t="s">
        <v>780</v>
      </c>
      <c r="D335" s="19" t="s">
        <v>263</v>
      </c>
      <c r="E335" s="19" t="s">
        <v>269</v>
      </c>
      <c r="F335" s="19" t="s">
        <v>492</v>
      </c>
      <c r="G335" s="220">
        <v>24275.3</v>
      </c>
      <c r="H335" s="220">
        <v>23845.3</v>
      </c>
      <c r="I335" s="221">
        <f t="shared" si="20"/>
        <v>98.22865216907721</v>
      </c>
      <c r="J335" s="244"/>
      <c r="K335" s="244"/>
    </row>
    <row r="336" spans="1:11" ht="12.75">
      <c r="A336" s="117">
        <f t="shared" si="18"/>
        <v>317</v>
      </c>
      <c r="B336" s="19" t="s">
        <v>373</v>
      </c>
      <c r="C336" s="233" t="s">
        <v>579</v>
      </c>
      <c r="D336" s="19" t="s">
        <v>263</v>
      </c>
      <c r="E336" s="19" t="s">
        <v>269</v>
      </c>
      <c r="F336" s="19" t="s">
        <v>124</v>
      </c>
      <c r="G336" s="220">
        <v>1300</v>
      </c>
      <c r="H336" s="220">
        <v>1300</v>
      </c>
      <c r="I336" s="221">
        <f t="shared" si="20"/>
        <v>100</v>
      </c>
      <c r="J336" s="244"/>
      <c r="K336" s="244"/>
    </row>
    <row r="337" spans="1:11" ht="12.75">
      <c r="A337" s="117">
        <f t="shared" si="18"/>
        <v>318</v>
      </c>
      <c r="B337" s="19" t="s">
        <v>373</v>
      </c>
      <c r="C337" s="230" t="s">
        <v>1067</v>
      </c>
      <c r="D337" s="19" t="s">
        <v>263</v>
      </c>
      <c r="E337" s="19" t="s">
        <v>1068</v>
      </c>
      <c r="F337" s="19"/>
      <c r="G337" s="220">
        <f>G338+G340</f>
        <v>5352.8</v>
      </c>
      <c r="H337" s="220">
        <f>H338+H340</f>
        <v>5352.8</v>
      </c>
      <c r="I337" s="221">
        <f t="shared" si="20"/>
        <v>100</v>
      </c>
      <c r="J337" s="244"/>
      <c r="K337" s="244"/>
    </row>
    <row r="338" spans="1:11" ht="38.25">
      <c r="A338" s="117">
        <f t="shared" si="18"/>
        <v>319</v>
      </c>
      <c r="B338" s="19" t="s">
        <v>373</v>
      </c>
      <c r="C338" s="230" t="s">
        <v>1069</v>
      </c>
      <c r="D338" s="19" t="s">
        <v>263</v>
      </c>
      <c r="E338" s="19" t="s">
        <v>1070</v>
      </c>
      <c r="F338" s="19"/>
      <c r="G338" s="220">
        <f>G339</f>
        <v>5299.8</v>
      </c>
      <c r="H338" s="220">
        <f>H339</f>
        <v>5299.8</v>
      </c>
      <c r="I338" s="221">
        <f t="shared" si="20"/>
        <v>100</v>
      </c>
      <c r="J338" s="244"/>
      <c r="K338" s="244"/>
    </row>
    <row r="339" spans="1:11" ht="25.5">
      <c r="A339" s="117">
        <f t="shared" si="18"/>
        <v>320</v>
      </c>
      <c r="B339" s="19" t="s">
        <v>373</v>
      </c>
      <c r="C339" s="40" t="s">
        <v>784</v>
      </c>
      <c r="D339" s="19" t="s">
        <v>263</v>
      </c>
      <c r="E339" s="19" t="s">
        <v>1070</v>
      </c>
      <c r="F339" s="19" t="s">
        <v>328</v>
      </c>
      <c r="G339" s="220">
        <v>5299.8</v>
      </c>
      <c r="H339" s="220">
        <v>5299.8</v>
      </c>
      <c r="I339" s="221">
        <f t="shared" si="20"/>
        <v>100</v>
      </c>
      <c r="J339" s="244"/>
      <c r="K339" s="244"/>
    </row>
    <row r="340" spans="1:11" ht="25.5">
      <c r="A340" s="117">
        <f t="shared" si="18"/>
        <v>321</v>
      </c>
      <c r="B340" s="19" t="s">
        <v>373</v>
      </c>
      <c r="C340" s="230" t="s">
        <v>1071</v>
      </c>
      <c r="D340" s="19" t="s">
        <v>263</v>
      </c>
      <c r="E340" s="19" t="s">
        <v>1072</v>
      </c>
      <c r="F340" s="19"/>
      <c r="G340" s="220">
        <f>G341</f>
        <v>53</v>
      </c>
      <c r="H340" s="220">
        <f>H341</f>
        <v>53</v>
      </c>
      <c r="I340" s="221">
        <f t="shared" si="20"/>
        <v>100</v>
      </c>
      <c r="J340" s="244"/>
      <c r="K340" s="244"/>
    </row>
    <row r="341" spans="1:11" ht="25.5">
      <c r="A341" s="117">
        <f t="shared" si="18"/>
        <v>322</v>
      </c>
      <c r="B341" s="19" t="s">
        <v>373</v>
      </c>
      <c r="C341" s="40" t="s">
        <v>784</v>
      </c>
      <c r="D341" s="19" t="s">
        <v>263</v>
      </c>
      <c r="E341" s="19" t="s">
        <v>1072</v>
      </c>
      <c r="F341" s="19" t="s">
        <v>328</v>
      </c>
      <c r="G341" s="220">
        <v>53</v>
      </c>
      <c r="H341" s="220">
        <v>53</v>
      </c>
      <c r="I341" s="221">
        <f t="shared" si="20"/>
        <v>100</v>
      </c>
      <c r="J341" s="244"/>
      <c r="K341" s="244"/>
    </row>
    <row r="342" spans="1:11" ht="25.5">
      <c r="A342" s="117">
        <f t="shared" si="18"/>
        <v>323</v>
      </c>
      <c r="B342" s="19" t="s">
        <v>373</v>
      </c>
      <c r="C342" s="184" t="s">
        <v>112</v>
      </c>
      <c r="D342" s="19" t="s">
        <v>263</v>
      </c>
      <c r="E342" s="19" t="s">
        <v>113</v>
      </c>
      <c r="F342" s="19" t="s">
        <v>566</v>
      </c>
      <c r="G342" s="220">
        <f>G343+G350</f>
        <v>5271.5</v>
      </c>
      <c r="H342" s="220">
        <f>H343+H350</f>
        <v>4824.3</v>
      </c>
      <c r="I342" s="221">
        <f t="shared" si="20"/>
        <v>91.5166461159063</v>
      </c>
      <c r="J342" s="244"/>
      <c r="K342" s="244"/>
    </row>
    <row r="343" spans="1:11" ht="25.5">
      <c r="A343" s="117">
        <f t="shared" si="18"/>
        <v>324</v>
      </c>
      <c r="B343" s="19" t="s">
        <v>373</v>
      </c>
      <c r="C343" s="184" t="s">
        <v>270</v>
      </c>
      <c r="D343" s="19" t="s">
        <v>263</v>
      </c>
      <c r="E343" s="19" t="s">
        <v>271</v>
      </c>
      <c r="F343" s="19" t="s">
        <v>566</v>
      </c>
      <c r="G343" s="220">
        <f>G347+G344</f>
        <v>3970.1</v>
      </c>
      <c r="H343" s="220">
        <f>H347+H344</f>
        <v>3675.9</v>
      </c>
      <c r="I343" s="221">
        <f t="shared" si="20"/>
        <v>92.58960731467721</v>
      </c>
      <c r="J343" s="244"/>
      <c r="K343" s="244"/>
    </row>
    <row r="344" spans="1:11" ht="38.25">
      <c r="A344" s="117">
        <f t="shared" si="18"/>
        <v>325</v>
      </c>
      <c r="B344" s="19" t="s">
        <v>373</v>
      </c>
      <c r="C344" s="184" t="s">
        <v>272</v>
      </c>
      <c r="D344" s="19" t="s">
        <v>263</v>
      </c>
      <c r="E344" s="19" t="s">
        <v>273</v>
      </c>
      <c r="F344" s="19"/>
      <c r="G344" s="220">
        <f>G345+G346</f>
        <v>3690.1</v>
      </c>
      <c r="H344" s="220">
        <f>H345+H346</f>
        <v>3447</v>
      </c>
      <c r="I344" s="221">
        <f t="shared" si="20"/>
        <v>93.41210265304464</v>
      </c>
      <c r="J344" s="244"/>
      <c r="K344" s="244"/>
    </row>
    <row r="345" spans="1:11" ht="25.5">
      <c r="A345" s="117">
        <f t="shared" si="18"/>
        <v>326</v>
      </c>
      <c r="B345" s="19" t="s">
        <v>373</v>
      </c>
      <c r="C345" s="184" t="s">
        <v>780</v>
      </c>
      <c r="D345" s="19" t="s">
        <v>263</v>
      </c>
      <c r="E345" s="19" t="s">
        <v>273</v>
      </c>
      <c r="F345" s="19" t="s">
        <v>492</v>
      </c>
      <c r="G345" s="220">
        <v>297.2</v>
      </c>
      <c r="H345" s="220">
        <v>240.5</v>
      </c>
      <c r="I345" s="221">
        <f t="shared" si="20"/>
        <v>80.92193808882907</v>
      </c>
      <c r="J345" s="244"/>
      <c r="K345" s="244"/>
    </row>
    <row r="346" spans="1:11" ht="25.5">
      <c r="A346" s="117">
        <f t="shared" si="18"/>
        <v>327</v>
      </c>
      <c r="B346" s="19" t="s">
        <v>373</v>
      </c>
      <c r="C346" s="40" t="s">
        <v>784</v>
      </c>
      <c r="D346" s="19" t="s">
        <v>263</v>
      </c>
      <c r="E346" s="19" t="s">
        <v>273</v>
      </c>
      <c r="F346" s="19" t="s">
        <v>328</v>
      </c>
      <c r="G346" s="220">
        <v>3392.9</v>
      </c>
      <c r="H346" s="220">
        <v>3206.5</v>
      </c>
      <c r="I346" s="221">
        <f t="shared" si="20"/>
        <v>94.5061746588464</v>
      </c>
      <c r="J346" s="244"/>
      <c r="K346" s="244"/>
    </row>
    <row r="347" spans="1:11" ht="38.25">
      <c r="A347" s="117">
        <f t="shared" si="18"/>
        <v>328</v>
      </c>
      <c r="B347" s="19" t="s">
        <v>373</v>
      </c>
      <c r="C347" s="184" t="s">
        <v>274</v>
      </c>
      <c r="D347" s="19" t="s">
        <v>263</v>
      </c>
      <c r="E347" s="19" t="s">
        <v>275</v>
      </c>
      <c r="F347" s="19" t="s">
        <v>566</v>
      </c>
      <c r="G347" s="220">
        <f>G348+G349</f>
        <v>280</v>
      </c>
      <c r="H347" s="220">
        <f>H348+H349</f>
        <v>228.9</v>
      </c>
      <c r="I347" s="221">
        <f t="shared" si="20"/>
        <v>81.75</v>
      </c>
      <c r="J347" s="244"/>
      <c r="K347" s="244"/>
    </row>
    <row r="348" spans="1:11" ht="25.5">
      <c r="A348" s="117">
        <f t="shared" si="18"/>
        <v>329</v>
      </c>
      <c r="B348" s="19" t="s">
        <v>373</v>
      </c>
      <c r="C348" s="184" t="s">
        <v>780</v>
      </c>
      <c r="D348" s="19" t="s">
        <v>263</v>
      </c>
      <c r="E348" s="19" t="s">
        <v>275</v>
      </c>
      <c r="F348" s="19" t="s">
        <v>492</v>
      </c>
      <c r="G348" s="220">
        <v>21.2</v>
      </c>
      <c r="H348" s="220">
        <v>16.3</v>
      </c>
      <c r="I348" s="221">
        <f t="shared" si="20"/>
        <v>76.88679245283019</v>
      </c>
      <c r="J348" s="244"/>
      <c r="K348" s="244"/>
    </row>
    <row r="349" spans="1:11" ht="25.5">
      <c r="A349" s="117">
        <f t="shared" si="18"/>
        <v>330</v>
      </c>
      <c r="B349" s="19" t="s">
        <v>373</v>
      </c>
      <c r="C349" s="40" t="s">
        <v>784</v>
      </c>
      <c r="D349" s="19" t="s">
        <v>263</v>
      </c>
      <c r="E349" s="19" t="s">
        <v>275</v>
      </c>
      <c r="F349" s="19" t="s">
        <v>328</v>
      </c>
      <c r="G349" s="220">
        <v>258.8</v>
      </c>
      <c r="H349" s="220">
        <v>212.6</v>
      </c>
      <c r="I349" s="221">
        <f t="shared" si="20"/>
        <v>82.14837712519319</v>
      </c>
      <c r="J349" s="244"/>
      <c r="K349" s="244"/>
    </row>
    <row r="350" spans="1:11" ht="51">
      <c r="A350" s="117">
        <f t="shared" si="18"/>
        <v>331</v>
      </c>
      <c r="B350" s="19" t="s">
        <v>373</v>
      </c>
      <c r="C350" s="184" t="s">
        <v>114</v>
      </c>
      <c r="D350" s="19" t="s">
        <v>263</v>
      </c>
      <c r="E350" s="19" t="s">
        <v>115</v>
      </c>
      <c r="F350" s="19" t="s">
        <v>566</v>
      </c>
      <c r="G350" s="220">
        <f>G351</f>
        <v>1301.4</v>
      </c>
      <c r="H350" s="220">
        <f>H351</f>
        <v>1148.4</v>
      </c>
      <c r="I350" s="221">
        <f t="shared" si="20"/>
        <v>88.24343015214384</v>
      </c>
      <c r="J350" s="244"/>
      <c r="K350" s="244"/>
    </row>
    <row r="351" spans="1:11" ht="63.75">
      <c r="A351" s="117">
        <f t="shared" si="18"/>
        <v>332</v>
      </c>
      <c r="B351" s="19" t="s">
        <v>373</v>
      </c>
      <c r="C351" s="184" t="s">
        <v>352</v>
      </c>
      <c r="D351" s="19" t="s">
        <v>263</v>
      </c>
      <c r="E351" s="19" t="s">
        <v>116</v>
      </c>
      <c r="F351" s="19" t="s">
        <v>566</v>
      </c>
      <c r="G351" s="220">
        <f>G352+G353</f>
        <v>1301.4</v>
      </c>
      <c r="H351" s="220">
        <f>H352+H353</f>
        <v>1148.4</v>
      </c>
      <c r="I351" s="221">
        <f t="shared" si="20"/>
        <v>88.24343015214384</v>
      </c>
      <c r="J351" s="244"/>
      <c r="K351" s="244"/>
    </row>
    <row r="352" spans="1:11" ht="25.5">
      <c r="A352" s="117">
        <f t="shared" si="18"/>
        <v>333</v>
      </c>
      <c r="B352" s="19" t="s">
        <v>373</v>
      </c>
      <c r="C352" s="184" t="s">
        <v>780</v>
      </c>
      <c r="D352" s="19" t="s">
        <v>263</v>
      </c>
      <c r="E352" s="19" t="s">
        <v>116</v>
      </c>
      <c r="F352" s="19" t="s">
        <v>492</v>
      </c>
      <c r="G352" s="220">
        <v>265.9</v>
      </c>
      <c r="H352" s="220">
        <v>219.5</v>
      </c>
      <c r="I352" s="221">
        <f t="shared" si="20"/>
        <v>82.5498307634449</v>
      </c>
      <c r="J352" s="244"/>
      <c r="K352" s="244"/>
    </row>
    <row r="353" spans="1:11" ht="25.5">
      <c r="A353" s="117">
        <f t="shared" si="18"/>
        <v>334</v>
      </c>
      <c r="B353" s="19" t="s">
        <v>373</v>
      </c>
      <c r="C353" s="184" t="s">
        <v>783</v>
      </c>
      <c r="D353" s="19" t="s">
        <v>263</v>
      </c>
      <c r="E353" s="19" t="s">
        <v>116</v>
      </c>
      <c r="F353" s="19" t="s">
        <v>220</v>
      </c>
      <c r="G353" s="220">
        <v>1035.5</v>
      </c>
      <c r="H353" s="220">
        <v>928.9</v>
      </c>
      <c r="I353" s="221">
        <f t="shared" si="20"/>
        <v>89.70545630130373</v>
      </c>
      <c r="J353" s="244"/>
      <c r="K353" s="244"/>
    </row>
    <row r="354" spans="1:11" ht="51">
      <c r="A354" s="117">
        <f t="shared" si="18"/>
        <v>335</v>
      </c>
      <c r="B354" s="19" t="s">
        <v>373</v>
      </c>
      <c r="C354" s="184" t="s">
        <v>1073</v>
      </c>
      <c r="D354" s="19" t="s">
        <v>263</v>
      </c>
      <c r="E354" s="19" t="s">
        <v>1074</v>
      </c>
      <c r="F354" s="19"/>
      <c r="G354" s="220">
        <f>G355+G357+G359</f>
        <v>45192.1</v>
      </c>
      <c r="H354" s="220">
        <f>H355+H357+H359</f>
        <v>44766.399999999994</v>
      </c>
      <c r="I354" s="221">
        <f t="shared" si="20"/>
        <v>99.05802120282084</v>
      </c>
      <c r="J354" s="244"/>
      <c r="K354" s="244"/>
    </row>
    <row r="355" spans="1:11" ht="51">
      <c r="A355" s="117">
        <f t="shared" si="18"/>
        <v>336</v>
      </c>
      <c r="B355" s="19" t="s">
        <v>373</v>
      </c>
      <c r="C355" s="233" t="s">
        <v>1075</v>
      </c>
      <c r="D355" s="19" t="s">
        <v>263</v>
      </c>
      <c r="E355" s="19" t="s">
        <v>1076</v>
      </c>
      <c r="F355" s="19"/>
      <c r="G355" s="220">
        <f>G356</f>
        <v>42102.2</v>
      </c>
      <c r="H355" s="220">
        <f>H356</f>
        <v>42102.2</v>
      </c>
      <c r="I355" s="221">
        <f t="shared" si="20"/>
        <v>100</v>
      </c>
      <c r="J355" s="244"/>
      <c r="K355" s="244"/>
    </row>
    <row r="356" spans="1:11" ht="25.5">
      <c r="A356" s="117">
        <f t="shared" si="18"/>
        <v>337</v>
      </c>
      <c r="B356" s="19" t="s">
        <v>373</v>
      </c>
      <c r="C356" s="40" t="s">
        <v>784</v>
      </c>
      <c r="D356" s="19" t="s">
        <v>263</v>
      </c>
      <c r="E356" s="19" t="s">
        <v>1076</v>
      </c>
      <c r="F356" s="19" t="s">
        <v>328</v>
      </c>
      <c r="G356" s="220">
        <v>42102.2</v>
      </c>
      <c r="H356" s="220">
        <v>42102.2</v>
      </c>
      <c r="I356" s="221">
        <f t="shared" si="20"/>
        <v>100</v>
      </c>
      <c r="J356" s="244"/>
      <c r="K356" s="244"/>
    </row>
    <row r="357" spans="1:11" ht="63.75">
      <c r="A357" s="117">
        <f t="shared" si="18"/>
        <v>338</v>
      </c>
      <c r="B357" s="19" t="s">
        <v>373</v>
      </c>
      <c r="C357" s="233" t="s">
        <v>1077</v>
      </c>
      <c r="D357" s="19" t="s">
        <v>263</v>
      </c>
      <c r="E357" s="19" t="s">
        <v>1078</v>
      </c>
      <c r="F357" s="19"/>
      <c r="G357" s="220">
        <f>G358</f>
        <v>389.9</v>
      </c>
      <c r="H357" s="220">
        <f>H358</f>
        <v>319.7</v>
      </c>
      <c r="I357" s="221">
        <f t="shared" si="20"/>
        <v>81.99538343164915</v>
      </c>
      <c r="J357" s="244"/>
      <c r="K357" s="244"/>
    </row>
    <row r="358" spans="1:11" ht="25.5">
      <c r="A358" s="117">
        <f t="shared" si="18"/>
        <v>339</v>
      </c>
      <c r="B358" s="19" t="s">
        <v>373</v>
      </c>
      <c r="C358" s="40" t="s">
        <v>784</v>
      </c>
      <c r="D358" s="19" t="s">
        <v>263</v>
      </c>
      <c r="E358" s="19" t="s">
        <v>1078</v>
      </c>
      <c r="F358" s="19" t="s">
        <v>328</v>
      </c>
      <c r="G358" s="220">
        <v>389.9</v>
      </c>
      <c r="H358" s="220">
        <v>319.7</v>
      </c>
      <c r="I358" s="221">
        <f t="shared" si="20"/>
        <v>81.99538343164915</v>
      </c>
      <c r="J358" s="244"/>
      <c r="K358" s="244"/>
    </row>
    <row r="359" spans="1:11" ht="51">
      <c r="A359" s="117">
        <f t="shared" si="18"/>
        <v>340</v>
      </c>
      <c r="B359" s="19" t="s">
        <v>373</v>
      </c>
      <c r="C359" s="233" t="s">
        <v>1079</v>
      </c>
      <c r="D359" s="19" t="s">
        <v>263</v>
      </c>
      <c r="E359" s="19" t="s">
        <v>1080</v>
      </c>
      <c r="F359" s="19"/>
      <c r="G359" s="220">
        <f>G360</f>
        <v>2700</v>
      </c>
      <c r="H359" s="220">
        <f>H360</f>
        <v>2344.5</v>
      </c>
      <c r="I359" s="221">
        <f t="shared" si="20"/>
        <v>86.83333333333333</v>
      </c>
      <c r="J359" s="244"/>
      <c r="K359" s="244"/>
    </row>
    <row r="360" spans="1:11" ht="25.5">
      <c r="A360" s="117">
        <f t="shared" si="18"/>
        <v>341</v>
      </c>
      <c r="B360" s="19" t="s">
        <v>373</v>
      </c>
      <c r="C360" s="40" t="s">
        <v>784</v>
      </c>
      <c r="D360" s="19" t="s">
        <v>263</v>
      </c>
      <c r="E360" s="19" t="s">
        <v>1080</v>
      </c>
      <c r="F360" s="19" t="s">
        <v>328</v>
      </c>
      <c r="G360" s="220">
        <v>2700</v>
      </c>
      <c r="H360" s="220">
        <v>2344.5</v>
      </c>
      <c r="I360" s="221">
        <f t="shared" si="20"/>
        <v>86.83333333333333</v>
      </c>
      <c r="J360" s="244"/>
      <c r="K360" s="244"/>
    </row>
    <row r="361" spans="1:11" ht="25.5">
      <c r="A361" s="117">
        <f t="shared" si="18"/>
        <v>342</v>
      </c>
      <c r="B361" s="19" t="s">
        <v>373</v>
      </c>
      <c r="C361" s="40" t="s">
        <v>1081</v>
      </c>
      <c r="D361" s="19" t="s">
        <v>263</v>
      </c>
      <c r="E361" s="19" t="s">
        <v>1082</v>
      </c>
      <c r="F361" s="19"/>
      <c r="G361" s="220">
        <f>G362</f>
        <v>500</v>
      </c>
      <c r="H361" s="220">
        <f>H362</f>
        <v>497.5</v>
      </c>
      <c r="I361" s="221">
        <f t="shared" si="20"/>
        <v>99.5</v>
      </c>
      <c r="J361" s="244"/>
      <c r="K361" s="244"/>
    </row>
    <row r="362" spans="1:11" ht="25.5">
      <c r="A362" s="117">
        <f t="shared" si="18"/>
        <v>343</v>
      </c>
      <c r="B362" s="19" t="s">
        <v>373</v>
      </c>
      <c r="C362" s="233" t="s">
        <v>1083</v>
      </c>
      <c r="D362" s="19" t="s">
        <v>263</v>
      </c>
      <c r="E362" s="19" t="s">
        <v>1084</v>
      </c>
      <c r="F362" s="19"/>
      <c r="G362" s="220">
        <f>G363</f>
        <v>500</v>
      </c>
      <c r="H362" s="220">
        <f>H363</f>
        <v>497.5</v>
      </c>
      <c r="I362" s="221">
        <f t="shared" si="20"/>
        <v>99.5</v>
      </c>
      <c r="J362" s="244"/>
      <c r="K362" s="244"/>
    </row>
    <row r="363" spans="1:11" ht="25.5">
      <c r="A363" s="117">
        <f t="shared" si="18"/>
        <v>344</v>
      </c>
      <c r="B363" s="19" t="s">
        <v>373</v>
      </c>
      <c r="C363" s="184" t="s">
        <v>780</v>
      </c>
      <c r="D363" s="19" t="s">
        <v>263</v>
      </c>
      <c r="E363" s="19" t="s">
        <v>1084</v>
      </c>
      <c r="F363" s="19" t="s">
        <v>492</v>
      </c>
      <c r="G363" s="220">
        <v>500</v>
      </c>
      <c r="H363" s="220">
        <v>497.5</v>
      </c>
      <c r="I363" s="221">
        <f t="shared" si="20"/>
        <v>99.5</v>
      </c>
      <c r="J363" s="244"/>
      <c r="K363" s="244"/>
    </row>
    <row r="364" spans="1:11" ht="25.5">
      <c r="A364" s="117">
        <f t="shared" si="18"/>
        <v>345</v>
      </c>
      <c r="B364" s="19" t="s">
        <v>373</v>
      </c>
      <c r="C364" s="184" t="s">
        <v>89</v>
      </c>
      <c r="D364" s="19" t="s">
        <v>263</v>
      </c>
      <c r="E364" s="19" t="s">
        <v>90</v>
      </c>
      <c r="F364" s="19"/>
      <c r="G364" s="220">
        <f>G365+G368</f>
        <v>2983.7</v>
      </c>
      <c r="H364" s="220">
        <f>H365+H368</f>
        <v>1241.2</v>
      </c>
      <c r="I364" s="221">
        <f t="shared" si="20"/>
        <v>41.599356503669945</v>
      </c>
      <c r="J364" s="244"/>
      <c r="K364" s="244"/>
    </row>
    <row r="365" spans="1:11" ht="63.75">
      <c r="A365" s="117">
        <f t="shared" si="18"/>
        <v>346</v>
      </c>
      <c r="B365" s="19" t="s">
        <v>373</v>
      </c>
      <c r="C365" s="184" t="s">
        <v>1085</v>
      </c>
      <c r="D365" s="19" t="s">
        <v>263</v>
      </c>
      <c r="E365" s="19" t="s">
        <v>1086</v>
      </c>
      <c r="F365" s="19" t="s">
        <v>566</v>
      </c>
      <c r="G365" s="220">
        <f>G366+G367</f>
        <v>2748.6</v>
      </c>
      <c r="H365" s="220">
        <f>H366+H367</f>
        <v>1006.1</v>
      </c>
      <c r="I365" s="221">
        <f t="shared" si="20"/>
        <v>36.604089354580516</v>
      </c>
      <c r="J365" s="244"/>
      <c r="K365" s="244"/>
    </row>
    <row r="366" spans="1:11" ht="25.5">
      <c r="A366" s="117">
        <f t="shared" si="18"/>
        <v>347</v>
      </c>
      <c r="B366" s="19" t="s">
        <v>373</v>
      </c>
      <c r="C366" s="184" t="s">
        <v>780</v>
      </c>
      <c r="D366" s="19" t="s">
        <v>263</v>
      </c>
      <c r="E366" s="19" t="s">
        <v>1086</v>
      </c>
      <c r="F366" s="19" t="s">
        <v>492</v>
      </c>
      <c r="G366" s="220">
        <v>440</v>
      </c>
      <c r="H366" s="220">
        <v>155</v>
      </c>
      <c r="I366" s="221">
        <f t="shared" si="20"/>
        <v>35.22727272727273</v>
      </c>
      <c r="J366" s="244"/>
      <c r="K366" s="244"/>
    </row>
    <row r="367" spans="1:11" ht="25.5">
      <c r="A367" s="117">
        <f t="shared" si="18"/>
        <v>348</v>
      </c>
      <c r="B367" s="19" t="s">
        <v>373</v>
      </c>
      <c r="C367" s="40" t="s">
        <v>784</v>
      </c>
      <c r="D367" s="19" t="s">
        <v>263</v>
      </c>
      <c r="E367" s="19" t="s">
        <v>1086</v>
      </c>
      <c r="F367" s="19" t="s">
        <v>328</v>
      </c>
      <c r="G367" s="220">
        <v>2308.6</v>
      </c>
      <c r="H367" s="220">
        <v>851.1</v>
      </c>
      <c r="I367" s="221">
        <f t="shared" si="20"/>
        <v>36.86649917699039</v>
      </c>
      <c r="J367" s="244"/>
      <c r="K367" s="244"/>
    </row>
    <row r="368" spans="1:11" ht="38.25">
      <c r="A368" s="117">
        <f t="shared" si="18"/>
        <v>349</v>
      </c>
      <c r="B368" s="19" t="s">
        <v>373</v>
      </c>
      <c r="C368" s="40" t="s">
        <v>1087</v>
      </c>
      <c r="D368" s="19" t="s">
        <v>263</v>
      </c>
      <c r="E368" s="19" t="s">
        <v>1088</v>
      </c>
      <c r="F368" s="19"/>
      <c r="G368" s="220">
        <f>G369+G370</f>
        <v>235.10000000000002</v>
      </c>
      <c r="H368" s="220">
        <f>H369+H370</f>
        <v>235.10000000000002</v>
      </c>
      <c r="I368" s="221">
        <f t="shared" si="20"/>
        <v>100</v>
      </c>
      <c r="J368" s="244"/>
      <c r="K368" s="244"/>
    </row>
    <row r="369" spans="1:11" ht="25.5">
      <c r="A369" s="117">
        <f>A368+1</f>
        <v>350</v>
      </c>
      <c r="B369" s="19" t="s">
        <v>373</v>
      </c>
      <c r="C369" s="184" t="s">
        <v>780</v>
      </c>
      <c r="D369" s="19" t="s">
        <v>263</v>
      </c>
      <c r="E369" s="19" t="s">
        <v>1088</v>
      </c>
      <c r="F369" s="19" t="s">
        <v>492</v>
      </c>
      <c r="G369" s="220">
        <v>217.8</v>
      </c>
      <c r="H369" s="220">
        <v>217.8</v>
      </c>
      <c r="I369" s="221">
        <f t="shared" si="20"/>
        <v>100</v>
      </c>
      <c r="J369" s="244"/>
      <c r="K369" s="244"/>
    </row>
    <row r="370" spans="1:11" ht="25.5">
      <c r="A370" s="117">
        <f aca="true" t="shared" si="21" ref="A370:A397">A369+1</f>
        <v>351</v>
      </c>
      <c r="B370" s="19" t="s">
        <v>373</v>
      </c>
      <c r="C370" s="40" t="s">
        <v>784</v>
      </c>
      <c r="D370" s="19" t="s">
        <v>263</v>
      </c>
      <c r="E370" s="19" t="s">
        <v>1088</v>
      </c>
      <c r="F370" s="19" t="s">
        <v>328</v>
      </c>
      <c r="G370" s="220">
        <v>17.3</v>
      </c>
      <c r="H370" s="220">
        <v>17.3</v>
      </c>
      <c r="I370" s="221">
        <f t="shared" si="20"/>
        <v>100</v>
      </c>
      <c r="J370" s="244"/>
      <c r="K370" s="244"/>
    </row>
    <row r="371" spans="1:11" ht="76.5">
      <c r="A371" s="117">
        <f t="shared" si="21"/>
        <v>352</v>
      </c>
      <c r="B371" s="19" t="s">
        <v>373</v>
      </c>
      <c r="C371" s="233" t="s">
        <v>1089</v>
      </c>
      <c r="D371" s="19" t="s">
        <v>263</v>
      </c>
      <c r="E371" s="19" t="s">
        <v>1090</v>
      </c>
      <c r="F371" s="19"/>
      <c r="G371" s="220">
        <f>G372</f>
        <v>2880.7</v>
      </c>
      <c r="H371" s="220">
        <f>H372</f>
        <v>2876.3</v>
      </c>
      <c r="I371" s="221">
        <f t="shared" si="20"/>
        <v>99.84725934668658</v>
      </c>
      <c r="J371" s="244"/>
      <c r="K371" s="244"/>
    </row>
    <row r="372" spans="1:11" ht="25.5">
      <c r="A372" s="117">
        <f t="shared" si="21"/>
        <v>353</v>
      </c>
      <c r="B372" s="19" t="s">
        <v>373</v>
      </c>
      <c r="C372" s="184" t="s">
        <v>780</v>
      </c>
      <c r="D372" s="19" t="s">
        <v>263</v>
      </c>
      <c r="E372" s="19" t="s">
        <v>1090</v>
      </c>
      <c r="F372" s="19" t="s">
        <v>492</v>
      </c>
      <c r="G372" s="220">
        <v>2880.7</v>
      </c>
      <c r="H372" s="220">
        <v>2876.3</v>
      </c>
      <c r="I372" s="221">
        <f t="shared" si="20"/>
        <v>99.84725934668658</v>
      </c>
      <c r="J372" s="244"/>
      <c r="K372" s="244"/>
    </row>
    <row r="373" spans="1:11" ht="38.25">
      <c r="A373" s="117">
        <f t="shared" si="21"/>
        <v>354</v>
      </c>
      <c r="B373" s="19" t="s">
        <v>373</v>
      </c>
      <c r="C373" s="184" t="s">
        <v>222</v>
      </c>
      <c r="D373" s="19" t="s">
        <v>263</v>
      </c>
      <c r="E373" s="19" t="s">
        <v>164</v>
      </c>
      <c r="F373" s="19" t="s">
        <v>566</v>
      </c>
      <c r="G373" s="220">
        <f>G374</f>
        <v>206012.1</v>
      </c>
      <c r="H373" s="220">
        <f>H374</f>
        <v>206011.2</v>
      </c>
      <c r="I373" s="221">
        <f t="shared" si="20"/>
        <v>99.99956313245679</v>
      </c>
      <c r="J373" s="244"/>
      <c r="K373" s="244"/>
    </row>
    <row r="374" spans="1:11" ht="140.25">
      <c r="A374" s="117">
        <f t="shared" si="21"/>
        <v>355</v>
      </c>
      <c r="B374" s="19" t="s">
        <v>373</v>
      </c>
      <c r="C374" s="184" t="s">
        <v>353</v>
      </c>
      <c r="D374" s="19" t="s">
        <v>263</v>
      </c>
      <c r="E374" s="19" t="s">
        <v>276</v>
      </c>
      <c r="F374" s="19" t="s">
        <v>566</v>
      </c>
      <c r="G374" s="220">
        <f>G375+G376+G377</f>
        <v>206012.1</v>
      </c>
      <c r="H374" s="220">
        <f>H375+H376+H377</f>
        <v>206011.2</v>
      </c>
      <c r="I374" s="221">
        <f t="shared" si="20"/>
        <v>99.99956313245679</v>
      </c>
      <c r="J374" s="244"/>
      <c r="K374" s="244"/>
    </row>
    <row r="375" spans="1:11" ht="25.5">
      <c r="A375" s="117">
        <f t="shared" si="21"/>
        <v>356</v>
      </c>
      <c r="B375" s="19" t="s">
        <v>373</v>
      </c>
      <c r="C375" s="184" t="s">
        <v>780</v>
      </c>
      <c r="D375" s="19" t="s">
        <v>263</v>
      </c>
      <c r="E375" s="19" t="s">
        <v>276</v>
      </c>
      <c r="F375" s="19" t="s">
        <v>492</v>
      </c>
      <c r="G375" s="220">
        <v>21396.3</v>
      </c>
      <c r="H375" s="220">
        <v>21395.4</v>
      </c>
      <c r="I375" s="221">
        <f t="shared" si="20"/>
        <v>99.9957936652599</v>
      </c>
      <c r="J375" s="244"/>
      <c r="K375" s="244"/>
    </row>
    <row r="376" spans="1:11" ht="25.5">
      <c r="A376" s="117">
        <f t="shared" si="21"/>
        <v>357</v>
      </c>
      <c r="B376" s="19" t="s">
        <v>373</v>
      </c>
      <c r="C376" s="184" t="s">
        <v>783</v>
      </c>
      <c r="D376" s="19" t="s">
        <v>263</v>
      </c>
      <c r="E376" s="19" t="s">
        <v>276</v>
      </c>
      <c r="F376" s="19" t="s">
        <v>220</v>
      </c>
      <c r="G376" s="220">
        <v>177547.2</v>
      </c>
      <c r="H376" s="220">
        <v>177547.2</v>
      </c>
      <c r="I376" s="221">
        <f t="shared" si="20"/>
        <v>100</v>
      </c>
      <c r="J376" s="244"/>
      <c r="K376" s="244"/>
    </row>
    <row r="377" spans="1:11" ht="25.5">
      <c r="A377" s="117">
        <f t="shared" si="21"/>
        <v>358</v>
      </c>
      <c r="B377" s="19" t="s">
        <v>373</v>
      </c>
      <c r="C377" s="40" t="s">
        <v>784</v>
      </c>
      <c r="D377" s="19" t="s">
        <v>263</v>
      </c>
      <c r="E377" s="19" t="s">
        <v>276</v>
      </c>
      <c r="F377" s="19" t="s">
        <v>328</v>
      </c>
      <c r="G377" s="220">
        <v>7068.6</v>
      </c>
      <c r="H377" s="220">
        <v>7068.6</v>
      </c>
      <c r="I377" s="221">
        <f t="shared" si="20"/>
        <v>100</v>
      </c>
      <c r="J377" s="244"/>
      <c r="K377" s="244"/>
    </row>
    <row r="378" spans="1:11" ht="63.75">
      <c r="A378" s="117">
        <f t="shared" si="21"/>
        <v>359</v>
      </c>
      <c r="B378" s="19" t="s">
        <v>373</v>
      </c>
      <c r="C378" s="184" t="s">
        <v>1091</v>
      </c>
      <c r="D378" s="19" t="s">
        <v>263</v>
      </c>
      <c r="E378" s="19" t="s">
        <v>1092</v>
      </c>
      <c r="F378" s="19"/>
      <c r="G378" s="220">
        <f>G381+G383+G379</f>
        <v>4480.2</v>
      </c>
      <c r="H378" s="220">
        <f>H381+H383+H379</f>
        <v>4480.2</v>
      </c>
      <c r="I378" s="221">
        <f t="shared" si="20"/>
        <v>100</v>
      </c>
      <c r="J378" s="244"/>
      <c r="K378" s="244"/>
    </row>
    <row r="379" spans="1:11" ht="51">
      <c r="A379" s="117">
        <f t="shared" si="21"/>
        <v>360</v>
      </c>
      <c r="B379" s="19" t="s">
        <v>373</v>
      </c>
      <c r="C379" s="235" t="s">
        <v>1093</v>
      </c>
      <c r="D379" s="19" t="s">
        <v>263</v>
      </c>
      <c r="E379" s="19" t="s">
        <v>1094</v>
      </c>
      <c r="F379" s="19"/>
      <c r="G379" s="220">
        <f>G380</f>
        <v>4210.2</v>
      </c>
      <c r="H379" s="220">
        <f>H380</f>
        <v>4210.2</v>
      </c>
      <c r="I379" s="221">
        <f t="shared" si="20"/>
        <v>100</v>
      </c>
      <c r="J379" s="244"/>
      <c r="K379" s="244"/>
    </row>
    <row r="380" spans="1:11" ht="25.5">
      <c r="A380" s="117">
        <f t="shared" si="21"/>
        <v>361</v>
      </c>
      <c r="B380" s="19" t="s">
        <v>373</v>
      </c>
      <c r="C380" s="40" t="s">
        <v>784</v>
      </c>
      <c r="D380" s="19" t="s">
        <v>263</v>
      </c>
      <c r="E380" s="19" t="s">
        <v>1094</v>
      </c>
      <c r="F380" s="19" t="s">
        <v>328</v>
      </c>
      <c r="G380" s="220">
        <v>4210.2</v>
      </c>
      <c r="H380" s="220">
        <v>4210.2</v>
      </c>
      <c r="I380" s="221">
        <f t="shared" si="20"/>
        <v>100</v>
      </c>
      <c r="J380" s="244"/>
      <c r="K380" s="244"/>
    </row>
    <row r="381" spans="1:11" ht="63.75">
      <c r="A381" s="117">
        <f t="shared" si="21"/>
        <v>362</v>
      </c>
      <c r="B381" s="19" t="s">
        <v>373</v>
      </c>
      <c r="C381" s="233" t="s">
        <v>1095</v>
      </c>
      <c r="D381" s="19" t="s">
        <v>263</v>
      </c>
      <c r="E381" s="19" t="s">
        <v>1096</v>
      </c>
      <c r="F381" s="19"/>
      <c r="G381" s="220">
        <f>G382</f>
        <v>35.6</v>
      </c>
      <c r="H381" s="220">
        <f>H382</f>
        <v>35.6</v>
      </c>
      <c r="I381" s="221">
        <f t="shared" si="20"/>
        <v>100</v>
      </c>
      <c r="J381" s="244"/>
      <c r="K381" s="244"/>
    </row>
    <row r="382" spans="1:11" ht="25.5">
      <c r="A382" s="117">
        <f t="shared" si="21"/>
        <v>363</v>
      </c>
      <c r="B382" s="19" t="s">
        <v>373</v>
      </c>
      <c r="C382" s="40" t="s">
        <v>784</v>
      </c>
      <c r="D382" s="19" t="s">
        <v>263</v>
      </c>
      <c r="E382" s="19" t="s">
        <v>1096</v>
      </c>
      <c r="F382" s="19" t="s">
        <v>328</v>
      </c>
      <c r="G382" s="220">
        <v>35.6</v>
      </c>
      <c r="H382" s="220">
        <v>35.6</v>
      </c>
      <c r="I382" s="221">
        <f t="shared" si="20"/>
        <v>100</v>
      </c>
      <c r="J382" s="244"/>
      <c r="K382" s="244"/>
    </row>
    <row r="383" spans="1:11" ht="63.75">
      <c r="A383" s="117">
        <f t="shared" si="21"/>
        <v>364</v>
      </c>
      <c r="B383" s="19" t="s">
        <v>373</v>
      </c>
      <c r="C383" s="233" t="s">
        <v>1097</v>
      </c>
      <c r="D383" s="19" t="s">
        <v>263</v>
      </c>
      <c r="E383" s="19" t="s">
        <v>1098</v>
      </c>
      <c r="F383" s="19"/>
      <c r="G383" s="220">
        <f>G384</f>
        <v>234.4</v>
      </c>
      <c r="H383" s="220">
        <f>H384</f>
        <v>234.4</v>
      </c>
      <c r="I383" s="221">
        <f t="shared" si="20"/>
        <v>100</v>
      </c>
      <c r="J383" s="244"/>
      <c r="K383" s="244"/>
    </row>
    <row r="384" spans="1:11" ht="25.5">
      <c r="A384" s="117">
        <f t="shared" si="21"/>
        <v>365</v>
      </c>
      <c r="B384" s="19" t="s">
        <v>373</v>
      </c>
      <c r="C384" s="40" t="s">
        <v>784</v>
      </c>
      <c r="D384" s="19" t="s">
        <v>263</v>
      </c>
      <c r="E384" s="19" t="s">
        <v>1098</v>
      </c>
      <c r="F384" s="19" t="s">
        <v>328</v>
      </c>
      <c r="G384" s="220">
        <v>234.4</v>
      </c>
      <c r="H384" s="220">
        <v>234.4</v>
      </c>
      <c r="I384" s="221">
        <f t="shared" si="20"/>
        <v>100</v>
      </c>
      <c r="J384" s="244"/>
      <c r="K384" s="244"/>
    </row>
    <row r="385" spans="1:11" ht="51">
      <c r="A385" s="117">
        <f t="shared" si="21"/>
        <v>366</v>
      </c>
      <c r="B385" s="19" t="s">
        <v>373</v>
      </c>
      <c r="C385" s="230" t="s">
        <v>1099</v>
      </c>
      <c r="D385" s="19" t="s">
        <v>263</v>
      </c>
      <c r="E385" s="19" t="s">
        <v>1100</v>
      </c>
      <c r="F385" s="19"/>
      <c r="G385" s="220">
        <f>G386</f>
        <v>5</v>
      </c>
      <c r="H385" s="220">
        <f>H386</f>
        <v>5</v>
      </c>
      <c r="I385" s="221">
        <f t="shared" si="20"/>
        <v>100</v>
      </c>
      <c r="J385" s="244"/>
      <c r="K385" s="244"/>
    </row>
    <row r="386" spans="1:11" ht="38.25">
      <c r="A386" s="117">
        <f t="shared" si="21"/>
        <v>367</v>
      </c>
      <c r="B386" s="19" t="s">
        <v>373</v>
      </c>
      <c r="C386" s="230" t="s">
        <v>1101</v>
      </c>
      <c r="D386" s="19" t="s">
        <v>263</v>
      </c>
      <c r="E386" s="19" t="s">
        <v>1102</v>
      </c>
      <c r="F386" s="19"/>
      <c r="G386" s="220">
        <f>G387</f>
        <v>5</v>
      </c>
      <c r="H386" s="220">
        <f>H387</f>
        <v>5</v>
      </c>
      <c r="I386" s="221">
        <f t="shared" si="20"/>
        <v>100</v>
      </c>
      <c r="J386" s="244"/>
      <c r="K386" s="244"/>
    </row>
    <row r="387" spans="1:11" ht="25.5">
      <c r="A387" s="117">
        <f t="shared" si="21"/>
        <v>368</v>
      </c>
      <c r="B387" s="19" t="s">
        <v>373</v>
      </c>
      <c r="C387" s="184" t="s">
        <v>780</v>
      </c>
      <c r="D387" s="19" t="s">
        <v>263</v>
      </c>
      <c r="E387" s="19" t="s">
        <v>1102</v>
      </c>
      <c r="F387" s="19" t="s">
        <v>492</v>
      </c>
      <c r="G387" s="220">
        <v>5</v>
      </c>
      <c r="H387" s="220">
        <v>5</v>
      </c>
      <c r="I387" s="221">
        <f t="shared" si="20"/>
        <v>100</v>
      </c>
      <c r="J387" s="244"/>
      <c r="K387" s="244"/>
    </row>
    <row r="388" spans="1:11" ht="63.75">
      <c r="A388" s="117">
        <f t="shared" si="21"/>
        <v>369</v>
      </c>
      <c r="B388" s="19" t="s">
        <v>373</v>
      </c>
      <c r="C388" s="230" t="s">
        <v>1103</v>
      </c>
      <c r="D388" s="19" t="s">
        <v>263</v>
      </c>
      <c r="E388" s="19" t="s">
        <v>230</v>
      </c>
      <c r="F388" s="19"/>
      <c r="G388" s="220">
        <f>G389</f>
        <v>7</v>
      </c>
      <c r="H388" s="220">
        <f>H389</f>
        <v>7</v>
      </c>
      <c r="I388" s="221">
        <f t="shared" si="20"/>
        <v>100</v>
      </c>
      <c r="J388" s="244"/>
      <c r="K388" s="244"/>
    </row>
    <row r="389" spans="1:11" ht="51">
      <c r="A389" s="117">
        <f t="shared" si="21"/>
        <v>370</v>
      </c>
      <c r="B389" s="19" t="s">
        <v>373</v>
      </c>
      <c r="C389" s="230" t="s">
        <v>361</v>
      </c>
      <c r="D389" s="19" t="s">
        <v>263</v>
      </c>
      <c r="E389" s="19" t="s">
        <v>362</v>
      </c>
      <c r="F389" s="19"/>
      <c r="G389" s="220">
        <f>G390</f>
        <v>7</v>
      </c>
      <c r="H389" s="220">
        <f>H390</f>
        <v>7</v>
      </c>
      <c r="I389" s="221">
        <f t="shared" si="20"/>
        <v>100</v>
      </c>
      <c r="J389" s="244"/>
      <c r="K389" s="244"/>
    </row>
    <row r="390" spans="1:11" ht="25.5">
      <c r="A390" s="117">
        <f t="shared" si="21"/>
        <v>371</v>
      </c>
      <c r="B390" s="19" t="s">
        <v>373</v>
      </c>
      <c r="C390" s="184" t="s">
        <v>780</v>
      </c>
      <c r="D390" s="19" t="s">
        <v>263</v>
      </c>
      <c r="E390" s="19" t="s">
        <v>362</v>
      </c>
      <c r="F390" s="19" t="s">
        <v>492</v>
      </c>
      <c r="G390" s="220">
        <v>7</v>
      </c>
      <c r="H390" s="220">
        <v>7</v>
      </c>
      <c r="I390" s="221">
        <f t="shared" si="20"/>
        <v>100</v>
      </c>
      <c r="J390" s="244"/>
      <c r="K390" s="244"/>
    </row>
    <row r="391" spans="1:11" ht="12.75">
      <c r="A391" s="117">
        <f t="shared" si="21"/>
        <v>372</v>
      </c>
      <c r="B391" s="19" t="s">
        <v>373</v>
      </c>
      <c r="C391" s="184" t="s">
        <v>98</v>
      </c>
      <c r="D391" s="19" t="s">
        <v>99</v>
      </c>
      <c r="E391" s="19" t="s">
        <v>566</v>
      </c>
      <c r="F391" s="19" t="s">
        <v>566</v>
      </c>
      <c r="G391" s="220">
        <f>G392+G407</f>
        <v>2786.7000000000003</v>
      </c>
      <c r="H391" s="220">
        <f>H392+H407</f>
        <v>2706.7000000000003</v>
      </c>
      <c r="I391" s="221">
        <f t="shared" si="20"/>
        <v>97.12922094233323</v>
      </c>
      <c r="J391" s="244"/>
      <c r="K391" s="244"/>
    </row>
    <row r="392" spans="1:11" ht="25.5">
      <c r="A392" s="117">
        <f t="shared" si="21"/>
        <v>373</v>
      </c>
      <c r="B392" s="19" t="s">
        <v>373</v>
      </c>
      <c r="C392" s="184" t="s">
        <v>277</v>
      </c>
      <c r="D392" s="19" t="s">
        <v>99</v>
      </c>
      <c r="E392" s="19" t="s">
        <v>278</v>
      </c>
      <c r="F392" s="19" t="s">
        <v>566</v>
      </c>
      <c r="G392" s="220">
        <f>G393</f>
        <v>2586.7000000000003</v>
      </c>
      <c r="H392" s="220">
        <f>H393</f>
        <v>2506.7000000000003</v>
      </c>
      <c r="I392" s="221">
        <f t="shared" si="20"/>
        <v>96.90725634978931</v>
      </c>
      <c r="J392" s="244"/>
      <c r="K392" s="244"/>
    </row>
    <row r="393" spans="1:11" ht="12.75">
      <c r="A393" s="117">
        <f t="shared" si="21"/>
        <v>374</v>
      </c>
      <c r="B393" s="19" t="s">
        <v>373</v>
      </c>
      <c r="C393" s="184" t="s">
        <v>279</v>
      </c>
      <c r="D393" s="19" t="s">
        <v>99</v>
      </c>
      <c r="E393" s="19" t="s">
        <v>280</v>
      </c>
      <c r="F393" s="19" t="s">
        <v>566</v>
      </c>
      <c r="G393" s="220">
        <f>G394+G397+G399+G402+G405</f>
        <v>2586.7000000000003</v>
      </c>
      <c r="H393" s="220">
        <f>H394+H397+H399+H402+H405</f>
        <v>2506.7000000000003</v>
      </c>
      <c r="I393" s="221">
        <f t="shared" si="20"/>
        <v>96.90725634978931</v>
      </c>
      <c r="J393" s="244"/>
      <c r="K393" s="244"/>
    </row>
    <row r="394" spans="1:11" ht="38.25">
      <c r="A394" s="117">
        <f t="shared" si="21"/>
        <v>375</v>
      </c>
      <c r="B394" s="19" t="s">
        <v>373</v>
      </c>
      <c r="C394" s="184" t="s">
        <v>354</v>
      </c>
      <c r="D394" s="19" t="s">
        <v>99</v>
      </c>
      <c r="E394" s="19" t="s">
        <v>281</v>
      </c>
      <c r="F394" s="19" t="s">
        <v>566</v>
      </c>
      <c r="G394" s="220">
        <f>G395+G396</f>
        <v>1709.8</v>
      </c>
      <c r="H394" s="220">
        <f>H395+H396</f>
        <v>1709.8</v>
      </c>
      <c r="I394" s="221">
        <f t="shared" si="20"/>
        <v>100</v>
      </c>
      <c r="J394" s="244"/>
      <c r="K394" s="244"/>
    </row>
    <row r="395" spans="1:11" ht="25.5">
      <c r="A395" s="117">
        <f t="shared" si="21"/>
        <v>376</v>
      </c>
      <c r="B395" s="19" t="s">
        <v>373</v>
      </c>
      <c r="C395" s="184" t="s">
        <v>780</v>
      </c>
      <c r="D395" s="19" t="s">
        <v>99</v>
      </c>
      <c r="E395" s="19" t="s">
        <v>281</v>
      </c>
      <c r="F395" s="19" t="s">
        <v>492</v>
      </c>
      <c r="G395" s="220">
        <v>149.2</v>
      </c>
      <c r="H395" s="220">
        <v>149.2</v>
      </c>
      <c r="I395" s="221">
        <f t="shared" si="20"/>
        <v>100</v>
      </c>
      <c r="J395" s="244"/>
      <c r="K395" s="244"/>
    </row>
    <row r="396" spans="1:11" ht="25.5">
      <c r="A396" s="117">
        <f t="shared" si="21"/>
        <v>377</v>
      </c>
      <c r="B396" s="19" t="s">
        <v>373</v>
      </c>
      <c r="C396" s="40" t="s">
        <v>784</v>
      </c>
      <c r="D396" s="19" t="s">
        <v>99</v>
      </c>
      <c r="E396" s="19" t="s">
        <v>281</v>
      </c>
      <c r="F396" s="19" t="s">
        <v>328</v>
      </c>
      <c r="G396" s="220">
        <v>1560.6</v>
      </c>
      <c r="H396" s="220">
        <v>1560.6</v>
      </c>
      <c r="I396" s="221">
        <f aca="true" t="shared" si="22" ref="I396:I459">H396/G396*100</f>
        <v>100</v>
      </c>
      <c r="J396" s="244"/>
      <c r="K396" s="244"/>
    </row>
    <row r="397" spans="1:11" ht="89.25">
      <c r="A397" s="117">
        <f t="shared" si="21"/>
        <v>378</v>
      </c>
      <c r="B397" s="19" t="s">
        <v>373</v>
      </c>
      <c r="C397" s="184" t="s">
        <v>1104</v>
      </c>
      <c r="D397" s="19" t="s">
        <v>99</v>
      </c>
      <c r="E397" s="19" t="s">
        <v>282</v>
      </c>
      <c r="F397" s="19" t="s">
        <v>566</v>
      </c>
      <c r="G397" s="220">
        <f>G398</f>
        <v>636.1</v>
      </c>
      <c r="H397" s="220">
        <f>H398</f>
        <v>636.1</v>
      </c>
      <c r="I397" s="221">
        <f t="shared" si="22"/>
        <v>100</v>
      </c>
      <c r="J397" s="244"/>
      <c r="K397" s="244"/>
    </row>
    <row r="398" spans="1:11" ht="25.5">
      <c r="A398" s="117">
        <f>A397+1</f>
        <v>379</v>
      </c>
      <c r="B398" s="19" t="s">
        <v>373</v>
      </c>
      <c r="C398" s="184" t="s">
        <v>780</v>
      </c>
      <c r="D398" s="19" t="s">
        <v>99</v>
      </c>
      <c r="E398" s="19" t="s">
        <v>282</v>
      </c>
      <c r="F398" s="19" t="s">
        <v>492</v>
      </c>
      <c r="G398" s="220">
        <v>636.1</v>
      </c>
      <c r="H398" s="220">
        <v>636.1</v>
      </c>
      <c r="I398" s="221">
        <f t="shared" si="22"/>
        <v>100</v>
      </c>
      <c r="J398" s="244"/>
      <c r="K398" s="244"/>
    </row>
    <row r="399" spans="1:11" ht="25.5">
      <c r="A399" s="117">
        <f>A398+1</f>
        <v>380</v>
      </c>
      <c r="B399" s="19" t="s">
        <v>373</v>
      </c>
      <c r="C399" s="184" t="s">
        <v>835</v>
      </c>
      <c r="D399" s="19" t="s">
        <v>99</v>
      </c>
      <c r="E399" s="19" t="s">
        <v>581</v>
      </c>
      <c r="F399" s="19" t="s">
        <v>566</v>
      </c>
      <c r="G399" s="220">
        <f>G400+G401</f>
        <v>80</v>
      </c>
      <c r="H399" s="220">
        <f>H400+H401</f>
        <v>0</v>
      </c>
      <c r="I399" s="221">
        <f t="shared" si="22"/>
        <v>0</v>
      </c>
      <c r="J399" s="244"/>
      <c r="K399" s="244"/>
    </row>
    <row r="400" spans="1:11" ht="25.5">
      <c r="A400" s="117">
        <f>A399+1</f>
        <v>381</v>
      </c>
      <c r="B400" s="19" t="s">
        <v>373</v>
      </c>
      <c r="C400" s="184" t="s">
        <v>595</v>
      </c>
      <c r="D400" s="19" t="s">
        <v>99</v>
      </c>
      <c r="E400" s="19" t="s">
        <v>581</v>
      </c>
      <c r="F400" s="19" t="s">
        <v>492</v>
      </c>
      <c r="G400" s="220">
        <v>25</v>
      </c>
      <c r="H400" s="220"/>
      <c r="I400" s="221">
        <f t="shared" si="22"/>
        <v>0</v>
      </c>
      <c r="J400" s="244"/>
      <c r="K400" s="244"/>
    </row>
    <row r="401" spans="1:11" ht="25.5">
      <c r="A401" s="117">
        <f>A400+1</f>
        <v>382</v>
      </c>
      <c r="B401" s="19" t="s">
        <v>373</v>
      </c>
      <c r="C401" s="40" t="s">
        <v>784</v>
      </c>
      <c r="D401" s="19" t="s">
        <v>99</v>
      </c>
      <c r="E401" s="19" t="s">
        <v>581</v>
      </c>
      <c r="F401" s="19" t="s">
        <v>328</v>
      </c>
      <c r="G401" s="220">
        <v>55</v>
      </c>
      <c r="H401" s="220"/>
      <c r="I401" s="221">
        <f t="shared" si="22"/>
        <v>0</v>
      </c>
      <c r="J401" s="244"/>
      <c r="K401" s="244"/>
    </row>
    <row r="402" spans="1:11" ht="63.75">
      <c r="A402" s="117">
        <f aca="true" t="shared" si="23" ref="A402:A465">A401+1</f>
        <v>383</v>
      </c>
      <c r="B402" s="19" t="s">
        <v>373</v>
      </c>
      <c r="C402" s="184" t="s">
        <v>355</v>
      </c>
      <c r="D402" s="19" t="s">
        <v>99</v>
      </c>
      <c r="E402" s="19" t="s">
        <v>739</v>
      </c>
      <c r="F402" s="19" t="s">
        <v>566</v>
      </c>
      <c r="G402" s="220">
        <f>G403+G404</f>
        <v>1.8</v>
      </c>
      <c r="H402" s="220">
        <f>H403+H404</f>
        <v>1.8</v>
      </c>
      <c r="I402" s="221">
        <f t="shared" si="22"/>
        <v>100</v>
      </c>
      <c r="J402" s="244"/>
      <c r="K402" s="244"/>
    </row>
    <row r="403" spans="1:11" ht="25.5">
      <c r="A403" s="117">
        <f t="shared" si="23"/>
        <v>384</v>
      </c>
      <c r="B403" s="19" t="s">
        <v>373</v>
      </c>
      <c r="C403" s="184" t="s">
        <v>780</v>
      </c>
      <c r="D403" s="19" t="s">
        <v>99</v>
      </c>
      <c r="E403" s="19" t="s">
        <v>739</v>
      </c>
      <c r="F403" s="19" t="s">
        <v>492</v>
      </c>
      <c r="G403" s="220">
        <v>0.2</v>
      </c>
      <c r="H403" s="220">
        <v>0.2</v>
      </c>
      <c r="I403" s="221">
        <f t="shared" si="22"/>
        <v>100</v>
      </c>
      <c r="J403" s="244"/>
      <c r="K403" s="244"/>
    </row>
    <row r="404" spans="1:11" ht="25.5">
      <c r="A404" s="117">
        <f t="shared" si="23"/>
        <v>385</v>
      </c>
      <c r="B404" s="19" t="s">
        <v>373</v>
      </c>
      <c r="C404" s="40" t="s">
        <v>784</v>
      </c>
      <c r="D404" s="19" t="s">
        <v>99</v>
      </c>
      <c r="E404" s="19" t="s">
        <v>739</v>
      </c>
      <c r="F404" s="19" t="s">
        <v>328</v>
      </c>
      <c r="G404" s="220">
        <v>1.6</v>
      </c>
      <c r="H404" s="220">
        <v>1.6</v>
      </c>
      <c r="I404" s="221">
        <f t="shared" si="22"/>
        <v>100</v>
      </c>
      <c r="J404" s="244"/>
      <c r="K404" s="244"/>
    </row>
    <row r="405" spans="1:11" ht="89.25">
      <c r="A405" s="117">
        <f t="shared" si="23"/>
        <v>386</v>
      </c>
      <c r="B405" s="19" t="s">
        <v>373</v>
      </c>
      <c r="C405" s="184" t="s">
        <v>356</v>
      </c>
      <c r="D405" s="19" t="s">
        <v>99</v>
      </c>
      <c r="E405" s="19" t="s">
        <v>740</v>
      </c>
      <c r="F405" s="19" t="s">
        <v>566</v>
      </c>
      <c r="G405" s="220">
        <f>G406</f>
        <v>159</v>
      </c>
      <c r="H405" s="220">
        <f>H406</f>
        <v>159</v>
      </c>
      <c r="I405" s="221">
        <f t="shared" si="22"/>
        <v>100</v>
      </c>
      <c r="J405" s="244"/>
      <c r="K405" s="244"/>
    </row>
    <row r="406" spans="1:11" ht="25.5">
      <c r="A406" s="117">
        <f t="shared" si="23"/>
        <v>387</v>
      </c>
      <c r="B406" s="19" t="s">
        <v>373</v>
      </c>
      <c r="C406" s="184" t="s">
        <v>780</v>
      </c>
      <c r="D406" s="19" t="s">
        <v>99</v>
      </c>
      <c r="E406" s="19" t="s">
        <v>740</v>
      </c>
      <c r="F406" s="19" t="s">
        <v>492</v>
      </c>
      <c r="G406" s="220">
        <v>159</v>
      </c>
      <c r="H406" s="220">
        <v>159</v>
      </c>
      <c r="I406" s="221">
        <f t="shared" si="22"/>
        <v>100</v>
      </c>
      <c r="J406" s="244"/>
      <c r="K406" s="244"/>
    </row>
    <row r="407" spans="1:11" ht="25.5">
      <c r="A407" s="117">
        <f t="shared" si="23"/>
        <v>388</v>
      </c>
      <c r="B407" s="19" t="s">
        <v>373</v>
      </c>
      <c r="C407" s="184" t="s">
        <v>89</v>
      </c>
      <c r="D407" s="19" t="s">
        <v>99</v>
      </c>
      <c r="E407" s="19" t="s">
        <v>90</v>
      </c>
      <c r="F407" s="19"/>
      <c r="G407" s="220">
        <f>G408</f>
        <v>200</v>
      </c>
      <c r="H407" s="220">
        <f>H408</f>
        <v>200</v>
      </c>
      <c r="I407" s="221">
        <f t="shared" si="22"/>
        <v>100</v>
      </c>
      <c r="J407" s="244"/>
      <c r="K407" s="244"/>
    </row>
    <row r="408" spans="1:11" ht="51">
      <c r="A408" s="117">
        <f t="shared" si="23"/>
        <v>389</v>
      </c>
      <c r="B408" s="19" t="s">
        <v>373</v>
      </c>
      <c r="C408" s="184" t="s">
        <v>1105</v>
      </c>
      <c r="D408" s="19" t="s">
        <v>99</v>
      </c>
      <c r="E408" s="19" t="s">
        <v>1106</v>
      </c>
      <c r="F408" s="19"/>
      <c r="G408" s="220">
        <f>G409+G410</f>
        <v>200</v>
      </c>
      <c r="H408" s="220">
        <f>H409+H410</f>
        <v>200</v>
      </c>
      <c r="I408" s="221">
        <f t="shared" si="22"/>
        <v>100</v>
      </c>
      <c r="J408" s="244"/>
      <c r="K408" s="244"/>
    </row>
    <row r="409" spans="1:11" ht="25.5">
      <c r="A409" s="117">
        <f t="shared" si="23"/>
        <v>390</v>
      </c>
      <c r="B409" s="19" t="s">
        <v>373</v>
      </c>
      <c r="C409" s="184" t="s">
        <v>780</v>
      </c>
      <c r="D409" s="19" t="s">
        <v>99</v>
      </c>
      <c r="E409" s="19" t="s">
        <v>1106</v>
      </c>
      <c r="F409" s="19" t="s">
        <v>492</v>
      </c>
      <c r="G409" s="220">
        <v>62</v>
      </c>
      <c r="H409" s="220">
        <v>62</v>
      </c>
      <c r="I409" s="221">
        <f t="shared" si="22"/>
        <v>100</v>
      </c>
      <c r="J409" s="244"/>
      <c r="K409" s="244"/>
    </row>
    <row r="410" spans="1:11" ht="25.5">
      <c r="A410" s="117">
        <f t="shared" si="23"/>
        <v>391</v>
      </c>
      <c r="B410" s="19" t="s">
        <v>373</v>
      </c>
      <c r="C410" s="40" t="s">
        <v>784</v>
      </c>
      <c r="D410" s="19" t="s">
        <v>99</v>
      </c>
      <c r="E410" s="19" t="s">
        <v>1106</v>
      </c>
      <c r="F410" s="19" t="s">
        <v>328</v>
      </c>
      <c r="G410" s="220">
        <v>138</v>
      </c>
      <c r="H410" s="220">
        <v>138</v>
      </c>
      <c r="I410" s="221">
        <f t="shared" si="22"/>
        <v>100</v>
      </c>
      <c r="J410" s="244"/>
      <c r="K410" s="244"/>
    </row>
    <row r="411" spans="1:11" ht="12.75">
      <c r="A411" s="117">
        <f t="shared" si="23"/>
        <v>392</v>
      </c>
      <c r="B411" s="19" t="s">
        <v>373</v>
      </c>
      <c r="C411" s="184" t="s">
        <v>283</v>
      </c>
      <c r="D411" s="19" t="s">
        <v>284</v>
      </c>
      <c r="E411" s="19" t="s">
        <v>566</v>
      </c>
      <c r="F411" s="19" t="s">
        <v>566</v>
      </c>
      <c r="G411" s="220">
        <f>G412+G416+G419</f>
        <v>17674</v>
      </c>
      <c r="H411" s="220">
        <f>H412+H416+H419</f>
        <v>17132</v>
      </c>
      <c r="I411" s="221">
        <f t="shared" si="22"/>
        <v>96.93334842140999</v>
      </c>
      <c r="J411" s="244"/>
      <c r="K411" s="244"/>
    </row>
    <row r="412" spans="1:11" ht="63.75">
      <c r="A412" s="117">
        <f t="shared" si="23"/>
        <v>393</v>
      </c>
      <c r="B412" s="19" t="s">
        <v>373</v>
      </c>
      <c r="C412" s="184" t="s">
        <v>148</v>
      </c>
      <c r="D412" s="19" t="s">
        <v>284</v>
      </c>
      <c r="E412" s="19" t="s">
        <v>149</v>
      </c>
      <c r="F412" s="19" t="s">
        <v>566</v>
      </c>
      <c r="G412" s="220">
        <f aca="true" t="shared" si="24" ref="G412:H414">G413</f>
        <v>2954.2</v>
      </c>
      <c r="H412" s="220">
        <f t="shared" si="24"/>
        <v>2858.2</v>
      </c>
      <c r="I412" s="221">
        <f t="shared" si="22"/>
        <v>96.75038927628461</v>
      </c>
      <c r="J412" s="244"/>
      <c r="K412" s="244"/>
    </row>
    <row r="413" spans="1:11" ht="12.75">
      <c r="A413" s="117">
        <f t="shared" si="23"/>
        <v>394</v>
      </c>
      <c r="B413" s="19" t="s">
        <v>373</v>
      </c>
      <c r="C413" s="184" t="s">
        <v>160</v>
      </c>
      <c r="D413" s="19" t="s">
        <v>284</v>
      </c>
      <c r="E413" s="19" t="s">
        <v>161</v>
      </c>
      <c r="F413" s="19" t="s">
        <v>566</v>
      </c>
      <c r="G413" s="220">
        <f t="shared" si="24"/>
        <v>2954.2</v>
      </c>
      <c r="H413" s="220">
        <f t="shared" si="24"/>
        <v>2858.2</v>
      </c>
      <c r="I413" s="221">
        <f t="shared" si="22"/>
        <v>96.75038927628461</v>
      </c>
      <c r="J413" s="244"/>
      <c r="K413" s="244"/>
    </row>
    <row r="414" spans="1:11" ht="12.75">
      <c r="A414" s="117">
        <f t="shared" si="23"/>
        <v>395</v>
      </c>
      <c r="B414" s="19" t="s">
        <v>373</v>
      </c>
      <c r="C414" s="184" t="s">
        <v>162</v>
      </c>
      <c r="D414" s="19" t="s">
        <v>284</v>
      </c>
      <c r="E414" s="19" t="s">
        <v>163</v>
      </c>
      <c r="F414" s="19" t="s">
        <v>566</v>
      </c>
      <c r="G414" s="220">
        <f t="shared" si="24"/>
        <v>2954.2</v>
      </c>
      <c r="H414" s="220">
        <f t="shared" si="24"/>
        <v>2858.2</v>
      </c>
      <c r="I414" s="221">
        <f t="shared" si="22"/>
        <v>96.75038927628461</v>
      </c>
      <c r="J414" s="244"/>
      <c r="K414" s="244"/>
    </row>
    <row r="415" spans="1:11" ht="25.5">
      <c r="A415" s="117">
        <f t="shared" si="23"/>
        <v>396</v>
      </c>
      <c r="B415" s="19" t="s">
        <v>373</v>
      </c>
      <c r="C415" s="184" t="s">
        <v>152</v>
      </c>
      <c r="D415" s="19" t="s">
        <v>284</v>
      </c>
      <c r="E415" s="19" t="s">
        <v>163</v>
      </c>
      <c r="F415" s="19" t="s">
        <v>153</v>
      </c>
      <c r="G415" s="220">
        <v>2954.2</v>
      </c>
      <c r="H415" s="220">
        <v>2858.2</v>
      </c>
      <c r="I415" s="221">
        <f t="shared" si="22"/>
        <v>96.75038927628461</v>
      </c>
      <c r="J415" s="244"/>
      <c r="K415" s="244"/>
    </row>
    <row r="416" spans="1:11" ht="76.5">
      <c r="A416" s="117">
        <f t="shared" si="23"/>
        <v>397</v>
      </c>
      <c r="B416" s="19" t="s">
        <v>373</v>
      </c>
      <c r="C416" s="184" t="s">
        <v>248</v>
      </c>
      <c r="D416" s="19" t="s">
        <v>284</v>
      </c>
      <c r="E416" s="19" t="s">
        <v>249</v>
      </c>
      <c r="F416" s="19" t="s">
        <v>566</v>
      </c>
      <c r="G416" s="220">
        <f>G417</f>
        <v>14574.8</v>
      </c>
      <c r="H416" s="220">
        <f>H417</f>
        <v>14134.8</v>
      </c>
      <c r="I416" s="221">
        <f t="shared" si="22"/>
        <v>96.9810906496144</v>
      </c>
      <c r="J416" s="244"/>
      <c r="K416" s="244"/>
    </row>
    <row r="417" spans="1:11" ht="25.5">
      <c r="A417" s="117">
        <f t="shared" si="23"/>
        <v>398</v>
      </c>
      <c r="B417" s="19" t="s">
        <v>373</v>
      </c>
      <c r="C417" s="184" t="s">
        <v>593</v>
      </c>
      <c r="D417" s="19" t="s">
        <v>284</v>
      </c>
      <c r="E417" s="19" t="s">
        <v>250</v>
      </c>
      <c r="F417" s="19" t="s">
        <v>566</v>
      </c>
      <c r="G417" s="220">
        <f>G418</f>
        <v>14574.8</v>
      </c>
      <c r="H417" s="220">
        <f>H418</f>
        <v>14134.8</v>
      </c>
      <c r="I417" s="221">
        <f t="shared" si="22"/>
        <v>96.9810906496144</v>
      </c>
      <c r="J417" s="244"/>
      <c r="K417" s="244"/>
    </row>
    <row r="418" spans="1:11" ht="25.5">
      <c r="A418" s="117">
        <f t="shared" si="23"/>
        <v>399</v>
      </c>
      <c r="B418" s="19" t="s">
        <v>373</v>
      </c>
      <c r="C418" s="184" t="s">
        <v>780</v>
      </c>
      <c r="D418" s="19" t="s">
        <v>284</v>
      </c>
      <c r="E418" s="19" t="s">
        <v>250</v>
      </c>
      <c r="F418" s="19" t="s">
        <v>492</v>
      </c>
      <c r="G418" s="220">
        <v>14574.8</v>
      </c>
      <c r="H418" s="220">
        <v>14134.8</v>
      </c>
      <c r="I418" s="221">
        <f t="shared" si="22"/>
        <v>96.9810906496144</v>
      </c>
      <c r="J418" s="244"/>
      <c r="K418" s="244"/>
    </row>
    <row r="419" spans="1:11" ht="63.75">
      <c r="A419" s="117">
        <f t="shared" si="23"/>
        <v>400</v>
      </c>
      <c r="B419" s="19" t="s">
        <v>373</v>
      </c>
      <c r="C419" s="184" t="s">
        <v>352</v>
      </c>
      <c r="D419" s="231" t="s">
        <v>284</v>
      </c>
      <c r="E419" s="231" t="s">
        <v>116</v>
      </c>
      <c r="F419" s="231"/>
      <c r="G419" s="234">
        <f>G420</f>
        <v>145</v>
      </c>
      <c r="H419" s="234">
        <f>H420</f>
        <v>139</v>
      </c>
      <c r="I419" s="221">
        <f t="shared" si="22"/>
        <v>95.86206896551724</v>
      </c>
      <c r="J419" s="244"/>
      <c r="K419" s="244"/>
    </row>
    <row r="420" spans="1:11" ht="25.5">
      <c r="A420" s="117">
        <f t="shared" si="23"/>
        <v>401</v>
      </c>
      <c r="B420" s="19" t="s">
        <v>373</v>
      </c>
      <c r="C420" s="40" t="s">
        <v>595</v>
      </c>
      <c r="D420" s="231" t="s">
        <v>284</v>
      </c>
      <c r="E420" s="231" t="s">
        <v>116</v>
      </c>
      <c r="F420" s="231" t="s">
        <v>492</v>
      </c>
      <c r="G420" s="234">
        <v>145</v>
      </c>
      <c r="H420" s="234">
        <v>139</v>
      </c>
      <c r="I420" s="221">
        <f t="shared" si="22"/>
        <v>95.86206896551724</v>
      </c>
      <c r="J420" s="244"/>
      <c r="K420" s="244"/>
    </row>
    <row r="421" spans="1:11" ht="12.75">
      <c r="A421" s="117">
        <f t="shared" si="23"/>
        <v>402</v>
      </c>
      <c r="B421" s="19" t="s">
        <v>373</v>
      </c>
      <c r="C421" s="184" t="s">
        <v>128</v>
      </c>
      <c r="D421" s="19" t="s">
        <v>129</v>
      </c>
      <c r="E421" s="19" t="s">
        <v>566</v>
      </c>
      <c r="F421" s="19" t="s">
        <v>566</v>
      </c>
      <c r="G421" s="220">
        <f>G422+G430</f>
        <v>18259</v>
      </c>
      <c r="H421" s="220">
        <f>H422+H430</f>
        <v>17097.8</v>
      </c>
      <c r="I421" s="221">
        <f t="shared" si="22"/>
        <v>93.64039651678624</v>
      </c>
      <c r="J421" s="244"/>
      <c r="K421" s="244"/>
    </row>
    <row r="422" spans="1:11" ht="12.75">
      <c r="A422" s="117">
        <f t="shared" si="23"/>
        <v>403</v>
      </c>
      <c r="B422" s="19" t="s">
        <v>373</v>
      </c>
      <c r="C422" s="184" t="s">
        <v>130</v>
      </c>
      <c r="D422" s="19" t="s">
        <v>131</v>
      </c>
      <c r="E422" s="19" t="s">
        <v>566</v>
      </c>
      <c r="F422" s="19" t="s">
        <v>566</v>
      </c>
      <c r="G422" s="220">
        <f>G425+G423</f>
        <v>17467</v>
      </c>
      <c r="H422" s="220">
        <f>H425+H423</f>
        <v>16319</v>
      </c>
      <c r="I422" s="221">
        <f t="shared" si="22"/>
        <v>93.4276063433904</v>
      </c>
      <c r="J422" s="244"/>
      <c r="K422" s="244"/>
    </row>
    <row r="423" spans="1:11" ht="38.25">
      <c r="A423" s="117">
        <f t="shared" si="23"/>
        <v>404</v>
      </c>
      <c r="B423" s="19" t="s">
        <v>373</v>
      </c>
      <c r="C423" s="241" t="s">
        <v>802</v>
      </c>
      <c r="D423" s="19" t="s">
        <v>131</v>
      </c>
      <c r="E423" s="19" t="s">
        <v>803</v>
      </c>
      <c r="F423" s="19"/>
      <c r="G423" s="220">
        <f>G424</f>
        <v>2.5</v>
      </c>
      <c r="H423" s="220">
        <f>H424</f>
        <v>0</v>
      </c>
      <c r="I423" s="221">
        <f t="shared" si="22"/>
        <v>0</v>
      </c>
      <c r="J423" s="244"/>
      <c r="K423" s="244"/>
    </row>
    <row r="424" spans="1:11" ht="25.5">
      <c r="A424" s="117">
        <f t="shared" si="23"/>
        <v>405</v>
      </c>
      <c r="B424" s="19" t="s">
        <v>373</v>
      </c>
      <c r="C424" s="184" t="s">
        <v>780</v>
      </c>
      <c r="D424" s="19" t="s">
        <v>131</v>
      </c>
      <c r="E424" s="19" t="s">
        <v>803</v>
      </c>
      <c r="F424" s="19" t="s">
        <v>492</v>
      </c>
      <c r="G424" s="220">
        <v>2.5</v>
      </c>
      <c r="H424" s="220"/>
      <c r="I424" s="221">
        <f t="shared" si="22"/>
        <v>0</v>
      </c>
      <c r="J424" s="244"/>
      <c r="K424" s="244"/>
    </row>
    <row r="425" spans="1:11" ht="38.25">
      <c r="A425" s="117">
        <f t="shared" si="23"/>
        <v>406</v>
      </c>
      <c r="B425" s="19" t="s">
        <v>373</v>
      </c>
      <c r="C425" s="184" t="s">
        <v>222</v>
      </c>
      <c r="D425" s="19" t="s">
        <v>131</v>
      </c>
      <c r="E425" s="19" t="s">
        <v>164</v>
      </c>
      <c r="F425" s="19" t="s">
        <v>566</v>
      </c>
      <c r="G425" s="220">
        <f>G426</f>
        <v>17464.5</v>
      </c>
      <c r="H425" s="220">
        <f>H426</f>
        <v>16319</v>
      </c>
      <c r="I425" s="221">
        <f t="shared" si="22"/>
        <v>93.44098027427067</v>
      </c>
      <c r="J425" s="244"/>
      <c r="K425" s="244"/>
    </row>
    <row r="426" spans="1:11" ht="102">
      <c r="A426" s="117">
        <f t="shared" si="23"/>
        <v>407</v>
      </c>
      <c r="B426" s="19" t="s">
        <v>373</v>
      </c>
      <c r="C426" s="184" t="s">
        <v>1107</v>
      </c>
      <c r="D426" s="19" t="s">
        <v>131</v>
      </c>
      <c r="E426" s="19" t="s">
        <v>1062</v>
      </c>
      <c r="F426" s="19"/>
      <c r="G426" s="220">
        <f>G427</f>
        <v>17464.5</v>
      </c>
      <c r="H426" s="220">
        <f>H427</f>
        <v>16319</v>
      </c>
      <c r="I426" s="221">
        <f t="shared" si="22"/>
        <v>93.44098027427067</v>
      </c>
      <c r="J426" s="244"/>
      <c r="K426" s="244"/>
    </row>
    <row r="427" spans="1:11" ht="76.5">
      <c r="A427" s="117">
        <f t="shared" si="23"/>
        <v>408</v>
      </c>
      <c r="B427" s="19" t="s">
        <v>373</v>
      </c>
      <c r="C427" s="184" t="s">
        <v>1108</v>
      </c>
      <c r="D427" s="19" t="s">
        <v>131</v>
      </c>
      <c r="E427" s="19" t="s">
        <v>286</v>
      </c>
      <c r="F427" s="19" t="s">
        <v>566</v>
      </c>
      <c r="G427" s="220">
        <f>G428+G429</f>
        <v>17464.5</v>
      </c>
      <c r="H427" s="220">
        <f>H428+H429</f>
        <v>16319</v>
      </c>
      <c r="I427" s="221">
        <f t="shared" si="22"/>
        <v>93.44098027427067</v>
      </c>
      <c r="J427" s="244"/>
      <c r="K427" s="244"/>
    </row>
    <row r="428" spans="1:11" ht="25.5">
      <c r="A428" s="117">
        <f t="shared" si="23"/>
        <v>409</v>
      </c>
      <c r="B428" s="19" t="s">
        <v>373</v>
      </c>
      <c r="C428" s="184" t="s">
        <v>780</v>
      </c>
      <c r="D428" s="19" t="s">
        <v>131</v>
      </c>
      <c r="E428" s="19" t="s">
        <v>286</v>
      </c>
      <c r="F428" s="19" t="s">
        <v>492</v>
      </c>
      <c r="G428" s="220">
        <v>815.1</v>
      </c>
      <c r="H428" s="220">
        <v>786.6</v>
      </c>
      <c r="I428" s="221">
        <f t="shared" si="22"/>
        <v>96.5034965034965</v>
      </c>
      <c r="J428" s="244"/>
      <c r="K428" s="244"/>
    </row>
    <row r="429" spans="1:11" ht="25.5">
      <c r="A429" s="117">
        <f t="shared" si="23"/>
        <v>410</v>
      </c>
      <c r="B429" s="19" t="s">
        <v>373</v>
      </c>
      <c r="C429" s="40" t="s">
        <v>784</v>
      </c>
      <c r="D429" s="19" t="s">
        <v>131</v>
      </c>
      <c r="E429" s="19" t="s">
        <v>286</v>
      </c>
      <c r="F429" s="19" t="s">
        <v>328</v>
      </c>
      <c r="G429" s="220">
        <v>16649.4</v>
      </c>
      <c r="H429" s="220">
        <v>15532.4</v>
      </c>
      <c r="I429" s="221">
        <f t="shared" si="22"/>
        <v>93.29104952731029</v>
      </c>
      <c r="J429" s="244"/>
      <c r="K429" s="244"/>
    </row>
    <row r="430" spans="1:11" ht="12.75">
      <c r="A430" s="117">
        <f t="shared" si="23"/>
        <v>411</v>
      </c>
      <c r="B430" s="19" t="s">
        <v>373</v>
      </c>
      <c r="C430" s="184" t="s">
        <v>531</v>
      </c>
      <c r="D430" s="19" t="s">
        <v>532</v>
      </c>
      <c r="E430" s="19" t="s">
        <v>566</v>
      </c>
      <c r="F430" s="19" t="s">
        <v>566</v>
      </c>
      <c r="G430" s="220">
        <f>G431</f>
        <v>792</v>
      </c>
      <c r="H430" s="220">
        <f>H431</f>
        <v>778.8</v>
      </c>
      <c r="I430" s="221">
        <f t="shared" si="22"/>
        <v>98.33333333333333</v>
      </c>
      <c r="J430" s="244"/>
      <c r="K430" s="244"/>
    </row>
    <row r="431" spans="1:11" ht="25.5">
      <c r="A431" s="117">
        <f t="shared" si="23"/>
        <v>412</v>
      </c>
      <c r="B431" s="19" t="s">
        <v>373</v>
      </c>
      <c r="C431" s="184" t="s">
        <v>112</v>
      </c>
      <c r="D431" s="19" t="s">
        <v>532</v>
      </c>
      <c r="E431" s="19" t="s">
        <v>113</v>
      </c>
      <c r="F431" s="19" t="s">
        <v>566</v>
      </c>
      <c r="G431" s="220">
        <f>G432</f>
        <v>792</v>
      </c>
      <c r="H431" s="220">
        <f>H432</f>
        <v>778.8</v>
      </c>
      <c r="I431" s="221">
        <f t="shared" si="22"/>
        <v>98.33333333333333</v>
      </c>
      <c r="J431" s="244"/>
      <c r="K431" s="244"/>
    </row>
    <row r="432" spans="1:11" ht="63.75">
      <c r="A432" s="117">
        <f t="shared" si="23"/>
        <v>413</v>
      </c>
      <c r="B432" s="19" t="s">
        <v>373</v>
      </c>
      <c r="C432" s="184" t="s">
        <v>357</v>
      </c>
      <c r="D432" s="19" t="s">
        <v>532</v>
      </c>
      <c r="E432" s="19" t="s">
        <v>741</v>
      </c>
      <c r="F432" s="19" t="s">
        <v>566</v>
      </c>
      <c r="G432" s="220">
        <f>G433+G435</f>
        <v>792</v>
      </c>
      <c r="H432" s="220">
        <f>H433+H435</f>
        <v>778.8</v>
      </c>
      <c r="I432" s="221">
        <f t="shared" si="22"/>
        <v>98.33333333333333</v>
      </c>
      <c r="J432" s="244"/>
      <c r="K432" s="244"/>
    </row>
    <row r="433" spans="1:11" ht="76.5">
      <c r="A433" s="117">
        <f t="shared" si="23"/>
        <v>414</v>
      </c>
      <c r="B433" s="19" t="s">
        <v>373</v>
      </c>
      <c r="C433" s="184" t="s">
        <v>836</v>
      </c>
      <c r="D433" s="19" t="s">
        <v>532</v>
      </c>
      <c r="E433" s="19" t="s">
        <v>818</v>
      </c>
      <c r="F433" s="19" t="s">
        <v>566</v>
      </c>
      <c r="G433" s="220">
        <f>G434</f>
        <v>776.5</v>
      </c>
      <c r="H433" s="220">
        <f>H434</f>
        <v>776.4</v>
      </c>
      <c r="I433" s="221">
        <f t="shared" si="22"/>
        <v>99.98712169993561</v>
      </c>
      <c r="J433" s="244"/>
      <c r="K433" s="244"/>
    </row>
    <row r="434" spans="1:11" ht="12.75">
      <c r="A434" s="117">
        <f t="shared" si="23"/>
        <v>415</v>
      </c>
      <c r="B434" s="19" t="s">
        <v>373</v>
      </c>
      <c r="C434" s="184" t="s">
        <v>132</v>
      </c>
      <c r="D434" s="19" t="s">
        <v>532</v>
      </c>
      <c r="E434" s="19" t="s">
        <v>818</v>
      </c>
      <c r="F434" s="19" t="s">
        <v>133</v>
      </c>
      <c r="G434" s="220">
        <v>776.5</v>
      </c>
      <c r="H434" s="220">
        <v>776.4</v>
      </c>
      <c r="I434" s="221">
        <f t="shared" si="22"/>
        <v>99.98712169993561</v>
      </c>
      <c r="J434" s="244"/>
      <c r="K434" s="244"/>
    </row>
    <row r="435" spans="1:11" ht="102">
      <c r="A435" s="117">
        <f t="shared" si="23"/>
        <v>416</v>
      </c>
      <c r="B435" s="19" t="s">
        <v>373</v>
      </c>
      <c r="C435" s="184" t="s">
        <v>358</v>
      </c>
      <c r="D435" s="19" t="s">
        <v>532</v>
      </c>
      <c r="E435" s="19" t="s">
        <v>819</v>
      </c>
      <c r="F435" s="19" t="s">
        <v>566</v>
      </c>
      <c r="G435" s="220">
        <f>G436</f>
        <v>15.5</v>
      </c>
      <c r="H435" s="220">
        <f>H436</f>
        <v>2.4</v>
      </c>
      <c r="I435" s="221">
        <f t="shared" si="22"/>
        <v>15.483870967741936</v>
      </c>
      <c r="J435" s="244"/>
      <c r="K435" s="244"/>
    </row>
    <row r="436" spans="1:11" ht="12.75">
      <c r="A436" s="117">
        <f t="shared" si="23"/>
        <v>417</v>
      </c>
      <c r="B436" s="19" t="s">
        <v>373</v>
      </c>
      <c r="C436" s="184" t="s">
        <v>132</v>
      </c>
      <c r="D436" s="19" t="s">
        <v>532</v>
      </c>
      <c r="E436" s="19" t="s">
        <v>819</v>
      </c>
      <c r="F436" s="19" t="s">
        <v>133</v>
      </c>
      <c r="G436" s="220">
        <v>15.5</v>
      </c>
      <c r="H436" s="220">
        <v>2.4</v>
      </c>
      <c r="I436" s="221">
        <f t="shared" si="22"/>
        <v>15.483870967741936</v>
      </c>
      <c r="J436" s="244"/>
      <c r="K436" s="244"/>
    </row>
    <row r="437" spans="1:11" ht="12.75">
      <c r="A437" s="117">
        <f t="shared" si="23"/>
        <v>418</v>
      </c>
      <c r="B437" s="19" t="s">
        <v>373</v>
      </c>
      <c r="C437" s="184" t="s">
        <v>125</v>
      </c>
      <c r="D437" s="19" t="s">
        <v>290</v>
      </c>
      <c r="E437" s="19"/>
      <c r="F437" s="19"/>
      <c r="G437" s="220">
        <f>G438</f>
        <v>909.7</v>
      </c>
      <c r="H437" s="220">
        <f>H438</f>
        <v>609.7</v>
      </c>
      <c r="I437" s="221">
        <f t="shared" si="22"/>
        <v>67.02209519621853</v>
      </c>
      <c r="J437" s="244"/>
      <c r="K437" s="244"/>
    </row>
    <row r="438" spans="1:11" ht="12.75">
      <c r="A438" s="117">
        <f t="shared" si="23"/>
        <v>419</v>
      </c>
      <c r="B438" s="19" t="s">
        <v>373</v>
      </c>
      <c r="C438" s="246" t="s">
        <v>179</v>
      </c>
      <c r="D438" s="19" t="s">
        <v>180</v>
      </c>
      <c r="E438" s="19"/>
      <c r="F438" s="19"/>
      <c r="G438" s="220">
        <f>G439+G442</f>
        <v>909.7</v>
      </c>
      <c r="H438" s="220">
        <f>H439+H442</f>
        <v>609.7</v>
      </c>
      <c r="I438" s="221">
        <f t="shared" si="22"/>
        <v>67.02209519621853</v>
      </c>
      <c r="J438" s="244"/>
      <c r="K438" s="244"/>
    </row>
    <row r="439" spans="1:11" ht="25.5">
      <c r="A439" s="117">
        <f t="shared" si="23"/>
        <v>420</v>
      </c>
      <c r="B439" s="19" t="s">
        <v>373</v>
      </c>
      <c r="C439" s="230" t="s">
        <v>1109</v>
      </c>
      <c r="D439" s="19" t="s">
        <v>180</v>
      </c>
      <c r="E439" s="19" t="s">
        <v>1110</v>
      </c>
      <c r="F439" s="19"/>
      <c r="G439" s="220">
        <f>G440</f>
        <v>209.7</v>
      </c>
      <c r="H439" s="220">
        <f>H440</f>
        <v>209.7</v>
      </c>
      <c r="I439" s="221">
        <f t="shared" si="22"/>
        <v>100</v>
      </c>
      <c r="J439" s="244"/>
      <c r="K439" s="244"/>
    </row>
    <row r="440" spans="1:11" ht="51">
      <c r="A440" s="117">
        <f t="shared" si="23"/>
        <v>421</v>
      </c>
      <c r="B440" s="19" t="s">
        <v>373</v>
      </c>
      <c r="C440" s="230" t="s">
        <v>1111</v>
      </c>
      <c r="D440" s="19" t="s">
        <v>180</v>
      </c>
      <c r="E440" s="247" t="s">
        <v>1112</v>
      </c>
      <c r="F440" s="19"/>
      <c r="G440" s="220">
        <f>G441</f>
        <v>209.7</v>
      </c>
      <c r="H440" s="220">
        <f>H441</f>
        <v>209.7</v>
      </c>
      <c r="I440" s="221">
        <f t="shared" si="22"/>
        <v>100</v>
      </c>
      <c r="J440" s="244"/>
      <c r="K440" s="244"/>
    </row>
    <row r="441" spans="1:11" ht="25.5">
      <c r="A441" s="117">
        <f t="shared" si="23"/>
        <v>422</v>
      </c>
      <c r="B441" s="19" t="s">
        <v>373</v>
      </c>
      <c r="C441" s="184" t="s">
        <v>780</v>
      </c>
      <c r="D441" s="19" t="s">
        <v>180</v>
      </c>
      <c r="E441" s="248" t="s">
        <v>1112</v>
      </c>
      <c r="F441" s="19" t="s">
        <v>492</v>
      </c>
      <c r="G441" s="220">
        <v>209.7</v>
      </c>
      <c r="H441" s="220">
        <v>209.7</v>
      </c>
      <c r="I441" s="221">
        <f t="shared" si="22"/>
        <v>100</v>
      </c>
      <c r="J441" s="244"/>
      <c r="K441" s="244"/>
    </row>
    <row r="442" spans="1:11" ht="25.5">
      <c r="A442" s="117">
        <f t="shared" si="23"/>
        <v>423</v>
      </c>
      <c r="B442" s="19" t="s">
        <v>373</v>
      </c>
      <c r="C442" s="230" t="s">
        <v>1113</v>
      </c>
      <c r="D442" s="19" t="s">
        <v>180</v>
      </c>
      <c r="E442" s="19" t="s">
        <v>229</v>
      </c>
      <c r="F442" s="19"/>
      <c r="G442" s="220">
        <f>G443</f>
        <v>700</v>
      </c>
      <c r="H442" s="220">
        <f>H443</f>
        <v>400</v>
      </c>
      <c r="I442" s="221">
        <f t="shared" si="22"/>
        <v>57.14285714285714</v>
      </c>
      <c r="J442" s="244"/>
      <c r="K442" s="244"/>
    </row>
    <row r="443" spans="1:11" ht="38.25">
      <c r="A443" s="117">
        <f t="shared" si="23"/>
        <v>424</v>
      </c>
      <c r="B443" s="19" t="s">
        <v>373</v>
      </c>
      <c r="C443" s="230" t="s">
        <v>359</v>
      </c>
      <c r="D443" s="19" t="s">
        <v>180</v>
      </c>
      <c r="E443" s="19" t="s">
        <v>360</v>
      </c>
      <c r="F443" s="19"/>
      <c r="G443" s="220">
        <f>G444</f>
        <v>700</v>
      </c>
      <c r="H443" s="220">
        <f>H444</f>
        <v>400</v>
      </c>
      <c r="I443" s="221">
        <f t="shared" si="22"/>
        <v>57.14285714285714</v>
      </c>
      <c r="J443" s="244"/>
      <c r="K443" s="244"/>
    </row>
    <row r="444" spans="1:11" ht="25.5">
      <c r="A444" s="117">
        <f t="shared" si="23"/>
        <v>425</v>
      </c>
      <c r="B444" s="19" t="s">
        <v>373</v>
      </c>
      <c r="C444" s="184" t="s">
        <v>780</v>
      </c>
      <c r="D444" s="19" t="s">
        <v>180</v>
      </c>
      <c r="E444" s="19" t="s">
        <v>360</v>
      </c>
      <c r="F444" s="19" t="s">
        <v>492</v>
      </c>
      <c r="G444" s="220">
        <v>700</v>
      </c>
      <c r="H444" s="220">
        <v>400</v>
      </c>
      <c r="I444" s="221">
        <f t="shared" si="22"/>
        <v>57.14285714285714</v>
      </c>
      <c r="J444" s="244"/>
      <c r="K444" s="244"/>
    </row>
    <row r="445" spans="1:11" ht="25.5">
      <c r="A445" s="217">
        <f t="shared" si="23"/>
        <v>426</v>
      </c>
      <c r="B445" s="224" t="s">
        <v>642</v>
      </c>
      <c r="C445" s="225" t="s">
        <v>287</v>
      </c>
      <c r="D445" s="224" t="s">
        <v>566</v>
      </c>
      <c r="E445" s="224" t="s">
        <v>566</v>
      </c>
      <c r="F445" s="224" t="s">
        <v>566</v>
      </c>
      <c r="G445" s="227">
        <f>G446+G457+G478+G488+G521+G526+G499+G462+G471</f>
        <v>139402.50000000003</v>
      </c>
      <c r="H445" s="227">
        <f>H446+H457+H478+H488+H521+H526+H499+H462+H471</f>
        <v>133000.69999999998</v>
      </c>
      <c r="I445" s="219">
        <f t="shared" si="22"/>
        <v>95.40768637578232</v>
      </c>
      <c r="J445" s="244"/>
      <c r="K445" s="244"/>
    </row>
    <row r="446" spans="1:11" ht="12.75">
      <c r="A446" s="117">
        <f t="shared" si="23"/>
        <v>427</v>
      </c>
      <c r="B446" s="19" t="s">
        <v>642</v>
      </c>
      <c r="C446" s="184" t="s">
        <v>665</v>
      </c>
      <c r="D446" s="19" t="s">
        <v>666</v>
      </c>
      <c r="E446" s="19" t="s">
        <v>566</v>
      </c>
      <c r="F446" s="19" t="s">
        <v>566</v>
      </c>
      <c r="G446" s="220">
        <f>G447+G452</f>
        <v>5926.7</v>
      </c>
      <c r="H446" s="220">
        <f>H447+H452</f>
        <v>5911.4</v>
      </c>
      <c r="I446" s="221">
        <f t="shared" si="22"/>
        <v>99.74184622133734</v>
      </c>
      <c r="J446" s="244"/>
      <c r="K446" s="244"/>
    </row>
    <row r="447" spans="1:11" ht="51">
      <c r="A447" s="117">
        <f t="shared" si="23"/>
        <v>428</v>
      </c>
      <c r="B447" s="19" t="s">
        <v>642</v>
      </c>
      <c r="C447" s="184" t="s">
        <v>288</v>
      </c>
      <c r="D447" s="19" t="s">
        <v>289</v>
      </c>
      <c r="E447" s="19" t="s">
        <v>566</v>
      </c>
      <c r="F447" s="19" t="s">
        <v>566</v>
      </c>
      <c r="G447" s="220">
        <f aca="true" t="shared" si="25" ref="G447:H450">G448</f>
        <v>5835.5</v>
      </c>
      <c r="H447" s="220">
        <f t="shared" si="25"/>
        <v>5820.2</v>
      </c>
      <c r="I447" s="221">
        <f t="shared" si="22"/>
        <v>99.73781166995116</v>
      </c>
      <c r="J447" s="244"/>
      <c r="K447" s="244"/>
    </row>
    <row r="448" spans="1:11" ht="63.75">
      <c r="A448" s="117">
        <f t="shared" si="23"/>
        <v>429</v>
      </c>
      <c r="B448" s="19" t="s">
        <v>642</v>
      </c>
      <c r="C448" s="184" t="s">
        <v>148</v>
      </c>
      <c r="D448" s="19" t="s">
        <v>289</v>
      </c>
      <c r="E448" s="19" t="s">
        <v>149</v>
      </c>
      <c r="F448" s="19" t="s">
        <v>566</v>
      </c>
      <c r="G448" s="220">
        <f t="shared" si="25"/>
        <v>5835.5</v>
      </c>
      <c r="H448" s="220">
        <f t="shared" si="25"/>
        <v>5820.2</v>
      </c>
      <c r="I448" s="221">
        <f t="shared" si="22"/>
        <v>99.73781166995116</v>
      </c>
      <c r="J448" s="244"/>
      <c r="K448" s="244"/>
    </row>
    <row r="449" spans="1:11" ht="12.75">
      <c r="A449" s="117">
        <f t="shared" si="23"/>
        <v>430</v>
      </c>
      <c r="B449" s="19" t="s">
        <v>642</v>
      </c>
      <c r="C449" s="184" t="s">
        <v>160</v>
      </c>
      <c r="D449" s="19" t="s">
        <v>289</v>
      </c>
      <c r="E449" s="19" t="s">
        <v>161</v>
      </c>
      <c r="F449" s="19" t="s">
        <v>566</v>
      </c>
      <c r="G449" s="220">
        <f t="shared" si="25"/>
        <v>5835.5</v>
      </c>
      <c r="H449" s="220">
        <f t="shared" si="25"/>
        <v>5820.2</v>
      </c>
      <c r="I449" s="221">
        <f t="shared" si="22"/>
        <v>99.73781166995116</v>
      </c>
      <c r="J449" s="244"/>
      <c r="K449" s="244"/>
    </row>
    <row r="450" spans="1:11" ht="12.75">
      <c r="A450" s="117">
        <f t="shared" si="23"/>
        <v>431</v>
      </c>
      <c r="B450" s="19" t="s">
        <v>642</v>
      </c>
      <c r="C450" s="184" t="s">
        <v>162</v>
      </c>
      <c r="D450" s="19" t="s">
        <v>289</v>
      </c>
      <c r="E450" s="19" t="s">
        <v>163</v>
      </c>
      <c r="F450" s="19" t="s">
        <v>566</v>
      </c>
      <c r="G450" s="220">
        <f t="shared" si="25"/>
        <v>5835.5</v>
      </c>
      <c r="H450" s="220">
        <f t="shared" si="25"/>
        <v>5820.2</v>
      </c>
      <c r="I450" s="221">
        <f t="shared" si="22"/>
        <v>99.73781166995116</v>
      </c>
      <c r="J450" s="244"/>
      <c r="K450" s="244"/>
    </row>
    <row r="451" spans="1:11" ht="25.5">
      <c r="A451" s="117">
        <f t="shared" si="23"/>
        <v>432</v>
      </c>
      <c r="B451" s="19" t="s">
        <v>642</v>
      </c>
      <c r="C451" s="184" t="s">
        <v>152</v>
      </c>
      <c r="D451" s="19" t="s">
        <v>289</v>
      </c>
      <c r="E451" s="19" t="s">
        <v>163</v>
      </c>
      <c r="F451" s="19" t="s">
        <v>153</v>
      </c>
      <c r="G451" s="220">
        <f>5835.6-0.1</f>
        <v>5835.5</v>
      </c>
      <c r="H451" s="220">
        <v>5820.2</v>
      </c>
      <c r="I451" s="221">
        <f t="shared" si="22"/>
        <v>99.73781166995116</v>
      </c>
      <c r="J451" s="244"/>
      <c r="K451" s="244"/>
    </row>
    <row r="452" spans="1:11" ht="12.75">
      <c r="A452" s="117">
        <f t="shared" si="23"/>
        <v>433</v>
      </c>
      <c r="B452" s="19" t="s">
        <v>642</v>
      </c>
      <c r="C452" s="184" t="s">
        <v>592</v>
      </c>
      <c r="D452" s="19" t="s">
        <v>166</v>
      </c>
      <c r="E452" s="19"/>
      <c r="F452" s="19"/>
      <c r="G452" s="220">
        <f aca="true" t="shared" si="26" ref="G452:H455">G453</f>
        <v>91.2</v>
      </c>
      <c r="H452" s="220">
        <f t="shared" si="26"/>
        <v>91.2</v>
      </c>
      <c r="I452" s="221">
        <f t="shared" si="22"/>
        <v>100</v>
      </c>
      <c r="J452" s="244"/>
      <c r="K452" s="244"/>
    </row>
    <row r="453" spans="1:11" ht="38.25">
      <c r="A453" s="117">
        <f t="shared" si="23"/>
        <v>434</v>
      </c>
      <c r="B453" s="19" t="s">
        <v>642</v>
      </c>
      <c r="C453" s="184" t="s">
        <v>222</v>
      </c>
      <c r="D453" s="19" t="s">
        <v>166</v>
      </c>
      <c r="E453" s="19" t="s">
        <v>164</v>
      </c>
      <c r="F453" s="19" t="s">
        <v>566</v>
      </c>
      <c r="G453" s="220">
        <f t="shared" si="26"/>
        <v>91.2</v>
      </c>
      <c r="H453" s="220">
        <f t="shared" si="26"/>
        <v>91.2</v>
      </c>
      <c r="I453" s="221">
        <f t="shared" si="22"/>
        <v>100</v>
      </c>
      <c r="J453" s="244"/>
      <c r="K453" s="244"/>
    </row>
    <row r="454" spans="1:11" ht="102">
      <c r="A454" s="117">
        <f t="shared" si="23"/>
        <v>435</v>
      </c>
      <c r="B454" s="19" t="s">
        <v>642</v>
      </c>
      <c r="C454" s="184" t="s">
        <v>1114</v>
      </c>
      <c r="D454" s="19" t="s">
        <v>166</v>
      </c>
      <c r="E454" s="19" t="s">
        <v>1062</v>
      </c>
      <c r="F454" s="19"/>
      <c r="G454" s="220">
        <f t="shared" si="26"/>
        <v>91.2</v>
      </c>
      <c r="H454" s="220">
        <f t="shared" si="26"/>
        <v>91.2</v>
      </c>
      <c r="I454" s="221">
        <f t="shared" si="22"/>
        <v>100</v>
      </c>
      <c r="J454" s="244"/>
      <c r="K454" s="244"/>
    </row>
    <row r="455" spans="1:11" ht="38.25">
      <c r="A455" s="117">
        <f t="shared" si="23"/>
        <v>436</v>
      </c>
      <c r="B455" s="19" t="s">
        <v>642</v>
      </c>
      <c r="C455" s="184" t="s">
        <v>832</v>
      </c>
      <c r="D455" s="19" t="s">
        <v>166</v>
      </c>
      <c r="E455" s="19" t="s">
        <v>668</v>
      </c>
      <c r="F455" s="19" t="s">
        <v>566</v>
      </c>
      <c r="G455" s="220">
        <f t="shared" si="26"/>
        <v>91.2</v>
      </c>
      <c r="H455" s="220">
        <f t="shared" si="26"/>
        <v>91.2</v>
      </c>
      <c r="I455" s="221">
        <f t="shared" si="22"/>
        <v>100</v>
      </c>
      <c r="J455" s="244"/>
      <c r="K455" s="244"/>
    </row>
    <row r="456" spans="1:11" ht="12.75">
      <c r="A456" s="117">
        <f t="shared" si="23"/>
        <v>437</v>
      </c>
      <c r="B456" s="19" t="s">
        <v>642</v>
      </c>
      <c r="C456" s="184" t="s">
        <v>306</v>
      </c>
      <c r="D456" s="19" t="s">
        <v>166</v>
      </c>
      <c r="E456" s="19" t="s">
        <v>668</v>
      </c>
      <c r="F456" s="19" t="s">
        <v>318</v>
      </c>
      <c r="G456" s="220">
        <v>91.2</v>
      </c>
      <c r="H456" s="220">
        <v>91.2</v>
      </c>
      <c r="I456" s="221">
        <f t="shared" si="22"/>
        <v>100</v>
      </c>
      <c r="J456" s="244"/>
      <c r="K456" s="244"/>
    </row>
    <row r="457" spans="1:11" ht="12.75">
      <c r="A457" s="117">
        <f t="shared" si="23"/>
        <v>438</v>
      </c>
      <c r="B457" s="19" t="s">
        <v>642</v>
      </c>
      <c r="C457" s="239" t="s">
        <v>837</v>
      </c>
      <c r="D457" s="19" t="s">
        <v>838</v>
      </c>
      <c r="E457" s="19" t="s">
        <v>566</v>
      </c>
      <c r="F457" s="19" t="s">
        <v>566</v>
      </c>
      <c r="G457" s="220">
        <f aca="true" t="shared" si="27" ref="G457:H460">G458</f>
        <v>1691.4</v>
      </c>
      <c r="H457" s="220">
        <f t="shared" si="27"/>
        <v>1691.4</v>
      </c>
      <c r="I457" s="221">
        <f t="shared" si="22"/>
        <v>100</v>
      </c>
      <c r="J457" s="244"/>
      <c r="K457" s="244"/>
    </row>
    <row r="458" spans="1:11" ht="12.75">
      <c r="A458" s="117">
        <f t="shared" si="23"/>
        <v>439</v>
      </c>
      <c r="B458" s="19" t="s">
        <v>642</v>
      </c>
      <c r="C458" s="239" t="s">
        <v>839</v>
      </c>
      <c r="D458" s="19" t="s">
        <v>840</v>
      </c>
      <c r="E458" s="19"/>
      <c r="F458" s="19"/>
      <c r="G458" s="220">
        <f t="shared" si="27"/>
        <v>1691.4</v>
      </c>
      <c r="H458" s="220">
        <f t="shared" si="27"/>
        <v>1691.4</v>
      </c>
      <c r="I458" s="221">
        <f t="shared" si="22"/>
        <v>100</v>
      </c>
      <c r="J458" s="244"/>
      <c r="K458" s="244"/>
    </row>
    <row r="459" spans="1:11" ht="25.5">
      <c r="A459" s="117">
        <f t="shared" si="23"/>
        <v>440</v>
      </c>
      <c r="B459" s="19" t="s">
        <v>642</v>
      </c>
      <c r="C459" s="184" t="s">
        <v>301</v>
      </c>
      <c r="D459" s="19" t="s">
        <v>840</v>
      </c>
      <c r="E459" s="19" t="s">
        <v>302</v>
      </c>
      <c r="F459" s="19" t="s">
        <v>566</v>
      </c>
      <c r="G459" s="220">
        <f t="shared" si="27"/>
        <v>1691.4</v>
      </c>
      <c r="H459" s="220">
        <f t="shared" si="27"/>
        <v>1691.4</v>
      </c>
      <c r="I459" s="221">
        <f t="shared" si="22"/>
        <v>100</v>
      </c>
      <c r="J459" s="244"/>
      <c r="K459" s="244"/>
    </row>
    <row r="460" spans="1:11" ht="38.25">
      <c r="A460" s="117">
        <f t="shared" si="23"/>
        <v>441</v>
      </c>
      <c r="B460" s="19" t="s">
        <v>642</v>
      </c>
      <c r="C460" s="184" t="s">
        <v>303</v>
      </c>
      <c r="D460" s="19" t="s">
        <v>840</v>
      </c>
      <c r="E460" s="19" t="s">
        <v>304</v>
      </c>
      <c r="F460" s="19" t="s">
        <v>566</v>
      </c>
      <c r="G460" s="220">
        <f t="shared" si="27"/>
        <v>1691.4</v>
      </c>
      <c r="H460" s="220">
        <f t="shared" si="27"/>
        <v>1691.4</v>
      </c>
      <c r="I460" s="221">
        <f aca="true" t="shared" si="28" ref="I460:I523">H460/G460*100</f>
        <v>100</v>
      </c>
      <c r="J460" s="244"/>
      <c r="K460" s="244"/>
    </row>
    <row r="461" spans="1:11" ht="12.75">
      <c r="A461" s="117">
        <f t="shared" si="23"/>
        <v>442</v>
      </c>
      <c r="B461" s="19" t="s">
        <v>642</v>
      </c>
      <c r="C461" s="184" t="s">
        <v>841</v>
      </c>
      <c r="D461" s="19" t="s">
        <v>840</v>
      </c>
      <c r="E461" s="19" t="s">
        <v>304</v>
      </c>
      <c r="F461" s="19" t="s">
        <v>305</v>
      </c>
      <c r="G461" s="220">
        <v>1691.4</v>
      </c>
      <c r="H461" s="220">
        <v>1691.4</v>
      </c>
      <c r="I461" s="221">
        <f t="shared" si="28"/>
        <v>100</v>
      </c>
      <c r="J461" s="244"/>
      <c r="K461" s="244"/>
    </row>
    <row r="462" spans="1:11" ht="25.5">
      <c r="A462" s="117">
        <f t="shared" si="23"/>
        <v>443</v>
      </c>
      <c r="B462" s="19" t="s">
        <v>642</v>
      </c>
      <c r="C462" s="184" t="s">
        <v>167</v>
      </c>
      <c r="D462" s="231" t="s">
        <v>168</v>
      </c>
      <c r="E462" s="231"/>
      <c r="F462" s="231"/>
      <c r="G462" s="234">
        <f>G463</f>
        <v>1546.9</v>
      </c>
      <c r="H462" s="234">
        <f>H463</f>
        <v>1546.1000000000001</v>
      </c>
      <c r="I462" s="221">
        <f t="shared" si="28"/>
        <v>99.9482836641024</v>
      </c>
      <c r="J462" s="244"/>
      <c r="K462" s="244"/>
    </row>
    <row r="463" spans="1:11" ht="12.75">
      <c r="A463" s="117">
        <f t="shared" si="23"/>
        <v>444</v>
      </c>
      <c r="B463" s="19" t="s">
        <v>642</v>
      </c>
      <c r="C463" s="40" t="s">
        <v>207</v>
      </c>
      <c r="D463" s="231" t="s">
        <v>208</v>
      </c>
      <c r="E463" s="231" t="s">
        <v>566</v>
      </c>
      <c r="F463" s="231"/>
      <c r="G463" s="234">
        <f>G466+G468+G470</f>
        <v>1546.9</v>
      </c>
      <c r="H463" s="234">
        <f>H466+H468+H470</f>
        <v>1546.1000000000001</v>
      </c>
      <c r="I463" s="221">
        <f t="shared" si="28"/>
        <v>99.9482836641024</v>
      </c>
      <c r="J463" s="244"/>
      <c r="K463" s="244"/>
    </row>
    <row r="464" spans="1:11" ht="51">
      <c r="A464" s="117">
        <f t="shared" si="23"/>
        <v>445</v>
      </c>
      <c r="B464" s="19" t="s">
        <v>642</v>
      </c>
      <c r="C464" s="40" t="s">
        <v>366</v>
      </c>
      <c r="D464" s="231" t="s">
        <v>208</v>
      </c>
      <c r="E464" s="231" t="s">
        <v>842</v>
      </c>
      <c r="F464" s="231"/>
      <c r="G464" s="234">
        <f>G465+G467+G469</f>
        <v>1546.9</v>
      </c>
      <c r="H464" s="234">
        <f>H465+H467+H469</f>
        <v>1546.1000000000001</v>
      </c>
      <c r="I464" s="221">
        <f t="shared" si="28"/>
        <v>99.9482836641024</v>
      </c>
      <c r="J464" s="244"/>
      <c r="K464" s="244"/>
    </row>
    <row r="465" spans="1:11" ht="25.5">
      <c r="A465" s="117">
        <f t="shared" si="23"/>
        <v>446</v>
      </c>
      <c r="B465" s="19" t="s">
        <v>642</v>
      </c>
      <c r="C465" s="40" t="s">
        <v>1115</v>
      </c>
      <c r="D465" s="231" t="s">
        <v>208</v>
      </c>
      <c r="E465" s="231" t="s">
        <v>1116</v>
      </c>
      <c r="F465" s="231"/>
      <c r="G465" s="234">
        <f>G466</f>
        <v>130</v>
      </c>
      <c r="H465" s="234">
        <f>H466</f>
        <v>129.2</v>
      </c>
      <c r="I465" s="221">
        <f t="shared" si="28"/>
        <v>99.38461538461537</v>
      </c>
      <c r="J465" s="244"/>
      <c r="K465" s="244"/>
    </row>
    <row r="466" spans="1:11" ht="12.75">
      <c r="A466" s="117">
        <f aca="true" t="shared" si="29" ref="A466:A529">A465+1</f>
        <v>447</v>
      </c>
      <c r="B466" s="19" t="s">
        <v>642</v>
      </c>
      <c r="C466" s="40" t="s">
        <v>307</v>
      </c>
      <c r="D466" s="231" t="s">
        <v>208</v>
      </c>
      <c r="E466" s="231" t="s">
        <v>1116</v>
      </c>
      <c r="F466" s="231" t="s">
        <v>308</v>
      </c>
      <c r="G466" s="234">
        <v>130</v>
      </c>
      <c r="H466" s="234">
        <v>129.2</v>
      </c>
      <c r="I466" s="221">
        <f t="shared" si="28"/>
        <v>99.38461538461537</v>
      </c>
      <c r="J466" s="244"/>
      <c r="K466" s="244"/>
    </row>
    <row r="467" spans="1:11" ht="25.5">
      <c r="A467" s="117">
        <f t="shared" si="29"/>
        <v>448</v>
      </c>
      <c r="B467" s="19" t="s">
        <v>642</v>
      </c>
      <c r="C467" s="40" t="s">
        <v>843</v>
      </c>
      <c r="D467" s="231" t="s">
        <v>208</v>
      </c>
      <c r="E467" s="231" t="s">
        <v>844</v>
      </c>
      <c r="F467" s="231"/>
      <c r="G467" s="234">
        <f>G468</f>
        <v>1390.5</v>
      </c>
      <c r="H467" s="234">
        <f>H468</f>
        <v>1390.5</v>
      </c>
      <c r="I467" s="221">
        <f t="shared" si="28"/>
        <v>100</v>
      </c>
      <c r="J467" s="244"/>
      <c r="K467" s="244"/>
    </row>
    <row r="468" spans="1:11" ht="12.75">
      <c r="A468" s="117">
        <f t="shared" si="29"/>
        <v>449</v>
      </c>
      <c r="B468" s="19" t="s">
        <v>642</v>
      </c>
      <c r="C468" s="40" t="s">
        <v>307</v>
      </c>
      <c r="D468" s="231" t="s">
        <v>208</v>
      </c>
      <c r="E468" s="231" t="s">
        <v>844</v>
      </c>
      <c r="F468" s="231" t="s">
        <v>308</v>
      </c>
      <c r="G468" s="234">
        <v>1390.5</v>
      </c>
      <c r="H468" s="234">
        <v>1390.5</v>
      </c>
      <c r="I468" s="221">
        <f t="shared" si="28"/>
        <v>100</v>
      </c>
      <c r="J468" s="244"/>
      <c r="K468" s="244"/>
    </row>
    <row r="469" spans="1:11" ht="25.5">
      <c r="A469" s="117">
        <f t="shared" si="29"/>
        <v>450</v>
      </c>
      <c r="B469" s="19" t="s">
        <v>642</v>
      </c>
      <c r="C469" s="40" t="s">
        <v>845</v>
      </c>
      <c r="D469" s="231" t="s">
        <v>208</v>
      </c>
      <c r="E469" s="231" t="s">
        <v>846</v>
      </c>
      <c r="F469" s="231"/>
      <c r="G469" s="234">
        <f>G470</f>
        <v>26.4</v>
      </c>
      <c r="H469" s="234">
        <f>H470</f>
        <v>26.4</v>
      </c>
      <c r="I469" s="221">
        <f t="shared" si="28"/>
        <v>100</v>
      </c>
      <c r="J469" s="244"/>
      <c r="K469" s="244"/>
    </row>
    <row r="470" spans="1:11" ht="12.75">
      <c r="A470" s="117">
        <f t="shared" si="29"/>
        <v>451</v>
      </c>
      <c r="B470" s="19" t="s">
        <v>642</v>
      </c>
      <c r="C470" s="40" t="s">
        <v>307</v>
      </c>
      <c r="D470" s="231" t="s">
        <v>208</v>
      </c>
      <c r="E470" s="231" t="s">
        <v>846</v>
      </c>
      <c r="F470" s="231" t="s">
        <v>308</v>
      </c>
      <c r="G470" s="234">
        <v>26.4</v>
      </c>
      <c r="H470" s="234">
        <v>26.4</v>
      </c>
      <c r="I470" s="221">
        <f t="shared" si="28"/>
        <v>100</v>
      </c>
      <c r="J470" s="244"/>
      <c r="K470" s="244"/>
    </row>
    <row r="471" spans="1:11" ht="12.75">
      <c r="A471" s="117">
        <f t="shared" si="29"/>
        <v>452</v>
      </c>
      <c r="B471" s="19" t="s">
        <v>642</v>
      </c>
      <c r="C471" s="184" t="s">
        <v>736</v>
      </c>
      <c r="D471" s="231" t="s">
        <v>596</v>
      </c>
      <c r="E471" s="231"/>
      <c r="F471" s="231"/>
      <c r="G471" s="234">
        <f>G472+G475</f>
        <v>7433.2</v>
      </c>
      <c r="H471" s="234">
        <f>H472+H475</f>
        <v>3473.2</v>
      </c>
      <c r="I471" s="221">
        <f t="shared" si="28"/>
        <v>46.72550180272292</v>
      </c>
      <c r="J471" s="244"/>
      <c r="K471" s="244"/>
    </row>
    <row r="472" spans="1:11" ht="25.5">
      <c r="A472" s="117">
        <f t="shared" si="29"/>
        <v>453</v>
      </c>
      <c r="B472" s="19" t="s">
        <v>642</v>
      </c>
      <c r="C472" s="184" t="s">
        <v>225</v>
      </c>
      <c r="D472" s="231" t="s">
        <v>210</v>
      </c>
      <c r="E472" s="231" t="s">
        <v>226</v>
      </c>
      <c r="F472" s="231"/>
      <c r="G472" s="234">
        <f>G473</f>
        <v>3473.2</v>
      </c>
      <c r="H472" s="234">
        <f>H473</f>
        <v>3473.2</v>
      </c>
      <c r="I472" s="221">
        <f t="shared" si="28"/>
        <v>100</v>
      </c>
      <c r="J472" s="244"/>
      <c r="K472" s="244"/>
    </row>
    <row r="473" spans="1:11" ht="38.25">
      <c r="A473" s="117">
        <f t="shared" si="29"/>
        <v>454</v>
      </c>
      <c r="B473" s="19" t="s">
        <v>642</v>
      </c>
      <c r="C473" s="40" t="s">
        <v>367</v>
      </c>
      <c r="D473" s="231" t="s">
        <v>210</v>
      </c>
      <c r="E473" s="231" t="s">
        <v>368</v>
      </c>
      <c r="F473" s="231"/>
      <c r="G473" s="234">
        <f>G474</f>
        <v>3473.2</v>
      </c>
      <c r="H473" s="234">
        <f>H474</f>
        <v>3473.2</v>
      </c>
      <c r="I473" s="221">
        <f t="shared" si="28"/>
        <v>100</v>
      </c>
      <c r="J473" s="244"/>
      <c r="K473" s="244"/>
    </row>
    <row r="474" spans="1:11" ht="12.75">
      <c r="A474" s="117">
        <f t="shared" si="29"/>
        <v>455</v>
      </c>
      <c r="B474" s="19" t="s">
        <v>642</v>
      </c>
      <c r="C474" s="40" t="s">
        <v>307</v>
      </c>
      <c r="D474" s="231" t="s">
        <v>210</v>
      </c>
      <c r="E474" s="231" t="s">
        <v>368</v>
      </c>
      <c r="F474" s="231" t="s">
        <v>308</v>
      </c>
      <c r="G474" s="234">
        <v>3473.2</v>
      </c>
      <c r="H474" s="234">
        <v>3473.2</v>
      </c>
      <c r="I474" s="221">
        <f t="shared" si="28"/>
        <v>100</v>
      </c>
      <c r="J474" s="244"/>
      <c r="K474" s="244"/>
    </row>
    <row r="475" spans="1:11" ht="51">
      <c r="A475" s="117">
        <f t="shared" si="29"/>
        <v>456</v>
      </c>
      <c r="B475" s="19" t="s">
        <v>642</v>
      </c>
      <c r="C475" s="40" t="s">
        <v>860</v>
      </c>
      <c r="D475" s="231" t="s">
        <v>210</v>
      </c>
      <c r="E475" s="231" t="s">
        <v>259</v>
      </c>
      <c r="F475" s="231"/>
      <c r="G475" s="237">
        <f>G476</f>
        <v>3960</v>
      </c>
      <c r="H475" s="237">
        <f>H476</f>
        <v>0</v>
      </c>
      <c r="I475" s="221">
        <f t="shared" si="28"/>
        <v>0</v>
      </c>
      <c r="J475" s="244"/>
      <c r="K475" s="244"/>
    </row>
    <row r="476" spans="1:11" ht="38.25">
      <c r="A476" s="117">
        <f t="shared" si="29"/>
        <v>457</v>
      </c>
      <c r="B476" s="19" t="s">
        <v>642</v>
      </c>
      <c r="C476" s="40" t="s">
        <v>369</v>
      </c>
      <c r="D476" s="231" t="s">
        <v>210</v>
      </c>
      <c r="E476" s="231" t="s">
        <v>820</v>
      </c>
      <c r="F476" s="231"/>
      <c r="G476" s="237">
        <f>G477</f>
        <v>3960</v>
      </c>
      <c r="H476" s="237">
        <f>H477</f>
        <v>0</v>
      </c>
      <c r="I476" s="221">
        <f t="shared" si="28"/>
        <v>0</v>
      </c>
      <c r="J476" s="244"/>
      <c r="K476" s="244"/>
    </row>
    <row r="477" spans="1:11" ht="12.75">
      <c r="A477" s="117">
        <f t="shared" si="29"/>
        <v>458</v>
      </c>
      <c r="B477" s="19" t="s">
        <v>642</v>
      </c>
      <c r="C477" s="40" t="s">
        <v>307</v>
      </c>
      <c r="D477" s="231" t="s">
        <v>210</v>
      </c>
      <c r="E477" s="231" t="s">
        <v>820</v>
      </c>
      <c r="F477" s="231" t="s">
        <v>308</v>
      </c>
      <c r="G477" s="237">
        <v>3960</v>
      </c>
      <c r="H477" s="237">
        <v>0</v>
      </c>
      <c r="I477" s="221">
        <f t="shared" si="28"/>
        <v>0</v>
      </c>
      <c r="J477" s="244"/>
      <c r="K477" s="244"/>
    </row>
    <row r="478" spans="1:11" ht="12.75">
      <c r="A478" s="117">
        <f t="shared" si="29"/>
        <v>459</v>
      </c>
      <c r="B478" s="19" t="s">
        <v>642</v>
      </c>
      <c r="C478" s="184" t="s">
        <v>91</v>
      </c>
      <c r="D478" s="19" t="s">
        <v>92</v>
      </c>
      <c r="E478" s="19"/>
      <c r="F478" s="19"/>
      <c r="G478" s="220">
        <f>G482+G479</f>
        <v>2007.3</v>
      </c>
      <c r="H478" s="220">
        <f>H482+H479</f>
        <v>1112.3000000000002</v>
      </c>
      <c r="I478" s="221">
        <f t="shared" si="28"/>
        <v>55.412743486275104</v>
      </c>
      <c r="J478" s="244"/>
      <c r="K478" s="244"/>
    </row>
    <row r="479" spans="1:11" ht="12.75">
      <c r="A479" s="117">
        <f t="shared" si="29"/>
        <v>460</v>
      </c>
      <c r="B479" s="19" t="s">
        <v>642</v>
      </c>
      <c r="C479" s="40" t="s">
        <v>93</v>
      </c>
      <c r="D479" s="231" t="s">
        <v>94</v>
      </c>
      <c r="E479" s="231" t="s">
        <v>566</v>
      </c>
      <c r="F479" s="231"/>
      <c r="G479" s="237">
        <f>G480</f>
        <v>570</v>
      </c>
      <c r="H479" s="237">
        <f>H480</f>
        <v>570</v>
      </c>
      <c r="I479" s="221">
        <f t="shared" si="28"/>
        <v>100</v>
      </c>
      <c r="J479" s="244"/>
      <c r="K479" s="244"/>
    </row>
    <row r="480" spans="1:11" ht="51">
      <c r="A480" s="117">
        <f t="shared" si="29"/>
        <v>461</v>
      </c>
      <c r="B480" s="19" t="s">
        <v>642</v>
      </c>
      <c r="C480" s="40" t="s">
        <v>324</v>
      </c>
      <c r="D480" s="231" t="s">
        <v>94</v>
      </c>
      <c r="E480" s="231" t="s">
        <v>95</v>
      </c>
      <c r="F480" s="231"/>
      <c r="G480" s="237">
        <f>G481</f>
        <v>570</v>
      </c>
      <c r="H480" s="237">
        <f>H481</f>
        <v>570</v>
      </c>
      <c r="I480" s="221">
        <f t="shared" si="28"/>
        <v>100</v>
      </c>
      <c r="J480" s="244"/>
      <c r="K480" s="244"/>
    </row>
    <row r="481" spans="1:11" ht="12.75">
      <c r="A481" s="117">
        <f t="shared" si="29"/>
        <v>462</v>
      </c>
      <c r="B481" s="19" t="s">
        <v>642</v>
      </c>
      <c r="C481" s="40" t="s">
        <v>307</v>
      </c>
      <c r="D481" s="231" t="s">
        <v>94</v>
      </c>
      <c r="E481" s="231" t="s">
        <v>95</v>
      </c>
      <c r="F481" s="231" t="s">
        <v>308</v>
      </c>
      <c r="G481" s="237">
        <v>570</v>
      </c>
      <c r="H481" s="237">
        <v>570</v>
      </c>
      <c r="I481" s="221">
        <f t="shared" si="28"/>
        <v>100</v>
      </c>
      <c r="J481" s="244"/>
      <c r="K481" s="244"/>
    </row>
    <row r="482" spans="1:11" ht="12.75">
      <c r="A482" s="117">
        <f t="shared" si="29"/>
        <v>463</v>
      </c>
      <c r="B482" s="19" t="s">
        <v>642</v>
      </c>
      <c r="C482" s="184" t="s">
        <v>672</v>
      </c>
      <c r="D482" s="19" t="s">
        <v>673</v>
      </c>
      <c r="E482" s="19"/>
      <c r="F482" s="19"/>
      <c r="G482" s="220">
        <f>G483+G485</f>
        <v>1437.3</v>
      </c>
      <c r="H482" s="220">
        <f>H483+H485</f>
        <v>542.3000000000001</v>
      </c>
      <c r="I482" s="221">
        <f t="shared" si="28"/>
        <v>37.7304668475614</v>
      </c>
      <c r="J482" s="244"/>
      <c r="K482" s="244"/>
    </row>
    <row r="483" spans="1:11" ht="25.5">
      <c r="A483" s="117">
        <f t="shared" si="29"/>
        <v>464</v>
      </c>
      <c r="B483" s="19" t="s">
        <v>642</v>
      </c>
      <c r="C483" s="184" t="s">
        <v>847</v>
      </c>
      <c r="D483" s="19" t="s">
        <v>673</v>
      </c>
      <c r="E483" s="19" t="s">
        <v>848</v>
      </c>
      <c r="F483" s="19"/>
      <c r="G483" s="220">
        <f>G484</f>
        <v>90.7</v>
      </c>
      <c r="H483" s="220">
        <f>H484</f>
        <v>90.7</v>
      </c>
      <c r="I483" s="221">
        <f t="shared" si="28"/>
        <v>100</v>
      </c>
      <c r="J483" s="244"/>
      <c r="K483" s="244"/>
    </row>
    <row r="484" spans="1:11" ht="12.75">
      <c r="A484" s="117">
        <f t="shared" si="29"/>
        <v>465</v>
      </c>
      <c r="B484" s="19" t="s">
        <v>642</v>
      </c>
      <c r="C484" s="184" t="s">
        <v>307</v>
      </c>
      <c r="D484" s="19" t="s">
        <v>673</v>
      </c>
      <c r="E484" s="19" t="s">
        <v>848</v>
      </c>
      <c r="F484" s="19" t="s">
        <v>308</v>
      </c>
      <c r="G484" s="220">
        <v>90.7</v>
      </c>
      <c r="H484" s="220">
        <v>90.7</v>
      </c>
      <c r="I484" s="221">
        <f t="shared" si="28"/>
        <v>100</v>
      </c>
      <c r="J484" s="244"/>
      <c r="K484" s="244"/>
    </row>
    <row r="485" spans="1:11" ht="51">
      <c r="A485" s="117">
        <f t="shared" si="29"/>
        <v>466</v>
      </c>
      <c r="B485" s="19" t="s">
        <v>642</v>
      </c>
      <c r="C485" s="249" t="s">
        <v>370</v>
      </c>
      <c r="D485" s="19" t="s">
        <v>673</v>
      </c>
      <c r="E485" s="19" t="s">
        <v>259</v>
      </c>
      <c r="F485" s="19"/>
      <c r="G485" s="220">
        <f>G486</f>
        <v>1346.6</v>
      </c>
      <c r="H485" s="220">
        <f>H486</f>
        <v>451.6</v>
      </c>
      <c r="I485" s="221">
        <f t="shared" si="28"/>
        <v>33.536313678895</v>
      </c>
      <c r="J485" s="244"/>
      <c r="K485" s="244"/>
    </row>
    <row r="486" spans="1:11" ht="25.5">
      <c r="A486" s="117">
        <f t="shared" si="29"/>
        <v>467</v>
      </c>
      <c r="B486" s="19" t="s">
        <v>642</v>
      </c>
      <c r="C486" s="184" t="s">
        <v>371</v>
      </c>
      <c r="D486" s="19" t="s">
        <v>673</v>
      </c>
      <c r="E486" s="19" t="s">
        <v>667</v>
      </c>
      <c r="F486" s="19"/>
      <c r="G486" s="220">
        <f>G487</f>
        <v>1346.6</v>
      </c>
      <c r="H486" s="220">
        <f>H487</f>
        <v>451.6</v>
      </c>
      <c r="I486" s="221">
        <f t="shared" si="28"/>
        <v>33.536313678895</v>
      </c>
      <c r="J486" s="244"/>
      <c r="K486" s="244"/>
    </row>
    <row r="487" spans="1:11" ht="12.75">
      <c r="A487" s="117">
        <f t="shared" si="29"/>
        <v>468</v>
      </c>
      <c r="B487" s="19" t="s">
        <v>642</v>
      </c>
      <c r="C487" s="184" t="s">
        <v>307</v>
      </c>
      <c r="D487" s="19" t="s">
        <v>673</v>
      </c>
      <c r="E487" s="19" t="s">
        <v>667</v>
      </c>
      <c r="F487" s="19" t="s">
        <v>308</v>
      </c>
      <c r="G487" s="220">
        <v>1346.6</v>
      </c>
      <c r="H487" s="220">
        <v>451.6</v>
      </c>
      <c r="I487" s="221">
        <f t="shared" si="28"/>
        <v>33.536313678895</v>
      </c>
      <c r="J487" s="244"/>
      <c r="K487" s="244"/>
    </row>
    <row r="488" spans="1:11" ht="12.75">
      <c r="A488" s="117">
        <f t="shared" si="29"/>
        <v>469</v>
      </c>
      <c r="B488" s="19" t="s">
        <v>642</v>
      </c>
      <c r="C488" s="184" t="s">
        <v>96</v>
      </c>
      <c r="D488" s="19" t="s">
        <v>97</v>
      </c>
      <c r="E488" s="19"/>
      <c r="F488" s="19"/>
      <c r="G488" s="220">
        <f>G489</f>
        <v>26875.700000000004</v>
      </c>
      <c r="H488" s="220">
        <f>H489</f>
        <v>26790.100000000002</v>
      </c>
      <c r="I488" s="221">
        <f t="shared" si="28"/>
        <v>99.68149666799376</v>
      </c>
      <c r="J488" s="244"/>
      <c r="K488" s="244"/>
    </row>
    <row r="489" spans="1:11" ht="12.75">
      <c r="A489" s="117">
        <f t="shared" si="29"/>
        <v>470</v>
      </c>
      <c r="B489" s="19" t="s">
        <v>642</v>
      </c>
      <c r="C489" s="184" t="s">
        <v>262</v>
      </c>
      <c r="D489" s="19" t="s">
        <v>263</v>
      </c>
      <c r="E489" s="19"/>
      <c r="F489" s="19"/>
      <c r="G489" s="220">
        <f>G490</f>
        <v>26875.700000000004</v>
      </c>
      <c r="H489" s="220">
        <f>H490</f>
        <v>26790.100000000002</v>
      </c>
      <c r="I489" s="221">
        <f t="shared" si="28"/>
        <v>99.68149666799376</v>
      </c>
      <c r="J489" s="244"/>
      <c r="K489" s="244"/>
    </row>
    <row r="490" spans="1:11" ht="102">
      <c r="A490" s="117">
        <f t="shared" si="29"/>
        <v>471</v>
      </c>
      <c r="B490" s="19" t="s">
        <v>642</v>
      </c>
      <c r="C490" s="184" t="s">
        <v>315</v>
      </c>
      <c r="D490" s="19" t="s">
        <v>263</v>
      </c>
      <c r="E490" s="19" t="s">
        <v>316</v>
      </c>
      <c r="F490" s="19"/>
      <c r="G490" s="220">
        <f>G491+G493+G495+G497</f>
        <v>26875.700000000004</v>
      </c>
      <c r="H490" s="220">
        <f>H491+H493+H495+H497</f>
        <v>26790.100000000002</v>
      </c>
      <c r="I490" s="221">
        <f t="shared" si="28"/>
        <v>99.68149666799376</v>
      </c>
      <c r="J490" s="244"/>
      <c r="K490" s="244"/>
    </row>
    <row r="491" spans="1:11" ht="127.5">
      <c r="A491" s="117">
        <f t="shared" si="29"/>
        <v>472</v>
      </c>
      <c r="B491" s="19" t="s">
        <v>642</v>
      </c>
      <c r="C491" s="184" t="s">
        <v>1117</v>
      </c>
      <c r="D491" s="19" t="s">
        <v>263</v>
      </c>
      <c r="E491" s="19" t="s">
        <v>317</v>
      </c>
      <c r="F491" s="19" t="s">
        <v>566</v>
      </c>
      <c r="G491" s="220">
        <f>G492</f>
        <v>5922.1</v>
      </c>
      <c r="H491" s="220">
        <f>H492</f>
        <v>5842.5</v>
      </c>
      <c r="I491" s="221">
        <f t="shared" si="28"/>
        <v>98.65588220394793</v>
      </c>
      <c r="J491" s="244"/>
      <c r="K491" s="244"/>
    </row>
    <row r="492" spans="1:11" ht="12.75">
      <c r="A492" s="117">
        <f t="shared" si="29"/>
        <v>473</v>
      </c>
      <c r="B492" s="19" t="s">
        <v>642</v>
      </c>
      <c r="C492" s="184" t="s">
        <v>306</v>
      </c>
      <c r="D492" s="19" t="s">
        <v>263</v>
      </c>
      <c r="E492" s="19" t="s">
        <v>317</v>
      </c>
      <c r="F492" s="19" t="s">
        <v>318</v>
      </c>
      <c r="G492" s="220">
        <v>5922.1</v>
      </c>
      <c r="H492" s="220">
        <v>5842.5</v>
      </c>
      <c r="I492" s="221">
        <f t="shared" si="28"/>
        <v>98.65588220394793</v>
      </c>
      <c r="J492" s="244"/>
      <c r="K492" s="244"/>
    </row>
    <row r="493" spans="1:11" ht="76.5">
      <c r="A493" s="117">
        <f t="shared" si="29"/>
        <v>474</v>
      </c>
      <c r="B493" s="19" t="s">
        <v>642</v>
      </c>
      <c r="C493" s="184" t="s">
        <v>1118</v>
      </c>
      <c r="D493" s="19" t="s">
        <v>263</v>
      </c>
      <c r="E493" s="19" t="s">
        <v>319</v>
      </c>
      <c r="F493" s="19" t="s">
        <v>566</v>
      </c>
      <c r="G493" s="220">
        <f>G494</f>
        <v>20661.2</v>
      </c>
      <c r="H493" s="220">
        <f>H494</f>
        <v>20661.2</v>
      </c>
      <c r="I493" s="221">
        <f t="shared" si="28"/>
        <v>100</v>
      </c>
      <c r="J493" s="244"/>
      <c r="K493" s="244"/>
    </row>
    <row r="494" spans="1:11" ht="12.75">
      <c r="A494" s="117">
        <f t="shared" si="29"/>
        <v>475</v>
      </c>
      <c r="B494" s="19" t="s">
        <v>642</v>
      </c>
      <c r="C494" s="184" t="s">
        <v>306</v>
      </c>
      <c r="D494" s="19" t="s">
        <v>263</v>
      </c>
      <c r="E494" s="19" t="s">
        <v>319</v>
      </c>
      <c r="F494" s="19" t="s">
        <v>318</v>
      </c>
      <c r="G494" s="220">
        <f>20191.2+600-130</f>
        <v>20661.2</v>
      </c>
      <c r="H494" s="220">
        <f>20191.2+600-130</f>
        <v>20661.2</v>
      </c>
      <c r="I494" s="221">
        <f t="shared" si="28"/>
        <v>100</v>
      </c>
      <c r="J494" s="244"/>
      <c r="K494" s="244"/>
    </row>
    <row r="495" spans="1:11" ht="63.75">
      <c r="A495" s="117">
        <f t="shared" si="29"/>
        <v>476</v>
      </c>
      <c r="B495" s="19" t="s">
        <v>642</v>
      </c>
      <c r="C495" s="184" t="s">
        <v>1119</v>
      </c>
      <c r="D495" s="19" t="s">
        <v>263</v>
      </c>
      <c r="E495" s="19" t="s">
        <v>320</v>
      </c>
      <c r="F495" s="19" t="s">
        <v>566</v>
      </c>
      <c r="G495" s="220">
        <f>G496</f>
        <v>95.4</v>
      </c>
      <c r="H495" s="220">
        <f>H496</f>
        <v>89.4</v>
      </c>
      <c r="I495" s="221">
        <f t="shared" si="28"/>
        <v>93.71069182389937</v>
      </c>
      <c r="J495" s="244"/>
      <c r="K495" s="244"/>
    </row>
    <row r="496" spans="1:11" ht="12.75">
      <c r="A496" s="117">
        <f t="shared" si="29"/>
        <v>477</v>
      </c>
      <c r="B496" s="19" t="s">
        <v>642</v>
      </c>
      <c r="C496" s="184" t="s">
        <v>1120</v>
      </c>
      <c r="D496" s="19" t="s">
        <v>263</v>
      </c>
      <c r="E496" s="19" t="s">
        <v>320</v>
      </c>
      <c r="F496" s="19" t="s">
        <v>318</v>
      </c>
      <c r="G496" s="220">
        <v>95.4</v>
      </c>
      <c r="H496" s="220">
        <v>89.4</v>
      </c>
      <c r="I496" s="221">
        <f t="shared" si="28"/>
        <v>93.71069182389937</v>
      </c>
      <c r="J496" s="244"/>
      <c r="K496" s="244"/>
    </row>
    <row r="497" spans="1:11" ht="76.5">
      <c r="A497" s="117">
        <f t="shared" si="29"/>
        <v>478</v>
      </c>
      <c r="B497" s="19" t="s">
        <v>642</v>
      </c>
      <c r="C497" s="184" t="s">
        <v>1121</v>
      </c>
      <c r="D497" s="19" t="s">
        <v>263</v>
      </c>
      <c r="E497" s="19" t="s">
        <v>442</v>
      </c>
      <c r="F497" s="19"/>
      <c r="G497" s="220">
        <f>G498</f>
        <v>197</v>
      </c>
      <c r="H497" s="220">
        <f>H498</f>
        <v>197</v>
      </c>
      <c r="I497" s="221">
        <f t="shared" si="28"/>
        <v>100</v>
      </c>
      <c r="J497" s="244"/>
      <c r="K497" s="244"/>
    </row>
    <row r="498" spans="1:11" ht="12.75">
      <c r="A498" s="117">
        <f t="shared" si="29"/>
        <v>479</v>
      </c>
      <c r="B498" s="19" t="s">
        <v>642</v>
      </c>
      <c r="C498" s="184" t="s">
        <v>306</v>
      </c>
      <c r="D498" s="19" t="s">
        <v>263</v>
      </c>
      <c r="E498" s="19" t="s">
        <v>442</v>
      </c>
      <c r="F498" s="19" t="s">
        <v>318</v>
      </c>
      <c r="G498" s="220">
        <v>197</v>
      </c>
      <c r="H498" s="220">
        <v>197</v>
      </c>
      <c r="I498" s="221">
        <f t="shared" si="28"/>
        <v>100</v>
      </c>
      <c r="J498" s="244"/>
      <c r="K498" s="244"/>
    </row>
    <row r="499" spans="1:11" ht="12.75">
      <c r="A499" s="117">
        <f t="shared" si="29"/>
        <v>480</v>
      </c>
      <c r="B499" s="19" t="s">
        <v>642</v>
      </c>
      <c r="C499" s="184" t="s">
        <v>322</v>
      </c>
      <c r="D499" s="19" t="s">
        <v>104</v>
      </c>
      <c r="E499" s="19"/>
      <c r="F499" s="19"/>
      <c r="G499" s="220">
        <f>G500</f>
        <v>12614.8</v>
      </c>
      <c r="H499" s="220">
        <f>H500</f>
        <v>11169.7</v>
      </c>
      <c r="I499" s="221">
        <f t="shared" si="28"/>
        <v>88.5444081554999</v>
      </c>
      <c r="J499" s="244"/>
      <c r="K499" s="244"/>
    </row>
    <row r="500" spans="1:11" ht="12.75">
      <c r="A500" s="117">
        <f t="shared" si="29"/>
        <v>481</v>
      </c>
      <c r="B500" s="19" t="s">
        <v>642</v>
      </c>
      <c r="C500" s="184" t="s">
        <v>105</v>
      </c>
      <c r="D500" s="19" t="s">
        <v>106</v>
      </c>
      <c r="E500" s="19"/>
      <c r="F500" s="19"/>
      <c r="G500" s="220">
        <f>G513+G507+G501+G504+G510+G518+G516</f>
        <v>12614.8</v>
      </c>
      <c r="H500" s="220">
        <f>H513+H507+H501+H504+H510+H518+H516</f>
        <v>11169.7</v>
      </c>
      <c r="I500" s="221">
        <f t="shared" si="28"/>
        <v>88.5444081554999</v>
      </c>
      <c r="J500" s="244"/>
      <c r="K500" s="244"/>
    </row>
    <row r="501" spans="1:11" ht="25.5">
      <c r="A501" s="117">
        <f t="shared" si="29"/>
        <v>482</v>
      </c>
      <c r="B501" s="19" t="s">
        <v>642</v>
      </c>
      <c r="C501" s="230" t="s">
        <v>604</v>
      </c>
      <c r="D501" s="19" t="s">
        <v>106</v>
      </c>
      <c r="E501" s="19" t="s">
        <v>605</v>
      </c>
      <c r="F501" s="19"/>
      <c r="G501" s="220">
        <f>G502</f>
        <v>50</v>
      </c>
      <c r="H501" s="220">
        <f>H502</f>
        <v>50</v>
      </c>
      <c r="I501" s="221">
        <f t="shared" si="28"/>
        <v>100</v>
      </c>
      <c r="J501" s="244"/>
      <c r="K501" s="244"/>
    </row>
    <row r="502" spans="1:11" ht="51">
      <c r="A502" s="117">
        <f t="shared" si="29"/>
        <v>483</v>
      </c>
      <c r="B502" s="19" t="s">
        <v>642</v>
      </c>
      <c r="C502" s="230" t="s">
        <v>1122</v>
      </c>
      <c r="D502" s="19" t="s">
        <v>106</v>
      </c>
      <c r="E502" s="19" t="s">
        <v>1123</v>
      </c>
      <c r="F502" s="19"/>
      <c r="G502" s="220">
        <f>G503</f>
        <v>50</v>
      </c>
      <c r="H502" s="220">
        <f>H503</f>
        <v>50</v>
      </c>
      <c r="I502" s="221">
        <f t="shared" si="28"/>
        <v>100</v>
      </c>
      <c r="J502" s="244"/>
      <c r="K502" s="244"/>
    </row>
    <row r="503" spans="1:11" ht="12.75">
      <c r="A503" s="117">
        <f t="shared" si="29"/>
        <v>484</v>
      </c>
      <c r="B503" s="19" t="s">
        <v>642</v>
      </c>
      <c r="C503" s="184" t="s">
        <v>306</v>
      </c>
      <c r="D503" s="19" t="s">
        <v>106</v>
      </c>
      <c r="E503" s="19" t="s">
        <v>1123</v>
      </c>
      <c r="F503" s="19" t="s">
        <v>318</v>
      </c>
      <c r="G503" s="220">
        <v>50</v>
      </c>
      <c r="H503" s="220">
        <v>50</v>
      </c>
      <c r="I503" s="221">
        <f t="shared" si="28"/>
        <v>100</v>
      </c>
      <c r="J503" s="244"/>
      <c r="K503" s="244"/>
    </row>
    <row r="504" spans="1:11" ht="38.25">
      <c r="A504" s="117">
        <f t="shared" si="29"/>
        <v>485</v>
      </c>
      <c r="B504" s="19" t="s">
        <v>642</v>
      </c>
      <c r="C504" s="230" t="s">
        <v>1124</v>
      </c>
      <c r="D504" s="19" t="s">
        <v>106</v>
      </c>
      <c r="E504" s="19" t="s">
        <v>117</v>
      </c>
      <c r="F504" s="19"/>
      <c r="G504" s="220">
        <f>G505</f>
        <v>100</v>
      </c>
      <c r="H504" s="220">
        <f>H505</f>
        <v>100</v>
      </c>
      <c r="I504" s="221">
        <f t="shared" si="28"/>
        <v>100</v>
      </c>
      <c r="J504" s="244"/>
      <c r="K504" s="244"/>
    </row>
    <row r="505" spans="1:11" ht="38.25">
      <c r="A505" s="117">
        <f t="shared" si="29"/>
        <v>486</v>
      </c>
      <c r="B505" s="19" t="s">
        <v>642</v>
      </c>
      <c r="C505" s="230" t="s">
        <v>1125</v>
      </c>
      <c r="D505" s="19" t="s">
        <v>106</v>
      </c>
      <c r="E505" s="19" t="s">
        <v>443</v>
      </c>
      <c r="F505" s="19"/>
      <c r="G505" s="220">
        <f>G506</f>
        <v>100</v>
      </c>
      <c r="H505" s="220">
        <f>H506</f>
        <v>100</v>
      </c>
      <c r="I505" s="221">
        <f t="shared" si="28"/>
        <v>100</v>
      </c>
      <c r="J505" s="244"/>
      <c r="K505" s="244"/>
    </row>
    <row r="506" spans="1:11" ht="12.75">
      <c r="A506" s="117">
        <f t="shared" si="29"/>
        <v>487</v>
      </c>
      <c r="B506" s="19" t="s">
        <v>642</v>
      </c>
      <c r="C506" s="40" t="s">
        <v>307</v>
      </c>
      <c r="D506" s="19" t="s">
        <v>106</v>
      </c>
      <c r="E506" s="19" t="s">
        <v>443</v>
      </c>
      <c r="F506" s="19" t="s">
        <v>308</v>
      </c>
      <c r="G506" s="220">
        <v>100</v>
      </c>
      <c r="H506" s="220">
        <v>100</v>
      </c>
      <c r="I506" s="221">
        <f t="shared" si="28"/>
        <v>100</v>
      </c>
      <c r="J506" s="244"/>
      <c r="K506" s="244"/>
    </row>
    <row r="507" spans="1:11" ht="63.75">
      <c r="A507" s="117">
        <f t="shared" si="29"/>
        <v>488</v>
      </c>
      <c r="B507" s="19" t="s">
        <v>642</v>
      </c>
      <c r="C507" s="40" t="s">
        <v>444</v>
      </c>
      <c r="D507" s="231" t="s">
        <v>106</v>
      </c>
      <c r="E507" s="231" t="s">
        <v>445</v>
      </c>
      <c r="F507" s="231"/>
      <c r="G507" s="237">
        <f>G508</f>
        <v>5575.3</v>
      </c>
      <c r="H507" s="237">
        <f>H508</f>
        <v>4615.3</v>
      </c>
      <c r="I507" s="221">
        <f t="shared" si="28"/>
        <v>82.78119563072839</v>
      </c>
      <c r="J507" s="244"/>
      <c r="K507" s="244"/>
    </row>
    <row r="508" spans="1:11" ht="89.25">
      <c r="A508" s="117">
        <f t="shared" si="29"/>
        <v>489</v>
      </c>
      <c r="B508" s="19" t="s">
        <v>642</v>
      </c>
      <c r="C508" s="40" t="s">
        <v>446</v>
      </c>
      <c r="D508" s="231" t="s">
        <v>106</v>
      </c>
      <c r="E508" s="231" t="s">
        <v>447</v>
      </c>
      <c r="F508" s="231"/>
      <c r="G508" s="237">
        <f>G509</f>
        <v>5575.3</v>
      </c>
      <c r="H508" s="237">
        <f>H509</f>
        <v>4615.3</v>
      </c>
      <c r="I508" s="221">
        <f t="shared" si="28"/>
        <v>82.78119563072839</v>
      </c>
      <c r="J508" s="244"/>
      <c r="K508" s="244"/>
    </row>
    <row r="509" spans="1:11" ht="12.75">
      <c r="A509" s="117">
        <f t="shared" si="29"/>
        <v>490</v>
      </c>
      <c r="B509" s="19" t="s">
        <v>642</v>
      </c>
      <c r="C509" s="40" t="s">
        <v>307</v>
      </c>
      <c r="D509" s="231" t="s">
        <v>106</v>
      </c>
      <c r="E509" s="231" t="s">
        <v>447</v>
      </c>
      <c r="F509" s="231" t="s">
        <v>308</v>
      </c>
      <c r="G509" s="237">
        <v>5575.3</v>
      </c>
      <c r="H509" s="237">
        <v>4615.3</v>
      </c>
      <c r="I509" s="221">
        <f t="shared" si="28"/>
        <v>82.78119563072839</v>
      </c>
      <c r="J509" s="244"/>
      <c r="K509" s="244"/>
    </row>
    <row r="510" spans="1:11" ht="51">
      <c r="A510" s="117">
        <f t="shared" si="29"/>
        <v>491</v>
      </c>
      <c r="B510" s="19" t="s">
        <v>642</v>
      </c>
      <c r="C510" s="230" t="s">
        <v>1126</v>
      </c>
      <c r="D510" s="231" t="s">
        <v>106</v>
      </c>
      <c r="E510" s="231" t="s">
        <v>259</v>
      </c>
      <c r="F510" s="231"/>
      <c r="G510" s="237">
        <f>G511</f>
        <v>975.5</v>
      </c>
      <c r="H510" s="237">
        <f>H511</f>
        <v>975.5</v>
      </c>
      <c r="I510" s="221">
        <f t="shared" si="28"/>
        <v>100</v>
      </c>
      <c r="J510" s="244"/>
      <c r="K510" s="244"/>
    </row>
    <row r="511" spans="1:11" ht="63.75">
      <c r="A511" s="117">
        <f t="shared" si="29"/>
        <v>492</v>
      </c>
      <c r="B511" s="19" t="s">
        <v>642</v>
      </c>
      <c r="C511" s="230" t="s">
        <v>1127</v>
      </c>
      <c r="D511" s="231" t="s">
        <v>106</v>
      </c>
      <c r="E511" s="231" t="s">
        <v>861</v>
      </c>
      <c r="F511" s="231"/>
      <c r="G511" s="237">
        <f>G512</f>
        <v>975.5</v>
      </c>
      <c r="H511" s="237">
        <f>H512</f>
        <v>975.5</v>
      </c>
      <c r="I511" s="221">
        <f t="shared" si="28"/>
        <v>100</v>
      </c>
      <c r="J511" s="244"/>
      <c r="K511" s="244"/>
    </row>
    <row r="512" spans="1:11" ht="12.75">
      <c r="A512" s="117">
        <f t="shared" si="29"/>
        <v>493</v>
      </c>
      <c r="B512" s="19" t="s">
        <v>642</v>
      </c>
      <c r="C512" s="40" t="s">
        <v>307</v>
      </c>
      <c r="D512" s="231" t="s">
        <v>106</v>
      </c>
      <c r="E512" s="231" t="s">
        <v>861</v>
      </c>
      <c r="F512" s="231" t="s">
        <v>308</v>
      </c>
      <c r="G512" s="237">
        <v>975.5</v>
      </c>
      <c r="H512" s="237">
        <v>975.5</v>
      </c>
      <c r="I512" s="221">
        <f t="shared" si="28"/>
        <v>100</v>
      </c>
      <c r="J512" s="244"/>
      <c r="K512" s="244"/>
    </row>
    <row r="513" spans="1:11" ht="25.5">
      <c r="A513" s="117">
        <f t="shared" si="29"/>
        <v>494</v>
      </c>
      <c r="B513" s="19" t="s">
        <v>642</v>
      </c>
      <c r="C513" s="184" t="s">
        <v>89</v>
      </c>
      <c r="D513" s="231" t="s">
        <v>106</v>
      </c>
      <c r="E513" s="231" t="s">
        <v>90</v>
      </c>
      <c r="F513" s="231"/>
      <c r="G513" s="234">
        <f>G514</f>
        <v>3164.5</v>
      </c>
      <c r="H513" s="234">
        <f>H514</f>
        <v>2679.4</v>
      </c>
      <c r="I513" s="221">
        <f t="shared" si="28"/>
        <v>84.67056407015326</v>
      </c>
      <c r="J513" s="244"/>
      <c r="K513" s="244"/>
    </row>
    <row r="514" spans="1:11" ht="51">
      <c r="A514" s="117">
        <f t="shared" si="29"/>
        <v>495</v>
      </c>
      <c r="B514" s="19" t="s">
        <v>642</v>
      </c>
      <c r="C514" s="40" t="s">
        <v>1128</v>
      </c>
      <c r="D514" s="231" t="s">
        <v>106</v>
      </c>
      <c r="E514" s="231" t="s">
        <v>1027</v>
      </c>
      <c r="F514" s="231"/>
      <c r="G514" s="234">
        <f>G515</f>
        <v>3164.5</v>
      </c>
      <c r="H514" s="234">
        <f>H515</f>
        <v>2679.4</v>
      </c>
      <c r="I514" s="221">
        <f t="shared" si="28"/>
        <v>84.67056407015326</v>
      </c>
      <c r="J514" s="244"/>
      <c r="K514" s="244"/>
    </row>
    <row r="515" spans="1:11" ht="12.75">
      <c r="A515" s="117">
        <f t="shared" si="29"/>
        <v>496</v>
      </c>
      <c r="B515" s="19" t="s">
        <v>642</v>
      </c>
      <c r="C515" s="40" t="s">
        <v>307</v>
      </c>
      <c r="D515" s="231" t="s">
        <v>106</v>
      </c>
      <c r="E515" s="231" t="s">
        <v>1027</v>
      </c>
      <c r="F515" s="231" t="s">
        <v>308</v>
      </c>
      <c r="G515" s="234">
        <v>3164.5</v>
      </c>
      <c r="H515" s="234">
        <v>2679.4</v>
      </c>
      <c r="I515" s="221">
        <f t="shared" si="28"/>
        <v>84.67056407015326</v>
      </c>
      <c r="J515" s="244"/>
      <c r="K515" s="244"/>
    </row>
    <row r="516" spans="1:11" ht="76.5">
      <c r="A516" s="117">
        <f t="shared" si="29"/>
        <v>497</v>
      </c>
      <c r="B516" s="19" t="s">
        <v>642</v>
      </c>
      <c r="C516" s="235" t="s">
        <v>1028</v>
      </c>
      <c r="D516" s="231" t="s">
        <v>106</v>
      </c>
      <c r="E516" s="231" t="s">
        <v>1029</v>
      </c>
      <c r="F516" s="231"/>
      <c r="G516" s="237">
        <f>G517</f>
        <v>2349.5</v>
      </c>
      <c r="H516" s="237">
        <f>H517</f>
        <v>2349.5</v>
      </c>
      <c r="I516" s="221">
        <f t="shared" si="28"/>
        <v>100</v>
      </c>
      <c r="J516" s="244"/>
      <c r="K516" s="244"/>
    </row>
    <row r="517" spans="1:11" ht="12.75">
      <c r="A517" s="117">
        <f t="shared" si="29"/>
        <v>498</v>
      </c>
      <c r="B517" s="19" t="s">
        <v>642</v>
      </c>
      <c r="C517" s="40" t="s">
        <v>307</v>
      </c>
      <c r="D517" s="231" t="s">
        <v>106</v>
      </c>
      <c r="E517" s="231" t="s">
        <v>1029</v>
      </c>
      <c r="F517" s="231" t="s">
        <v>308</v>
      </c>
      <c r="G517" s="237">
        <v>2349.5</v>
      </c>
      <c r="H517" s="237">
        <v>2349.5</v>
      </c>
      <c r="I517" s="221">
        <f t="shared" si="28"/>
        <v>100</v>
      </c>
      <c r="J517" s="244"/>
      <c r="K517" s="244"/>
    </row>
    <row r="518" spans="1:11" ht="38.25">
      <c r="A518" s="117">
        <f t="shared" si="29"/>
        <v>499</v>
      </c>
      <c r="B518" s="19" t="s">
        <v>642</v>
      </c>
      <c r="C518" s="230" t="s">
        <v>1129</v>
      </c>
      <c r="D518" s="231" t="s">
        <v>106</v>
      </c>
      <c r="E518" s="250" t="s">
        <v>1130</v>
      </c>
      <c r="F518" s="231"/>
      <c r="G518" s="234">
        <f>G519</f>
        <v>400</v>
      </c>
      <c r="H518" s="234">
        <f>H519</f>
        <v>400</v>
      </c>
      <c r="I518" s="221">
        <f t="shared" si="28"/>
        <v>100</v>
      </c>
      <c r="J518" s="244"/>
      <c r="K518" s="244"/>
    </row>
    <row r="519" spans="1:11" ht="51">
      <c r="A519" s="117">
        <f t="shared" si="29"/>
        <v>500</v>
      </c>
      <c r="B519" s="19" t="s">
        <v>642</v>
      </c>
      <c r="C519" s="230" t="s">
        <v>1131</v>
      </c>
      <c r="D519" s="231" t="s">
        <v>106</v>
      </c>
      <c r="E519" s="250" t="s">
        <v>119</v>
      </c>
      <c r="F519" s="231"/>
      <c r="G519" s="234">
        <f>G520</f>
        <v>400</v>
      </c>
      <c r="H519" s="234">
        <f>H520</f>
        <v>400</v>
      </c>
      <c r="I519" s="221">
        <f t="shared" si="28"/>
        <v>100</v>
      </c>
      <c r="J519" s="244"/>
      <c r="K519" s="244"/>
    </row>
    <row r="520" spans="1:11" ht="12.75">
      <c r="A520" s="117">
        <f t="shared" si="29"/>
        <v>501</v>
      </c>
      <c r="B520" s="19" t="s">
        <v>642</v>
      </c>
      <c r="C520" s="40" t="s">
        <v>307</v>
      </c>
      <c r="D520" s="231" t="s">
        <v>106</v>
      </c>
      <c r="E520" s="231" t="s">
        <v>119</v>
      </c>
      <c r="F520" s="231" t="s">
        <v>308</v>
      </c>
      <c r="G520" s="234">
        <v>400</v>
      </c>
      <c r="H520" s="234">
        <v>400</v>
      </c>
      <c r="I520" s="221">
        <f t="shared" si="28"/>
        <v>100</v>
      </c>
      <c r="J520" s="244"/>
      <c r="K520" s="244"/>
    </row>
    <row r="521" spans="1:11" ht="25.5">
      <c r="A521" s="117">
        <f t="shared" si="29"/>
        <v>502</v>
      </c>
      <c r="B521" s="19" t="s">
        <v>642</v>
      </c>
      <c r="C521" s="184" t="s">
        <v>213</v>
      </c>
      <c r="D521" s="19" t="s">
        <v>214</v>
      </c>
      <c r="E521" s="19" t="s">
        <v>566</v>
      </c>
      <c r="F521" s="19" t="s">
        <v>566</v>
      </c>
      <c r="G521" s="220">
        <f aca="true" t="shared" si="30" ref="G521:H524">G522</f>
        <v>195.6</v>
      </c>
      <c r="H521" s="220">
        <f t="shared" si="30"/>
        <v>195.6</v>
      </c>
      <c r="I521" s="221">
        <f t="shared" si="28"/>
        <v>100</v>
      </c>
      <c r="J521" s="244"/>
      <c r="K521" s="244"/>
    </row>
    <row r="522" spans="1:11" ht="25.5">
      <c r="A522" s="117">
        <f t="shared" si="29"/>
        <v>503</v>
      </c>
      <c r="B522" s="19" t="s">
        <v>642</v>
      </c>
      <c r="C522" s="184" t="s">
        <v>215</v>
      </c>
      <c r="D522" s="19" t="s">
        <v>216</v>
      </c>
      <c r="E522" s="19" t="s">
        <v>566</v>
      </c>
      <c r="F522" s="19" t="s">
        <v>566</v>
      </c>
      <c r="G522" s="220">
        <f t="shared" si="30"/>
        <v>195.6</v>
      </c>
      <c r="H522" s="220">
        <f t="shared" si="30"/>
        <v>195.6</v>
      </c>
      <c r="I522" s="221">
        <f t="shared" si="28"/>
        <v>100</v>
      </c>
      <c r="J522" s="244"/>
      <c r="K522" s="244"/>
    </row>
    <row r="523" spans="1:11" ht="25.5">
      <c r="A523" s="117">
        <f t="shared" si="29"/>
        <v>504</v>
      </c>
      <c r="B523" s="19" t="s">
        <v>642</v>
      </c>
      <c r="C523" s="239" t="s">
        <v>448</v>
      </c>
      <c r="D523" s="19" t="s">
        <v>216</v>
      </c>
      <c r="E523" s="19" t="s">
        <v>449</v>
      </c>
      <c r="F523" s="19" t="s">
        <v>566</v>
      </c>
      <c r="G523" s="220">
        <f t="shared" si="30"/>
        <v>195.6</v>
      </c>
      <c r="H523" s="220">
        <f t="shared" si="30"/>
        <v>195.6</v>
      </c>
      <c r="I523" s="221">
        <f t="shared" si="28"/>
        <v>100</v>
      </c>
      <c r="J523" s="244"/>
      <c r="K523" s="244"/>
    </row>
    <row r="524" spans="1:11" ht="25.5">
      <c r="A524" s="117">
        <f t="shared" si="29"/>
        <v>505</v>
      </c>
      <c r="B524" s="19" t="s">
        <v>642</v>
      </c>
      <c r="C524" s="184" t="s">
        <v>450</v>
      </c>
      <c r="D524" s="19" t="s">
        <v>216</v>
      </c>
      <c r="E524" s="19" t="s">
        <v>451</v>
      </c>
      <c r="F524" s="19" t="s">
        <v>566</v>
      </c>
      <c r="G524" s="220">
        <f t="shared" si="30"/>
        <v>195.6</v>
      </c>
      <c r="H524" s="220">
        <f t="shared" si="30"/>
        <v>195.6</v>
      </c>
      <c r="I524" s="221">
        <f aca="true" t="shared" si="31" ref="I524:I587">H524/G524*100</f>
        <v>100</v>
      </c>
      <c r="J524" s="244"/>
      <c r="K524" s="244"/>
    </row>
    <row r="525" spans="1:11" ht="12.75">
      <c r="A525" s="117">
        <f t="shared" si="29"/>
        <v>506</v>
      </c>
      <c r="B525" s="19" t="s">
        <v>642</v>
      </c>
      <c r="C525" s="184" t="s">
        <v>590</v>
      </c>
      <c r="D525" s="19" t="s">
        <v>216</v>
      </c>
      <c r="E525" s="19" t="s">
        <v>451</v>
      </c>
      <c r="F525" s="19" t="s">
        <v>591</v>
      </c>
      <c r="G525" s="220">
        <v>195.6</v>
      </c>
      <c r="H525" s="220">
        <v>195.6</v>
      </c>
      <c r="I525" s="221">
        <f t="shared" si="31"/>
        <v>100</v>
      </c>
      <c r="J525" s="244"/>
      <c r="K525" s="244"/>
    </row>
    <row r="526" spans="1:11" ht="38.25">
      <c r="A526" s="117">
        <f t="shared" si="29"/>
        <v>507</v>
      </c>
      <c r="B526" s="19" t="s">
        <v>642</v>
      </c>
      <c r="C526" s="184" t="s">
        <v>849</v>
      </c>
      <c r="D526" s="19" t="s">
        <v>850</v>
      </c>
      <c r="E526" s="19" t="s">
        <v>566</v>
      </c>
      <c r="F526" s="19" t="s">
        <v>566</v>
      </c>
      <c r="G526" s="220">
        <f>G527+G534</f>
        <v>81110.9</v>
      </c>
      <c r="H526" s="220">
        <f>H527+H534</f>
        <v>81110.9</v>
      </c>
      <c r="I526" s="221">
        <f t="shared" si="31"/>
        <v>100</v>
      </c>
      <c r="J526" s="244"/>
      <c r="K526" s="244"/>
    </row>
    <row r="527" spans="1:11" ht="38.25">
      <c r="A527" s="117">
        <f t="shared" si="29"/>
        <v>508</v>
      </c>
      <c r="B527" s="19" t="s">
        <v>642</v>
      </c>
      <c r="C527" s="184" t="s">
        <v>851</v>
      </c>
      <c r="D527" s="19" t="s">
        <v>852</v>
      </c>
      <c r="E527" s="19" t="s">
        <v>566</v>
      </c>
      <c r="F527" s="19" t="s">
        <v>566</v>
      </c>
      <c r="G527" s="220">
        <f>G528</f>
        <v>51764.1</v>
      </c>
      <c r="H527" s="220">
        <f>H528</f>
        <v>51764.1</v>
      </c>
      <c r="I527" s="221">
        <f t="shared" si="31"/>
        <v>100</v>
      </c>
      <c r="J527" s="244"/>
      <c r="K527" s="244"/>
    </row>
    <row r="528" spans="1:11" ht="12.75">
      <c r="A528" s="117">
        <f t="shared" si="29"/>
        <v>509</v>
      </c>
      <c r="B528" s="19" t="s">
        <v>642</v>
      </c>
      <c r="C528" s="184" t="s">
        <v>292</v>
      </c>
      <c r="D528" s="19" t="s">
        <v>852</v>
      </c>
      <c r="E528" s="19" t="s">
        <v>293</v>
      </c>
      <c r="F528" s="19" t="s">
        <v>566</v>
      </c>
      <c r="G528" s="220">
        <f>G529</f>
        <v>51764.1</v>
      </c>
      <c r="H528" s="220">
        <f>H529</f>
        <v>51764.1</v>
      </c>
      <c r="I528" s="221">
        <f t="shared" si="31"/>
        <v>100</v>
      </c>
      <c r="J528" s="244"/>
      <c r="K528" s="244"/>
    </row>
    <row r="529" spans="1:11" ht="25.5">
      <c r="A529" s="117">
        <f t="shared" si="29"/>
        <v>510</v>
      </c>
      <c r="B529" s="19" t="s">
        <v>642</v>
      </c>
      <c r="C529" s="184" t="s">
        <v>294</v>
      </c>
      <c r="D529" s="19" t="s">
        <v>852</v>
      </c>
      <c r="E529" s="19" t="s">
        <v>295</v>
      </c>
      <c r="F529" s="19" t="s">
        <v>566</v>
      </c>
      <c r="G529" s="220">
        <f>G530+G532</f>
        <v>51764.1</v>
      </c>
      <c r="H529" s="220">
        <f>H530+H532</f>
        <v>51764.1</v>
      </c>
      <c r="I529" s="221">
        <f t="shared" si="31"/>
        <v>100</v>
      </c>
      <c r="J529" s="244"/>
      <c r="K529" s="244"/>
    </row>
    <row r="530" spans="1:11" ht="38.25">
      <c r="A530" s="117">
        <f aca="true" t="shared" si="32" ref="A530:A593">A529+1</f>
        <v>511</v>
      </c>
      <c r="B530" s="19" t="s">
        <v>642</v>
      </c>
      <c r="C530" s="184" t="s">
        <v>853</v>
      </c>
      <c r="D530" s="19" t="s">
        <v>852</v>
      </c>
      <c r="E530" s="19" t="s">
        <v>296</v>
      </c>
      <c r="F530" s="19" t="s">
        <v>566</v>
      </c>
      <c r="G530" s="220">
        <f>G531</f>
        <v>9508.1</v>
      </c>
      <c r="H530" s="220">
        <f>H531</f>
        <v>9508.1</v>
      </c>
      <c r="I530" s="221">
        <f t="shared" si="31"/>
        <v>100</v>
      </c>
      <c r="J530" s="244"/>
      <c r="K530" s="244"/>
    </row>
    <row r="531" spans="1:11" ht="12.75">
      <c r="A531" s="117">
        <f t="shared" si="32"/>
        <v>512</v>
      </c>
      <c r="B531" s="19" t="s">
        <v>642</v>
      </c>
      <c r="C531" s="184" t="s">
        <v>297</v>
      </c>
      <c r="D531" s="19" t="s">
        <v>852</v>
      </c>
      <c r="E531" s="19" t="s">
        <v>296</v>
      </c>
      <c r="F531" s="19" t="s">
        <v>298</v>
      </c>
      <c r="G531" s="220">
        <v>9508.1</v>
      </c>
      <c r="H531" s="220">
        <v>9508.1</v>
      </c>
      <c r="I531" s="221">
        <f t="shared" si="31"/>
        <v>100</v>
      </c>
      <c r="J531" s="244"/>
      <c r="K531" s="244"/>
    </row>
    <row r="532" spans="1:11" ht="38.25">
      <c r="A532" s="117">
        <f t="shared" si="32"/>
        <v>513</v>
      </c>
      <c r="B532" s="19" t="s">
        <v>642</v>
      </c>
      <c r="C532" s="184" t="s">
        <v>854</v>
      </c>
      <c r="D532" s="19" t="s">
        <v>852</v>
      </c>
      <c r="E532" s="19" t="s">
        <v>299</v>
      </c>
      <c r="F532" s="19" t="s">
        <v>566</v>
      </c>
      <c r="G532" s="220">
        <f>G533</f>
        <v>42256</v>
      </c>
      <c r="H532" s="220">
        <f>H533</f>
        <v>42256</v>
      </c>
      <c r="I532" s="221">
        <f t="shared" si="31"/>
        <v>100</v>
      </c>
      <c r="J532" s="244"/>
      <c r="K532" s="244"/>
    </row>
    <row r="533" spans="1:11" ht="12.75">
      <c r="A533" s="117">
        <f t="shared" si="32"/>
        <v>514</v>
      </c>
      <c r="B533" s="19" t="s">
        <v>642</v>
      </c>
      <c r="C533" s="184" t="s">
        <v>297</v>
      </c>
      <c r="D533" s="19" t="s">
        <v>852</v>
      </c>
      <c r="E533" s="19" t="s">
        <v>299</v>
      </c>
      <c r="F533" s="19" t="s">
        <v>298</v>
      </c>
      <c r="G533" s="220">
        <v>42256</v>
      </c>
      <c r="H533" s="220">
        <v>42256</v>
      </c>
      <c r="I533" s="221">
        <f t="shared" si="31"/>
        <v>100</v>
      </c>
      <c r="J533" s="244"/>
      <c r="K533" s="244"/>
    </row>
    <row r="534" spans="1:11" ht="25.5">
      <c r="A534" s="117">
        <f t="shared" si="32"/>
        <v>515</v>
      </c>
      <c r="B534" s="19" t="s">
        <v>642</v>
      </c>
      <c r="C534" s="184" t="s">
        <v>855</v>
      </c>
      <c r="D534" s="19" t="s">
        <v>856</v>
      </c>
      <c r="E534" s="19" t="s">
        <v>566</v>
      </c>
      <c r="F534" s="19" t="s">
        <v>566</v>
      </c>
      <c r="G534" s="220">
        <f>G539+G535+G537+G542</f>
        <v>29346.8</v>
      </c>
      <c r="H534" s="220">
        <f>H539+H535+H537+H542</f>
        <v>29346.8</v>
      </c>
      <c r="I534" s="221">
        <f t="shared" si="31"/>
        <v>100</v>
      </c>
      <c r="J534" s="244"/>
      <c r="K534" s="244"/>
    </row>
    <row r="535" spans="1:11" ht="38.25">
      <c r="A535" s="117">
        <f t="shared" si="32"/>
        <v>516</v>
      </c>
      <c r="B535" s="19" t="s">
        <v>642</v>
      </c>
      <c r="C535" s="233" t="s">
        <v>1021</v>
      </c>
      <c r="D535" s="19" t="s">
        <v>856</v>
      </c>
      <c r="E535" s="19" t="s">
        <v>779</v>
      </c>
      <c r="F535" s="19"/>
      <c r="G535" s="220">
        <f>G536</f>
        <v>696.5</v>
      </c>
      <c r="H535" s="220">
        <f>H536</f>
        <v>696.5</v>
      </c>
      <c r="I535" s="221">
        <f t="shared" si="31"/>
        <v>100</v>
      </c>
      <c r="J535" s="244"/>
      <c r="K535" s="244"/>
    </row>
    <row r="536" spans="1:11" ht="12.75">
      <c r="A536" s="117">
        <f t="shared" si="32"/>
        <v>517</v>
      </c>
      <c r="B536" s="19" t="s">
        <v>642</v>
      </c>
      <c r="C536" s="40" t="s">
        <v>307</v>
      </c>
      <c r="D536" s="19" t="s">
        <v>856</v>
      </c>
      <c r="E536" s="19" t="s">
        <v>779</v>
      </c>
      <c r="F536" s="19" t="s">
        <v>308</v>
      </c>
      <c r="G536" s="220">
        <v>696.5</v>
      </c>
      <c r="H536" s="220">
        <v>696.5</v>
      </c>
      <c r="I536" s="221">
        <f t="shared" si="31"/>
        <v>100</v>
      </c>
      <c r="J536" s="244"/>
      <c r="K536" s="244"/>
    </row>
    <row r="537" spans="1:11" ht="63.75">
      <c r="A537" s="117">
        <f t="shared" si="32"/>
        <v>518</v>
      </c>
      <c r="B537" s="19" t="s">
        <v>642</v>
      </c>
      <c r="C537" s="242" t="s">
        <v>1044</v>
      </c>
      <c r="D537" s="19" t="s">
        <v>856</v>
      </c>
      <c r="E537" s="19" t="s">
        <v>1045</v>
      </c>
      <c r="F537" s="19"/>
      <c r="G537" s="220">
        <f>G538</f>
        <v>366.4</v>
      </c>
      <c r="H537" s="220">
        <f>H538</f>
        <v>366.4</v>
      </c>
      <c r="I537" s="221">
        <f t="shared" si="31"/>
        <v>100</v>
      </c>
      <c r="J537" s="244"/>
      <c r="K537" s="244"/>
    </row>
    <row r="538" spans="1:11" ht="12.75">
      <c r="A538" s="117">
        <f t="shared" si="32"/>
        <v>519</v>
      </c>
      <c r="B538" s="19" t="s">
        <v>642</v>
      </c>
      <c r="C538" s="40" t="s">
        <v>307</v>
      </c>
      <c r="D538" s="19" t="s">
        <v>856</v>
      </c>
      <c r="E538" s="19" t="s">
        <v>1045</v>
      </c>
      <c r="F538" s="19" t="s">
        <v>308</v>
      </c>
      <c r="G538" s="220">
        <v>366.4</v>
      </c>
      <c r="H538" s="220">
        <v>366.4</v>
      </c>
      <c r="I538" s="221">
        <f t="shared" si="31"/>
        <v>100</v>
      </c>
      <c r="J538" s="244"/>
      <c r="K538" s="244"/>
    </row>
    <row r="539" spans="1:11" ht="12.75">
      <c r="A539" s="117">
        <f t="shared" si="32"/>
        <v>520</v>
      </c>
      <c r="B539" s="19" t="s">
        <v>642</v>
      </c>
      <c r="C539" s="184" t="s">
        <v>309</v>
      </c>
      <c r="D539" s="19" t="s">
        <v>856</v>
      </c>
      <c r="E539" s="19" t="s">
        <v>310</v>
      </c>
      <c r="F539" s="19" t="s">
        <v>566</v>
      </c>
      <c r="G539" s="220">
        <f>G540</f>
        <v>25884.1</v>
      </c>
      <c r="H539" s="220">
        <f>H540</f>
        <v>25884.1</v>
      </c>
      <c r="I539" s="221">
        <f t="shared" si="31"/>
        <v>100</v>
      </c>
      <c r="J539" s="244"/>
      <c r="K539" s="244"/>
    </row>
    <row r="540" spans="1:11" ht="25.5">
      <c r="A540" s="117">
        <f t="shared" si="32"/>
        <v>521</v>
      </c>
      <c r="B540" s="19" t="s">
        <v>642</v>
      </c>
      <c r="C540" s="184" t="s">
        <v>311</v>
      </c>
      <c r="D540" s="19" t="s">
        <v>856</v>
      </c>
      <c r="E540" s="19" t="s">
        <v>312</v>
      </c>
      <c r="F540" s="19" t="s">
        <v>566</v>
      </c>
      <c r="G540" s="220">
        <f>G541</f>
        <v>25884.1</v>
      </c>
      <c r="H540" s="220">
        <f>H541</f>
        <v>25884.1</v>
      </c>
      <c r="I540" s="221">
        <f t="shared" si="31"/>
        <v>100</v>
      </c>
      <c r="J540" s="244"/>
      <c r="K540" s="244"/>
    </row>
    <row r="541" spans="1:11" ht="12.75">
      <c r="A541" s="117">
        <f t="shared" si="32"/>
        <v>522</v>
      </c>
      <c r="B541" s="19" t="s">
        <v>642</v>
      </c>
      <c r="C541" s="184" t="s">
        <v>313</v>
      </c>
      <c r="D541" s="19" t="s">
        <v>856</v>
      </c>
      <c r="E541" s="19" t="s">
        <v>312</v>
      </c>
      <c r="F541" s="19" t="s">
        <v>314</v>
      </c>
      <c r="G541" s="220">
        <v>25884.1</v>
      </c>
      <c r="H541" s="220">
        <v>25884.1</v>
      </c>
      <c r="I541" s="221">
        <f t="shared" si="31"/>
        <v>100</v>
      </c>
      <c r="J541" s="244"/>
      <c r="K541" s="244"/>
    </row>
    <row r="542" spans="1:11" ht="63.75">
      <c r="A542" s="117">
        <f t="shared" si="32"/>
        <v>523</v>
      </c>
      <c r="B542" s="19" t="s">
        <v>642</v>
      </c>
      <c r="C542" s="184" t="s">
        <v>352</v>
      </c>
      <c r="D542" s="19" t="s">
        <v>856</v>
      </c>
      <c r="E542" s="19" t="s">
        <v>116</v>
      </c>
      <c r="F542" s="19"/>
      <c r="G542" s="220">
        <f>G543</f>
        <v>2399.8</v>
      </c>
      <c r="H542" s="220">
        <f>H543</f>
        <v>2399.8</v>
      </c>
      <c r="I542" s="221">
        <f t="shared" si="31"/>
        <v>100</v>
      </c>
      <c r="J542" s="244"/>
      <c r="K542" s="244"/>
    </row>
    <row r="543" spans="1:11" ht="12.75">
      <c r="A543" s="117">
        <f t="shared" si="32"/>
        <v>524</v>
      </c>
      <c r="B543" s="19" t="s">
        <v>642</v>
      </c>
      <c r="C543" s="40" t="s">
        <v>307</v>
      </c>
      <c r="D543" s="19" t="s">
        <v>856</v>
      </c>
      <c r="E543" s="19" t="s">
        <v>116</v>
      </c>
      <c r="F543" s="19" t="s">
        <v>308</v>
      </c>
      <c r="G543" s="220">
        <v>2399.8</v>
      </c>
      <c r="H543" s="220">
        <v>2399.8</v>
      </c>
      <c r="I543" s="221">
        <f t="shared" si="31"/>
        <v>100</v>
      </c>
      <c r="J543" s="244"/>
      <c r="K543" s="244"/>
    </row>
    <row r="544" spans="1:11" ht="25.5">
      <c r="A544" s="217">
        <f t="shared" si="32"/>
        <v>525</v>
      </c>
      <c r="B544" s="224" t="s">
        <v>452</v>
      </c>
      <c r="C544" s="225" t="s">
        <v>678</v>
      </c>
      <c r="D544" s="224" t="s">
        <v>566</v>
      </c>
      <c r="E544" s="224" t="s">
        <v>566</v>
      </c>
      <c r="F544" s="224" t="s">
        <v>566</v>
      </c>
      <c r="G544" s="227">
        <f>G545</f>
        <v>95495.6</v>
      </c>
      <c r="H544" s="227">
        <f>H545</f>
        <v>90566.6</v>
      </c>
      <c r="I544" s="219">
        <f t="shared" si="31"/>
        <v>94.83850564842778</v>
      </c>
      <c r="J544" s="244"/>
      <c r="K544" s="244"/>
    </row>
    <row r="545" spans="1:11" ht="12.75">
      <c r="A545" s="251">
        <f t="shared" si="32"/>
        <v>526</v>
      </c>
      <c r="B545" s="19" t="s">
        <v>452</v>
      </c>
      <c r="C545" s="184" t="s">
        <v>128</v>
      </c>
      <c r="D545" s="19" t="s">
        <v>129</v>
      </c>
      <c r="E545" s="19" t="s">
        <v>566</v>
      </c>
      <c r="F545" s="19" t="s">
        <v>566</v>
      </c>
      <c r="G545" s="220">
        <f>G546+G550+G555+G703</f>
        <v>95495.6</v>
      </c>
      <c r="H545" s="220">
        <f>H546+H550+H555+H703</f>
        <v>90566.6</v>
      </c>
      <c r="I545" s="221">
        <f t="shared" si="31"/>
        <v>94.83850564842778</v>
      </c>
      <c r="J545" s="244"/>
      <c r="K545" s="244"/>
    </row>
    <row r="546" spans="1:11" ht="12.75">
      <c r="A546" s="117">
        <f t="shared" si="32"/>
        <v>527</v>
      </c>
      <c r="B546" s="19" t="s">
        <v>452</v>
      </c>
      <c r="C546" s="184" t="s">
        <v>679</v>
      </c>
      <c r="D546" s="19" t="s">
        <v>680</v>
      </c>
      <c r="E546" s="19" t="s">
        <v>566</v>
      </c>
      <c r="F546" s="19" t="s">
        <v>566</v>
      </c>
      <c r="G546" s="220">
        <f aca="true" t="shared" si="33" ref="G546:H548">G547</f>
        <v>650.5</v>
      </c>
      <c r="H546" s="220">
        <f t="shared" si="33"/>
        <v>650.5</v>
      </c>
      <c r="I546" s="221">
        <f t="shared" si="31"/>
        <v>100</v>
      </c>
      <c r="J546" s="244"/>
      <c r="K546" s="244"/>
    </row>
    <row r="547" spans="1:11" ht="25.5">
      <c r="A547" s="117">
        <f t="shared" si="32"/>
        <v>528</v>
      </c>
      <c r="B547" s="19" t="s">
        <v>452</v>
      </c>
      <c r="C547" s="184" t="s">
        <v>681</v>
      </c>
      <c r="D547" s="19" t="s">
        <v>680</v>
      </c>
      <c r="E547" s="19" t="s">
        <v>682</v>
      </c>
      <c r="F547" s="19" t="s">
        <v>566</v>
      </c>
      <c r="G547" s="220">
        <f t="shared" si="33"/>
        <v>650.5</v>
      </c>
      <c r="H547" s="220">
        <f t="shared" si="33"/>
        <v>650.5</v>
      </c>
      <c r="I547" s="221">
        <f t="shared" si="31"/>
        <v>100</v>
      </c>
      <c r="J547" s="244"/>
      <c r="K547" s="244"/>
    </row>
    <row r="548" spans="1:11" ht="38.25">
      <c r="A548" s="117">
        <f t="shared" si="32"/>
        <v>529</v>
      </c>
      <c r="B548" s="19" t="s">
        <v>452</v>
      </c>
      <c r="C548" s="184" t="s">
        <v>683</v>
      </c>
      <c r="D548" s="19" t="s">
        <v>680</v>
      </c>
      <c r="E548" s="19" t="s">
        <v>0</v>
      </c>
      <c r="F548" s="19" t="s">
        <v>566</v>
      </c>
      <c r="G548" s="220">
        <f t="shared" si="33"/>
        <v>650.5</v>
      </c>
      <c r="H548" s="220">
        <f t="shared" si="33"/>
        <v>650.5</v>
      </c>
      <c r="I548" s="221">
        <f t="shared" si="31"/>
        <v>100</v>
      </c>
      <c r="J548" s="244"/>
      <c r="K548" s="244"/>
    </row>
    <row r="549" spans="1:11" ht="12.75">
      <c r="A549" s="117">
        <f t="shared" si="32"/>
        <v>530</v>
      </c>
      <c r="B549" s="19" t="s">
        <v>452</v>
      </c>
      <c r="C549" s="184" t="s">
        <v>132</v>
      </c>
      <c r="D549" s="19" t="s">
        <v>680</v>
      </c>
      <c r="E549" s="19" t="s">
        <v>0</v>
      </c>
      <c r="F549" s="19" t="s">
        <v>133</v>
      </c>
      <c r="G549" s="220">
        <v>650.5</v>
      </c>
      <c r="H549" s="220">
        <v>650.5</v>
      </c>
      <c r="I549" s="221">
        <f t="shared" si="31"/>
        <v>100</v>
      </c>
      <c r="J549" s="244"/>
      <c r="K549" s="244"/>
    </row>
    <row r="550" spans="1:11" ht="12.75">
      <c r="A550" s="117">
        <f t="shared" si="32"/>
        <v>531</v>
      </c>
      <c r="B550" s="19" t="s">
        <v>452</v>
      </c>
      <c r="C550" s="184" t="s">
        <v>676</v>
      </c>
      <c r="D550" s="19" t="s">
        <v>677</v>
      </c>
      <c r="E550" s="19" t="s">
        <v>566</v>
      </c>
      <c r="F550" s="19" t="s">
        <v>566</v>
      </c>
      <c r="G550" s="220">
        <f aca="true" t="shared" si="34" ref="G550:H553">G551</f>
        <v>4931.6</v>
      </c>
      <c r="H550" s="220">
        <f t="shared" si="34"/>
        <v>4931.6</v>
      </c>
      <c r="I550" s="221">
        <f t="shared" si="31"/>
        <v>100</v>
      </c>
      <c r="J550" s="244"/>
      <c r="K550" s="244"/>
    </row>
    <row r="551" spans="1:11" ht="38.25">
      <c r="A551" s="117">
        <f t="shared" si="32"/>
        <v>532</v>
      </c>
      <c r="B551" s="19" t="s">
        <v>452</v>
      </c>
      <c r="C551" s="184" t="s">
        <v>222</v>
      </c>
      <c r="D551" s="19" t="s">
        <v>677</v>
      </c>
      <c r="E551" s="19" t="s">
        <v>164</v>
      </c>
      <c r="F551" s="19" t="s">
        <v>566</v>
      </c>
      <c r="G551" s="220">
        <f t="shared" si="34"/>
        <v>4931.6</v>
      </c>
      <c r="H551" s="220">
        <f t="shared" si="34"/>
        <v>4931.6</v>
      </c>
      <c r="I551" s="221">
        <f t="shared" si="31"/>
        <v>100</v>
      </c>
      <c r="J551" s="244"/>
      <c r="K551" s="244"/>
    </row>
    <row r="552" spans="1:11" ht="114.75">
      <c r="A552" s="117">
        <f t="shared" si="32"/>
        <v>533</v>
      </c>
      <c r="B552" s="19" t="s">
        <v>452</v>
      </c>
      <c r="C552" s="184" t="s">
        <v>1132</v>
      </c>
      <c r="D552" s="19" t="s">
        <v>677</v>
      </c>
      <c r="E552" s="19" t="s">
        <v>1062</v>
      </c>
      <c r="F552" s="19"/>
      <c r="G552" s="220">
        <f t="shared" si="34"/>
        <v>4931.6</v>
      </c>
      <c r="H552" s="220">
        <f t="shared" si="34"/>
        <v>4931.6</v>
      </c>
      <c r="I552" s="221">
        <f t="shared" si="31"/>
        <v>100</v>
      </c>
      <c r="J552" s="244"/>
      <c r="K552" s="244"/>
    </row>
    <row r="553" spans="1:11" ht="63.75">
      <c r="A553" s="117">
        <f t="shared" si="32"/>
        <v>534</v>
      </c>
      <c r="B553" s="19" t="s">
        <v>452</v>
      </c>
      <c r="C553" s="184" t="s">
        <v>453</v>
      </c>
      <c r="D553" s="19" t="s">
        <v>677</v>
      </c>
      <c r="E553" s="19" t="s">
        <v>705</v>
      </c>
      <c r="F553" s="19" t="s">
        <v>566</v>
      </c>
      <c r="G553" s="220">
        <f t="shared" si="34"/>
        <v>4931.6</v>
      </c>
      <c r="H553" s="220">
        <f t="shared" si="34"/>
        <v>4931.6</v>
      </c>
      <c r="I553" s="221">
        <f t="shared" si="31"/>
        <v>100</v>
      </c>
      <c r="J553" s="244"/>
      <c r="K553" s="244"/>
    </row>
    <row r="554" spans="1:11" ht="25.5">
      <c r="A554" s="117">
        <f t="shared" si="32"/>
        <v>535</v>
      </c>
      <c r="B554" s="19" t="s">
        <v>452</v>
      </c>
      <c r="C554" s="184" t="s">
        <v>783</v>
      </c>
      <c r="D554" s="19" t="s">
        <v>677</v>
      </c>
      <c r="E554" s="19" t="s">
        <v>705</v>
      </c>
      <c r="F554" s="19" t="s">
        <v>220</v>
      </c>
      <c r="G554" s="220">
        <v>4931.6</v>
      </c>
      <c r="H554" s="220">
        <v>4931.6</v>
      </c>
      <c r="I554" s="221">
        <f t="shared" si="31"/>
        <v>100</v>
      </c>
      <c r="J554" s="244"/>
      <c r="K554" s="244"/>
    </row>
    <row r="555" spans="1:11" ht="12.75">
      <c r="A555" s="117">
        <f t="shared" si="32"/>
        <v>536</v>
      </c>
      <c r="B555" s="19" t="s">
        <v>452</v>
      </c>
      <c r="C555" s="184" t="s">
        <v>130</v>
      </c>
      <c r="D555" s="19" t="s">
        <v>131</v>
      </c>
      <c r="E555" s="19" t="s">
        <v>566</v>
      </c>
      <c r="F555" s="19" t="s">
        <v>566</v>
      </c>
      <c r="G555" s="220">
        <f>G556+G675+G701+G679</f>
        <v>83678.8</v>
      </c>
      <c r="H555" s="220">
        <f>H556+H675+H701+H679</f>
        <v>78749.8</v>
      </c>
      <c r="I555" s="221">
        <f t="shared" si="31"/>
        <v>94.1096191627987</v>
      </c>
      <c r="J555" s="244"/>
      <c r="K555" s="244"/>
    </row>
    <row r="556" spans="1:11" ht="12.75">
      <c r="A556" s="117">
        <f t="shared" si="32"/>
        <v>537</v>
      </c>
      <c r="B556" s="19" t="s">
        <v>452</v>
      </c>
      <c r="C556" s="184" t="s">
        <v>607</v>
      </c>
      <c r="D556" s="19" t="s">
        <v>131</v>
      </c>
      <c r="E556" s="19" t="s">
        <v>608</v>
      </c>
      <c r="F556" s="19"/>
      <c r="G556" s="220">
        <f>G557+G560+G567+G569+G578+G601+G626+G631+G636+G647+G660+G662+G667+G672+G565</f>
        <v>62854.100000000006</v>
      </c>
      <c r="H556" s="220">
        <f>H557+H560+H567+H569+H578+H601+H626+H631+H636+H647+H660+H662+H667+H672+H565</f>
        <v>60302.1</v>
      </c>
      <c r="I556" s="221">
        <f t="shared" si="31"/>
        <v>95.93980344957606</v>
      </c>
      <c r="J556" s="244"/>
      <c r="K556" s="244"/>
    </row>
    <row r="557" spans="1:11" ht="38.25">
      <c r="A557" s="117">
        <f t="shared" si="32"/>
        <v>538</v>
      </c>
      <c r="B557" s="19" t="s">
        <v>452</v>
      </c>
      <c r="C557" s="184" t="s">
        <v>746</v>
      </c>
      <c r="D557" s="19" t="s">
        <v>131</v>
      </c>
      <c r="E557" s="19" t="s">
        <v>747</v>
      </c>
      <c r="F557" s="19" t="s">
        <v>566</v>
      </c>
      <c r="G557" s="220">
        <f>G558</f>
        <v>101.5</v>
      </c>
      <c r="H557" s="220">
        <f>H558</f>
        <v>66.8</v>
      </c>
      <c r="I557" s="221">
        <f t="shared" si="31"/>
        <v>65.8128078817734</v>
      </c>
      <c r="J557" s="244"/>
      <c r="K557" s="244"/>
    </row>
    <row r="558" spans="1:11" ht="38.25">
      <c r="A558" s="117">
        <f t="shared" si="32"/>
        <v>539</v>
      </c>
      <c r="B558" s="19" t="s">
        <v>452</v>
      </c>
      <c r="C558" s="184" t="s">
        <v>6</v>
      </c>
      <c r="D558" s="19" t="s">
        <v>131</v>
      </c>
      <c r="E558" s="19" t="s">
        <v>748</v>
      </c>
      <c r="F558" s="19" t="s">
        <v>566</v>
      </c>
      <c r="G558" s="220">
        <f>G559</f>
        <v>101.5</v>
      </c>
      <c r="H558" s="220">
        <f>H559</f>
        <v>66.8</v>
      </c>
      <c r="I558" s="221">
        <f t="shared" si="31"/>
        <v>65.8128078817734</v>
      </c>
      <c r="J558" s="244"/>
      <c r="K558" s="244"/>
    </row>
    <row r="559" spans="1:11" ht="12.75">
      <c r="A559" s="117">
        <f t="shared" si="32"/>
        <v>540</v>
      </c>
      <c r="B559" s="19" t="s">
        <v>452</v>
      </c>
      <c r="C559" s="184" t="s">
        <v>132</v>
      </c>
      <c r="D559" s="19" t="s">
        <v>131</v>
      </c>
      <c r="E559" s="19" t="s">
        <v>748</v>
      </c>
      <c r="F559" s="19" t="s">
        <v>133</v>
      </c>
      <c r="G559" s="220">
        <v>101.5</v>
      </c>
      <c r="H559" s="220">
        <v>66.8</v>
      </c>
      <c r="I559" s="221">
        <f t="shared" si="31"/>
        <v>65.8128078817734</v>
      </c>
      <c r="J559" s="244"/>
      <c r="K559" s="244"/>
    </row>
    <row r="560" spans="1:11" ht="12.75">
      <c r="A560" s="117">
        <f t="shared" si="32"/>
        <v>541</v>
      </c>
      <c r="B560" s="19" t="s">
        <v>452</v>
      </c>
      <c r="C560" s="252" t="s">
        <v>454</v>
      </c>
      <c r="D560" s="19" t="s">
        <v>131</v>
      </c>
      <c r="E560" s="19" t="s">
        <v>7</v>
      </c>
      <c r="F560" s="19" t="s">
        <v>566</v>
      </c>
      <c r="G560" s="220">
        <f>G561+G563</f>
        <v>13434.7</v>
      </c>
      <c r="H560" s="220">
        <f>H561+H563</f>
        <v>12793.5</v>
      </c>
      <c r="I560" s="221">
        <f t="shared" si="31"/>
        <v>95.22728456906368</v>
      </c>
      <c r="J560" s="244"/>
      <c r="K560" s="244"/>
    </row>
    <row r="561" spans="1:11" ht="12.75">
      <c r="A561" s="117">
        <f t="shared" si="32"/>
        <v>542</v>
      </c>
      <c r="B561" s="19" t="s">
        <v>452</v>
      </c>
      <c r="C561" s="252" t="s">
        <v>706</v>
      </c>
      <c r="D561" s="19" t="s">
        <v>131</v>
      </c>
      <c r="E561" s="19" t="s">
        <v>8</v>
      </c>
      <c r="F561" s="19" t="s">
        <v>566</v>
      </c>
      <c r="G561" s="220">
        <f>G562</f>
        <v>13300</v>
      </c>
      <c r="H561" s="220">
        <f>H562</f>
        <v>12662</v>
      </c>
      <c r="I561" s="221">
        <f t="shared" si="31"/>
        <v>95.203007518797</v>
      </c>
      <c r="J561" s="244"/>
      <c r="K561" s="244"/>
    </row>
    <row r="562" spans="1:11" ht="12.75">
      <c r="A562" s="117">
        <f t="shared" si="32"/>
        <v>543</v>
      </c>
      <c r="B562" s="19" t="s">
        <v>452</v>
      </c>
      <c r="C562" s="184" t="s">
        <v>132</v>
      </c>
      <c r="D562" s="19" t="s">
        <v>131</v>
      </c>
      <c r="E562" s="19" t="s">
        <v>8</v>
      </c>
      <c r="F562" s="19" t="s">
        <v>133</v>
      </c>
      <c r="G562" s="220">
        <v>13300</v>
      </c>
      <c r="H562" s="220">
        <v>12662</v>
      </c>
      <c r="I562" s="221">
        <f t="shared" si="31"/>
        <v>95.203007518797</v>
      </c>
      <c r="J562" s="244"/>
      <c r="K562" s="244"/>
    </row>
    <row r="563" spans="1:11" ht="25.5">
      <c r="A563" s="117">
        <f t="shared" si="32"/>
        <v>544</v>
      </c>
      <c r="B563" s="19" t="s">
        <v>452</v>
      </c>
      <c r="C563" s="184" t="s">
        <v>707</v>
      </c>
      <c r="D563" s="19" t="s">
        <v>131</v>
      </c>
      <c r="E563" s="19" t="s">
        <v>9</v>
      </c>
      <c r="F563" s="19" t="s">
        <v>566</v>
      </c>
      <c r="G563" s="220">
        <f>G564</f>
        <v>134.7</v>
      </c>
      <c r="H563" s="220">
        <f>H564</f>
        <v>131.5</v>
      </c>
      <c r="I563" s="221">
        <f t="shared" si="31"/>
        <v>97.62435040831478</v>
      </c>
      <c r="J563" s="244"/>
      <c r="K563" s="244"/>
    </row>
    <row r="564" spans="1:11" ht="12.75">
      <c r="A564" s="117">
        <f t="shared" si="32"/>
        <v>545</v>
      </c>
      <c r="B564" s="19" t="s">
        <v>452</v>
      </c>
      <c r="C564" s="184" t="s">
        <v>132</v>
      </c>
      <c r="D564" s="19" t="s">
        <v>131</v>
      </c>
      <c r="E564" s="19" t="s">
        <v>9</v>
      </c>
      <c r="F564" s="19" t="s">
        <v>133</v>
      </c>
      <c r="G564" s="220">
        <v>134.7</v>
      </c>
      <c r="H564" s="220">
        <v>131.5</v>
      </c>
      <c r="I564" s="221">
        <f t="shared" si="31"/>
        <v>97.62435040831478</v>
      </c>
      <c r="J564" s="244"/>
      <c r="K564" s="244"/>
    </row>
    <row r="565" spans="1:11" ht="51">
      <c r="A565" s="117">
        <f t="shared" si="32"/>
        <v>546</v>
      </c>
      <c r="B565" s="19" t="s">
        <v>452</v>
      </c>
      <c r="C565" s="184" t="s">
        <v>749</v>
      </c>
      <c r="D565" s="19" t="s">
        <v>131</v>
      </c>
      <c r="E565" s="19" t="s">
        <v>750</v>
      </c>
      <c r="F565" s="19" t="s">
        <v>566</v>
      </c>
      <c r="G565" s="220">
        <f>G566</f>
        <v>6.1</v>
      </c>
      <c r="H565" s="220">
        <f>H566</f>
        <v>0</v>
      </c>
      <c r="I565" s="221">
        <f t="shared" si="31"/>
        <v>0</v>
      </c>
      <c r="J565" s="244"/>
      <c r="K565" s="244"/>
    </row>
    <row r="566" spans="1:11" ht="12.75">
      <c r="A566" s="117">
        <f t="shared" si="32"/>
        <v>547</v>
      </c>
      <c r="B566" s="19" t="s">
        <v>452</v>
      </c>
      <c r="C566" s="184" t="s">
        <v>132</v>
      </c>
      <c r="D566" s="19" t="s">
        <v>131</v>
      </c>
      <c r="E566" s="19" t="s">
        <v>750</v>
      </c>
      <c r="F566" s="19" t="s">
        <v>133</v>
      </c>
      <c r="G566" s="220">
        <v>6.1</v>
      </c>
      <c r="H566" s="220"/>
      <c r="I566" s="221">
        <f t="shared" si="31"/>
        <v>0</v>
      </c>
      <c r="J566" s="244"/>
      <c r="K566" s="244"/>
    </row>
    <row r="567" spans="1:11" ht="25.5">
      <c r="A567" s="117">
        <f t="shared" si="32"/>
        <v>548</v>
      </c>
      <c r="B567" s="19" t="s">
        <v>452</v>
      </c>
      <c r="C567" s="184" t="s">
        <v>708</v>
      </c>
      <c r="D567" s="19" t="s">
        <v>131</v>
      </c>
      <c r="E567" s="19" t="s">
        <v>709</v>
      </c>
      <c r="F567" s="19" t="s">
        <v>566</v>
      </c>
      <c r="G567" s="220">
        <f>G568</f>
        <v>6595</v>
      </c>
      <c r="H567" s="220">
        <f>H568</f>
        <v>6595</v>
      </c>
      <c r="I567" s="221">
        <f t="shared" si="31"/>
        <v>100</v>
      </c>
      <c r="J567" s="244"/>
      <c r="K567" s="244"/>
    </row>
    <row r="568" spans="1:11" ht="12.75">
      <c r="A568" s="117">
        <f t="shared" si="32"/>
        <v>549</v>
      </c>
      <c r="B568" s="19" t="s">
        <v>452</v>
      </c>
      <c r="C568" s="184" t="s">
        <v>132</v>
      </c>
      <c r="D568" s="19" t="s">
        <v>131</v>
      </c>
      <c r="E568" s="19" t="s">
        <v>709</v>
      </c>
      <c r="F568" s="19" t="s">
        <v>133</v>
      </c>
      <c r="G568" s="220">
        <v>6595</v>
      </c>
      <c r="H568" s="220">
        <v>6595</v>
      </c>
      <c r="I568" s="221">
        <f t="shared" si="31"/>
        <v>100</v>
      </c>
      <c r="J568" s="244"/>
      <c r="K568" s="244"/>
    </row>
    <row r="569" spans="1:11" ht="38.25">
      <c r="A569" s="117">
        <f t="shared" si="32"/>
        <v>550</v>
      </c>
      <c r="B569" s="19" t="s">
        <v>452</v>
      </c>
      <c r="C569" s="184" t="s">
        <v>751</v>
      </c>
      <c r="D569" s="19" t="s">
        <v>131</v>
      </c>
      <c r="E569" s="19" t="s">
        <v>752</v>
      </c>
      <c r="F569" s="19" t="s">
        <v>566</v>
      </c>
      <c r="G569" s="220">
        <f>G570+G572+G574+G576</f>
        <v>1902.6999999999998</v>
      </c>
      <c r="H569" s="220">
        <f>H570+H572+H574+H576</f>
        <v>1780.5</v>
      </c>
      <c r="I569" s="221">
        <f t="shared" si="31"/>
        <v>93.57754769538026</v>
      </c>
      <c r="J569" s="244"/>
      <c r="K569" s="244"/>
    </row>
    <row r="570" spans="1:11" ht="51">
      <c r="A570" s="117">
        <f t="shared" si="32"/>
        <v>551</v>
      </c>
      <c r="B570" s="19" t="s">
        <v>452</v>
      </c>
      <c r="C570" s="184" t="s">
        <v>753</v>
      </c>
      <c r="D570" s="19" t="s">
        <v>131</v>
      </c>
      <c r="E570" s="19" t="s">
        <v>754</v>
      </c>
      <c r="F570" s="19" t="s">
        <v>566</v>
      </c>
      <c r="G570" s="220">
        <f>G571</f>
        <v>801.9</v>
      </c>
      <c r="H570" s="220">
        <f>H571</f>
        <v>792.3</v>
      </c>
      <c r="I570" s="221">
        <f t="shared" si="31"/>
        <v>98.80284324728768</v>
      </c>
      <c r="J570" s="244"/>
      <c r="K570" s="244"/>
    </row>
    <row r="571" spans="1:11" ht="12.75">
      <c r="A571" s="117">
        <f t="shared" si="32"/>
        <v>552</v>
      </c>
      <c r="B571" s="19" t="s">
        <v>452</v>
      </c>
      <c r="C571" s="184" t="s">
        <v>132</v>
      </c>
      <c r="D571" s="19" t="s">
        <v>131</v>
      </c>
      <c r="E571" s="19" t="s">
        <v>754</v>
      </c>
      <c r="F571" s="19" t="s">
        <v>133</v>
      </c>
      <c r="G571" s="220">
        <v>801.9</v>
      </c>
      <c r="H571" s="220">
        <v>792.3</v>
      </c>
      <c r="I571" s="221">
        <f t="shared" si="31"/>
        <v>98.80284324728768</v>
      </c>
      <c r="J571" s="244"/>
      <c r="K571" s="244"/>
    </row>
    <row r="572" spans="1:11" ht="76.5">
      <c r="A572" s="117">
        <f t="shared" si="32"/>
        <v>553</v>
      </c>
      <c r="B572" s="19" t="s">
        <v>452</v>
      </c>
      <c r="C572" s="184" t="s">
        <v>455</v>
      </c>
      <c r="D572" s="19" t="s">
        <v>131</v>
      </c>
      <c r="E572" s="19" t="s">
        <v>755</v>
      </c>
      <c r="F572" s="19" t="s">
        <v>566</v>
      </c>
      <c r="G572" s="220">
        <f>G573</f>
        <v>17.8</v>
      </c>
      <c r="H572" s="220">
        <f>H573</f>
        <v>15.2</v>
      </c>
      <c r="I572" s="221">
        <f t="shared" si="31"/>
        <v>85.39325842696628</v>
      </c>
      <c r="J572" s="244"/>
      <c r="K572" s="244"/>
    </row>
    <row r="573" spans="1:11" ht="12.75">
      <c r="A573" s="117">
        <f t="shared" si="32"/>
        <v>554</v>
      </c>
      <c r="B573" s="19" t="s">
        <v>452</v>
      </c>
      <c r="C573" s="184" t="s">
        <v>132</v>
      </c>
      <c r="D573" s="19" t="s">
        <v>131</v>
      </c>
      <c r="E573" s="19" t="s">
        <v>755</v>
      </c>
      <c r="F573" s="19" t="s">
        <v>133</v>
      </c>
      <c r="G573" s="220">
        <v>17.8</v>
      </c>
      <c r="H573" s="220">
        <v>15.2</v>
      </c>
      <c r="I573" s="221">
        <f t="shared" si="31"/>
        <v>85.39325842696628</v>
      </c>
      <c r="J573" s="244"/>
      <c r="K573" s="244"/>
    </row>
    <row r="574" spans="1:11" ht="63.75">
      <c r="A574" s="117">
        <f t="shared" si="32"/>
        <v>555</v>
      </c>
      <c r="B574" s="19" t="s">
        <v>452</v>
      </c>
      <c r="C574" s="184" t="s">
        <v>10</v>
      </c>
      <c r="D574" s="19" t="s">
        <v>131</v>
      </c>
      <c r="E574" s="19" t="s">
        <v>11</v>
      </c>
      <c r="F574" s="19" t="s">
        <v>566</v>
      </c>
      <c r="G574" s="220">
        <f>G575</f>
        <v>1069.4</v>
      </c>
      <c r="H574" s="220">
        <f>H575</f>
        <v>960.1</v>
      </c>
      <c r="I574" s="221">
        <f t="shared" si="31"/>
        <v>89.77931550402094</v>
      </c>
      <c r="J574" s="244"/>
      <c r="K574" s="244"/>
    </row>
    <row r="575" spans="1:11" ht="12.75">
      <c r="A575" s="117">
        <f t="shared" si="32"/>
        <v>556</v>
      </c>
      <c r="B575" s="19" t="s">
        <v>452</v>
      </c>
      <c r="C575" s="184" t="s">
        <v>132</v>
      </c>
      <c r="D575" s="19" t="s">
        <v>131</v>
      </c>
      <c r="E575" s="19" t="s">
        <v>11</v>
      </c>
      <c r="F575" s="19" t="s">
        <v>133</v>
      </c>
      <c r="G575" s="220">
        <v>1069.4</v>
      </c>
      <c r="H575" s="220">
        <v>960.1</v>
      </c>
      <c r="I575" s="221">
        <f t="shared" si="31"/>
        <v>89.77931550402094</v>
      </c>
      <c r="J575" s="244"/>
      <c r="K575" s="244"/>
    </row>
    <row r="576" spans="1:11" ht="25.5">
      <c r="A576" s="117">
        <f t="shared" si="32"/>
        <v>557</v>
      </c>
      <c r="B576" s="19" t="s">
        <v>452</v>
      </c>
      <c r="C576" s="184" t="s">
        <v>12</v>
      </c>
      <c r="D576" s="19" t="s">
        <v>131</v>
      </c>
      <c r="E576" s="19" t="s">
        <v>13</v>
      </c>
      <c r="F576" s="19" t="s">
        <v>566</v>
      </c>
      <c r="G576" s="220">
        <f>G577</f>
        <v>13.6</v>
      </c>
      <c r="H576" s="220">
        <f>H577</f>
        <v>12.9</v>
      </c>
      <c r="I576" s="221">
        <f t="shared" si="31"/>
        <v>94.8529411764706</v>
      </c>
      <c r="J576" s="244"/>
      <c r="K576" s="244"/>
    </row>
    <row r="577" spans="1:11" ht="12.75">
      <c r="A577" s="117">
        <f t="shared" si="32"/>
        <v>558</v>
      </c>
      <c r="B577" s="19" t="s">
        <v>452</v>
      </c>
      <c r="C577" s="184" t="s">
        <v>132</v>
      </c>
      <c r="D577" s="19" t="s">
        <v>131</v>
      </c>
      <c r="E577" s="19" t="s">
        <v>13</v>
      </c>
      <c r="F577" s="19" t="s">
        <v>133</v>
      </c>
      <c r="G577" s="220">
        <v>13.6</v>
      </c>
      <c r="H577" s="220">
        <v>12.9</v>
      </c>
      <c r="I577" s="221">
        <f t="shared" si="31"/>
        <v>94.8529411764706</v>
      </c>
      <c r="J577" s="244"/>
      <c r="K577" s="244"/>
    </row>
    <row r="578" spans="1:11" ht="38.25">
      <c r="A578" s="117">
        <f t="shared" si="32"/>
        <v>559</v>
      </c>
      <c r="B578" s="19" t="s">
        <v>452</v>
      </c>
      <c r="C578" s="184" t="s">
        <v>710</v>
      </c>
      <c r="D578" s="19" t="s">
        <v>131</v>
      </c>
      <c r="E578" s="19" t="s">
        <v>711</v>
      </c>
      <c r="F578" s="19" t="s">
        <v>566</v>
      </c>
      <c r="G578" s="220">
        <f>G579+G581+G583+G585+G587+G589+G591+G593+G595+G597+G599</f>
        <v>14115.000000000002</v>
      </c>
      <c r="H578" s="220">
        <f>H579+H581+H583+H585+H587+H589+H591+H593+H595+H597+H599</f>
        <v>12528.400000000003</v>
      </c>
      <c r="I578" s="221">
        <f t="shared" si="31"/>
        <v>88.75947573503366</v>
      </c>
      <c r="J578" s="244"/>
      <c r="K578" s="244"/>
    </row>
    <row r="579" spans="1:11" ht="25.5">
      <c r="A579" s="117">
        <f t="shared" si="32"/>
        <v>560</v>
      </c>
      <c r="B579" s="19" t="s">
        <v>452</v>
      </c>
      <c r="C579" s="184" t="s">
        <v>14</v>
      </c>
      <c r="D579" s="19" t="s">
        <v>131</v>
      </c>
      <c r="E579" s="19" t="s">
        <v>15</v>
      </c>
      <c r="F579" s="19" t="s">
        <v>566</v>
      </c>
      <c r="G579" s="220">
        <f>G580</f>
        <v>3581.5</v>
      </c>
      <c r="H579" s="220">
        <f>H580</f>
        <v>2811.9</v>
      </c>
      <c r="I579" s="221">
        <f t="shared" si="31"/>
        <v>78.51179673321235</v>
      </c>
      <c r="J579" s="244"/>
      <c r="K579" s="244"/>
    </row>
    <row r="580" spans="1:11" ht="12.75">
      <c r="A580" s="117">
        <f t="shared" si="32"/>
        <v>561</v>
      </c>
      <c r="B580" s="19" t="s">
        <v>452</v>
      </c>
      <c r="C580" s="184" t="s">
        <v>132</v>
      </c>
      <c r="D580" s="19" t="s">
        <v>131</v>
      </c>
      <c r="E580" s="19" t="s">
        <v>15</v>
      </c>
      <c r="F580" s="19" t="s">
        <v>133</v>
      </c>
      <c r="G580" s="220">
        <v>3581.5</v>
      </c>
      <c r="H580" s="220">
        <v>2811.9</v>
      </c>
      <c r="I580" s="221">
        <f t="shared" si="31"/>
        <v>78.51179673321235</v>
      </c>
      <c r="J580" s="244"/>
      <c r="K580" s="244"/>
    </row>
    <row r="581" spans="1:11" ht="38.25">
      <c r="A581" s="117">
        <f t="shared" si="32"/>
        <v>562</v>
      </c>
      <c r="B581" s="19" t="s">
        <v>452</v>
      </c>
      <c r="C581" s="184" t="s">
        <v>16</v>
      </c>
      <c r="D581" s="19" t="s">
        <v>131</v>
      </c>
      <c r="E581" s="19" t="s">
        <v>712</v>
      </c>
      <c r="F581" s="19" t="s">
        <v>566</v>
      </c>
      <c r="G581" s="220">
        <f>G582</f>
        <v>4682.7</v>
      </c>
      <c r="H581" s="220">
        <f>H582</f>
        <v>4619.3</v>
      </c>
      <c r="I581" s="221">
        <f t="shared" si="31"/>
        <v>98.6460802528456</v>
      </c>
      <c r="J581" s="244"/>
      <c r="K581" s="244"/>
    </row>
    <row r="582" spans="1:11" ht="12.75">
      <c r="A582" s="117">
        <f t="shared" si="32"/>
        <v>563</v>
      </c>
      <c r="B582" s="19" t="s">
        <v>452</v>
      </c>
      <c r="C582" s="184" t="s">
        <v>132</v>
      </c>
      <c r="D582" s="19" t="s">
        <v>131</v>
      </c>
      <c r="E582" s="19" t="s">
        <v>712</v>
      </c>
      <c r="F582" s="19" t="s">
        <v>133</v>
      </c>
      <c r="G582" s="220">
        <v>4682.7</v>
      </c>
      <c r="H582" s="220">
        <v>4619.3</v>
      </c>
      <c r="I582" s="221">
        <f t="shared" si="31"/>
        <v>98.6460802528456</v>
      </c>
      <c r="J582" s="244"/>
      <c r="K582" s="244"/>
    </row>
    <row r="583" spans="1:11" ht="204">
      <c r="A583" s="117">
        <f t="shared" si="32"/>
        <v>564</v>
      </c>
      <c r="B583" s="19" t="s">
        <v>452</v>
      </c>
      <c r="C583" s="184" t="s">
        <v>169</v>
      </c>
      <c r="D583" s="19" t="s">
        <v>131</v>
      </c>
      <c r="E583" s="19" t="s">
        <v>713</v>
      </c>
      <c r="F583" s="19" t="s">
        <v>566</v>
      </c>
      <c r="G583" s="220">
        <f>G584</f>
        <v>141.7</v>
      </c>
      <c r="H583" s="220">
        <f>H584</f>
        <v>127.5</v>
      </c>
      <c r="I583" s="221">
        <f t="shared" si="31"/>
        <v>89.97882851093861</v>
      </c>
      <c r="J583" s="244"/>
      <c r="K583" s="244"/>
    </row>
    <row r="584" spans="1:11" ht="12.75">
      <c r="A584" s="117">
        <f t="shared" si="32"/>
        <v>565</v>
      </c>
      <c r="B584" s="19" t="s">
        <v>452</v>
      </c>
      <c r="C584" s="184" t="s">
        <v>132</v>
      </c>
      <c r="D584" s="19" t="s">
        <v>131</v>
      </c>
      <c r="E584" s="19" t="s">
        <v>713</v>
      </c>
      <c r="F584" s="19" t="s">
        <v>133</v>
      </c>
      <c r="G584" s="220">
        <v>141.7</v>
      </c>
      <c r="H584" s="220">
        <v>127.5</v>
      </c>
      <c r="I584" s="221">
        <f t="shared" si="31"/>
        <v>89.97882851093861</v>
      </c>
      <c r="J584" s="244"/>
      <c r="K584" s="244"/>
    </row>
    <row r="585" spans="1:11" ht="38.25">
      <c r="A585" s="117">
        <f t="shared" si="32"/>
        <v>566</v>
      </c>
      <c r="B585" s="19" t="s">
        <v>452</v>
      </c>
      <c r="C585" s="184" t="s">
        <v>170</v>
      </c>
      <c r="D585" s="19" t="s">
        <v>131</v>
      </c>
      <c r="E585" s="19" t="s">
        <v>714</v>
      </c>
      <c r="F585" s="19" t="s">
        <v>566</v>
      </c>
      <c r="G585" s="220">
        <f>G586</f>
        <v>150</v>
      </c>
      <c r="H585" s="220">
        <f>H586</f>
        <v>113.4</v>
      </c>
      <c r="I585" s="221">
        <f t="shared" si="31"/>
        <v>75.6</v>
      </c>
      <c r="J585" s="244"/>
      <c r="K585" s="244"/>
    </row>
    <row r="586" spans="1:11" ht="12.75">
      <c r="A586" s="117">
        <f t="shared" si="32"/>
        <v>567</v>
      </c>
      <c r="B586" s="19" t="s">
        <v>452</v>
      </c>
      <c r="C586" s="184" t="s">
        <v>132</v>
      </c>
      <c r="D586" s="19" t="s">
        <v>131</v>
      </c>
      <c r="E586" s="19" t="s">
        <v>714</v>
      </c>
      <c r="F586" s="19" t="s">
        <v>133</v>
      </c>
      <c r="G586" s="220">
        <v>150</v>
      </c>
      <c r="H586" s="220">
        <v>113.4</v>
      </c>
      <c r="I586" s="221">
        <f t="shared" si="31"/>
        <v>75.6</v>
      </c>
      <c r="J586" s="244"/>
      <c r="K586" s="244"/>
    </row>
    <row r="587" spans="1:11" ht="38.25">
      <c r="A587" s="117">
        <f t="shared" si="32"/>
        <v>568</v>
      </c>
      <c r="B587" s="19" t="s">
        <v>452</v>
      </c>
      <c r="C587" s="184" t="s">
        <v>171</v>
      </c>
      <c r="D587" s="19" t="s">
        <v>131</v>
      </c>
      <c r="E587" s="19" t="s">
        <v>715</v>
      </c>
      <c r="F587" s="19" t="s">
        <v>566</v>
      </c>
      <c r="G587" s="220">
        <f>G588</f>
        <v>3862.6</v>
      </c>
      <c r="H587" s="220">
        <f>H588</f>
        <v>3333.8</v>
      </c>
      <c r="I587" s="221">
        <f t="shared" si="31"/>
        <v>86.30973955366852</v>
      </c>
      <c r="J587" s="244"/>
      <c r="K587" s="244"/>
    </row>
    <row r="588" spans="1:11" ht="12.75">
      <c r="A588" s="117">
        <f t="shared" si="32"/>
        <v>569</v>
      </c>
      <c r="B588" s="19" t="s">
        <v>452</v>
      </c>
      <c r="C588" s="184" t="s">
        <v>132</v>
      </c>
      <c r="D588" s="19" t="s">
        <v>131</v>
      </c>
      <c r="E588" s="19" t="s">
        <v>715</v>
      </c>
      <c r="F588" s="19" t="s">
        <v>133</v>
      </c>
      <c r="G588" s="220">
        <v>3862.6</v>
      </c>
      <c r="H588" s="220">
        <v>3333.8</v>
      </c>
      <c r="I588" s="221">
        <f aca="true" t="shared" si="35" ref="I588:I651">H588/G588*100</f>
        <v>86.30973955366852</v>
      </c>
      <c r="J588" s="244"/>
      <c r="K588" s="244"/>
    </row>
    <row r="589" spans="1:11" ht="51">
      <c r="A589" s="117">
        <f t="shared" si="32"/>
        <v>570</v>
      </c>
      <c r="B589" s="19" t="s">
        <v>452</v>
      </c>
      <c r="C589" s="184" t="s">
        <v>172</v>
      </c>
      <c r="D589" s="19" t="s">
        <v>131</v>
      </c>
      <c r="E589" s="19" t="s">
        <v>716</v>
      </c>
      <c r="F589" s="19" t="s">
        <v>566</v>
      </c>
      <c r="G589" s="220">
        <f>G590</f>
        <v>52</v>
      </c>
      <c r="H589" s="220">
        <f>H590</f>
        <v>52</v>
      </c>
      <c r="I589" s="221">
        <f t="shared" si="35"/>
        <v>100</v>
      </c>
      <c r="J589" s="244"/>
      <c r="K589" s="244"/>
    </row>
    <row r="590" spans="1:11" ht="12.75">
      <c r="A590" s="117">
        <f t="shared" si="32"/>
        <v>571</v>
      </c>
      <c r="B590" s="19" t="s">
        <v>452</v>
      </c>
      <c r="C590" s="184" t="s">
        <v>132</v>
      </c>
      <c r="D590" s="19" t="s">
        <v>131</v>
      </c>
      <c r="E590" s="19" t="s">
        <v>716</v>
      </c>
      <c r="F590" s="19" t="s">
        <v>133</v>
      </c>
      <c r="G590" s="220">
        <v>52</v>
      </c>
      <c r="H590" s="220">
        <v>52</v>
      </c>
      <c r="I590" s="221">
        <f t="shared" si="35"/>
        <v>100</v>
      </c>
      <c r="J590" s="244"/>
      <c r="K590" s="244"/>
    </row>
    <row r="591" spans="1:11" ht="63.75">
      <c r="A591" s="117">
        <f t="shared" si="32"/>
        <v>572</v>
      </c>
      <c r="B591" s="19" t="s">
        <v>452</v>
      </c>
      <c r="C591" s="184" t="s">
        <v>173</v>
      </c>
      <c r="D591" s="19" t="s">
        <v>131</v>
      </c>
      <c r="E591" s="19" t="s">
        <v>717</v>
      </c>
      <c r="F591" s="19" t="s">
        <v>566</v>
      </c>
      <c r="G591" s="220">
        <f>G592</f>
        <v>8.6</v>
      </c>
      <c r="H591" s="220">
        <f>H592</f>
        <v>8.6</v>
      </c>
      <c r="I591" s="221">
        <f t="shared" si="35"/>
        <v>100</v>
      </c>
      <c r="J591" s="244"/>
      <c r="K591" s="244"/>
    </row>
    <row r="592" spans="1:11" ht="12.75">
      <c r="A592" s="117">
        <f t="shared" si="32"/>
        <v>573</v>
      </c>
      <c r="B592" s="19" t="s">
        <v>452</v>
      </c>
      <c r="C592" s="184" t="s">
        <v>132</v>
      </c>
      <c r="D592" s="19" t="s">
        <v>131</v>
      </c>
      <c r="E592" s="19" t="s">
        <v>717</v>
      </c>
      <c r="F592" s="19" t="s">
        <v>133</v>
      </c>
      <c r="G592" s="220">
        <v>8.6</v>
      </c>
      <c r="H592" s="220">
        <v>8.6</v>
      </c>
      <c r="I592" s="221">
        <f t="shared" si="35"/>
        <v>100</v>
      </c>
      <c r="J592" s="244"/>
      <c r="K592" s="244"/>
    </row>
    <row r="593" spans="1:11" ht="51">
      <c r="A593" s="117">
        <f t="shared" si="32"/>
        <v>574</v>
      </c>
      <c r="B593" s="19" t="s">
        <v>452</v>
      </c>
      <c r="C593" s="184" t="s">
        <v>174</v>
      </c>
      <c r="D593" s="19" t="s">
        <v>131</v>
      </c>
      <c r="E593" s="19" t="s">
        <v>175</v>
      </c>
      <c r="F593" s="19" t="s">
        <v>566</v>
      </c>
      <c r="G593" s="220">
        <f>G594</f>
        <v>79.8</v>
      </c>
      <c r="H593" s="220">
        <f>H594</f>
        <v>76.9</v>
      </c>
      <c r="I593" s="221">
        <f t="shared" si="35"/>
        <v>96.36591478696744</v>
      </c>
      <c r="J593" s="244"/>
      <c r="K593" s="244"/>
    </row>
    <row r="594" spans="1:11" ht="12.75">
      <c r="A594" s="117">
        <f aca="true" t="shared" si="36" ref="A594:A657">A593+1</f>
        <v>575</v>
      </c>
      <c r="B594" s="19" t="s">
        <v>452</v>
      </c>
      <c r="C594" s="184" t="s">
        <v>132</v>
      </c>
      <c r="D594" s="19" t="s">
        <v>131</v>
      </c>
      <c r="E594" s="19" t="s">
        <v>175</v>
      </c>
      <c r="F594" s="19" t="s">
        <v>133</v>
      </c>
      <c r="G594" s="220">
        <v>79.8</v>
      </c>
      <c r="H594" s="220">
        <v>76.9</v>
      </c>
      <c r="I594" s="221">
        <f t="shared" si="35"/>
        <v>96.36591478696744</v>
      </c>
      <c r="J594" s="244"/>
      <c r="K594" s="244"/>
    </row>
    <row r="595" spans="1:11" ht="63.75">
      <c r="A595" s="117">
        <f t="shared" si="36"/>
        <v>576</v>
      </c>
      <c r="B595" s="19" t="s">
        <v>452</v>
      </c>
      <c r="C595" s="184" t="s">
        <v>176</v>
      </c>
      <c r="D595" s="19" t="s">
        <v>131</v>
      </c>
      <c r="E595" s="19" t="s">
        <v>718</v>
      </c>
      <c r="F595" s="19" t="s">
        <v>566</v>
      </c>
      <c r="G595" s="220">
        <f>G596</f>
        <v>160</v>
      </c>
      <c r="H595" s="220">
        <f>H596</f>
        <v>84.7</v>
      </c>
      <c r="I595" s="221">
        <f t="shared" si="35"/>
        <v>52.93750000000001</v>
      </c>
      <c r="J595" s="244"/>
      <c r="K595" s="244"/>
    </row>
    <row r="596" spans="1:11" ht="12.75">
      <c r="A596" s="117">
        <f t="shared" si="36"/>
        <v>577</v>
      </c>
      <c r="B596" s="19" t="s">
        <v>452</v>
      </c>
      <c r="C596" s="184" t="s">
        <v>132</v>
      </c>
      <c r="D596" s="19" t="s">
        <v>131</v>
      </c>
      <c r="E596" s="19" t="s">
        <v>718</v>
      </c>
      <c r="F596" s="19" t="s">
        <v>133</v>
      </c>
      <c r="G596" s="220">
        <v>160</v>
      </c>
      <c r="H596" s="220">
        <v>84.7</v>
      </c>
      <c r="I596" s="221">
        <f t="shared" si="35"/>
        <v>52.93750000000001</v>
      </c>
      <c r="J596" s="244"/>
      <c r="K596" s="244"/>
    </row>
    <row r="597" spans="1:11" ht="89.25">
      <c r="A597" s="117">
        <f t="shared" si="36"/>
        <v>578</v>
      </c>
      <c r="B597" s="19" t="s">
        <v>452</v>
      </c>
      <c r="C597" s="184" t="s">
        <v>177</v>
      </c>
      <c r="D597" s="19" t="s">
        <v>131</v>
      </c>
      <c r="E597" s="19" t="s">
        <v>719</v>
      </c>
      <c r="F597" s="19" t="s">
        <v>566</v>
      </c>
      <c r="G597" s="220">
        <f>G598</f>
        <v>403</v>
      </c>
      <c r="H597" s="220">
        <f>H598</f>
        <v>307.2</v>
      </c>
      <c r="I597" s="221">
        <f t="shared" si="35"/>
        <v>76.22828784119106</v>
      </c>
      <c r="J597" s="244"/>
      <c r="K597" s="244"/>
    </row>
    <row r="598" spans="1:11" ht="12.75">
      <c r="A598" s="117">
        <f t="shared" si="36"/>
        <v>579</v>
      </c>
      <c r="B598" s="19" t="s">
        <v>452</v>
      </c>
      <c r="C598" s="184" t="s">
        <v>132</v>
      </c>
      <c r="D598" s="19" t="s">
        <v>131</v>
      </c>
      <c r="E598" s="19" t="s">
        <v>719</v>
      </c>
      <c r="F598" s="19" t="s">
        <v>133</v>
      </c>
      <c r="G598" s="220">
        <v>403</v>
      </c>
      <c r="H598" s="220">
        <v>307.2</v>
      </c>
      <c r="I598" s="221">
        <f t="shared" si="35"/>
        <v>76.22828784119106</v>
      </c>
      <c r="J598" s="244"/>
      <c r="K598" s="244"/>
    </row>
    <row r="599" spans="1:11" ht="38.25">
      <c r="A599" s="117">
        <f t="shared" si="36"/>
        <v>580</v>
      </c>
      <c r="B599" s="19" t="s">
        <v>452</v>
      </c>
      <c r="C599" s="184" t="s">
        <v>435</v>
      </c>
      <c r="D599" s="19" t="s">
        <v>131</v>
      </c>
      <c r="E599" s="19" t="s">
        <v>720</v>
      </c>
      <c r="F599" s="19" t="s">
        <v>566</v>
      </c>
      <c r="G599" s="220">
        <f>G600</f>
        <v>993.1</v>
      </c>
      <c r="H599" s="220">
        <f>H600</f>
        <v>993.1</v>
      </c>
      <c r="I599" s="221">
        <f t="shared" si="35"/>
        <v>100</v>
      </c>
      <c r="J599" s="244"/>
      <c r="K599" s="244"/>
    </row>
    <row r="600" spans="1:11" ht="12.75">
      <c r="A600" s="117">
        <f t="shared" si="36"/>
        <v>581</v>
      </c>
      <c r="B600" s="19" t="s">
        <v>452</v>
      </c>
      <c r="C600" s="184" t="s">
        <v>132</v>
      </c>
      <c r="D600" s="19" t="s">
        <v>131</v>
      </c>
      <c r="E600" s="19" t="s">
        <v>720</v>
      </c>
      <c r="F600" s="19" t="s">
        <v>133</v>
      </c>
      <c r="G600" s="220">
        <v>993.1</v>
      </c>
      <c r="H600" s="220">
        <v>993.1</v>
      </c>
      <c r="I600" s="221">
        <f t="shared" si="35"/>
        <v>100</v>
      </c>
      <c r="J600" s="244"/>
      <c r="K600" s="244"/>
    </row>
    <row r="601" spans="1:11" ht="25.5">
      <c r="A601" s="117">
        <f t="shared" si="36"/>
        <v>582</v>
      </c>
      <c r="B601" s="19" t="s">
        <v>452</v>
      </c>
      <c r="C601" s="184" t="s">
        <v>721</v>
      </c>
      <c r="D601" s="19" t="s">
        <v>131</v>
      </c>
      <c r="E601" s="19" t="s">
        <v>722</v>
      </c>
      <c r="F601" s="19" t="s">
        <v>566</v>
      </c>
      <c r="G601" s="220">
        <f>G602+G604+G606+G608+G610+G612+G614+G616+G618+G620+G622+G624</f>
        <v>11735.7</v>
      </c>
      <c r="H601" s="220">
        <f>H602+H604+H606+H608+H610+H612+H614+H616+H618+H620+H622+H624</f>
        <v>11710.900000000001</v>
      </c>
      <c r="I601" s="221">
        <f t="shared" si="35"/>
        <v>99.78867898804504</v>
      </c>
      <c r="J601" s="244"/>
      <c r="K601" s="244"/>
    </row>
    <row r="602" spans="1:11" ht="25.5">
      <c r="A602" s="117">
        <f t="shared" si="36"/>
        <v>583</v>
      </c>
      <c r="B602" s="19" t="s">
        <v>452</v>
      </c>
      <c r="C602" s="184" t="s">
        <v>756</v>
      </c>
      <c r="D602" s="19" t="s">
        <v>131</v>
      </c>
      <c r="E602" s="19" t="s">
        <v>757</v>
      </c>
      <c r="F602" s="19" t="s">
        <v>566</v>
      </c>
      <c r="G602" s="220">
        <f>G603</f>
        <v>2375.1</v>
      </c>
      <c r="H602" s="220">
        <f>H603</f>
        <v>2374.8</v>
      </c>
      <c r="I602" s="221">
        <f t="shared" si="35"/>
        <v>99.9873689528862</v>
      </c>
      <c r="J602" s="244"/>
      <c r="K602" s="244"/>
    </row>
    <row r="603" spans="1:11" ht="12.75">
      <c r="A603" s="117">
        <f t="shared" si="36"/>
        <v>584</v>
      </c>
      <c r="B603" s="19" t="s">
        <v>452</v>
      </c>
      <c r="C603" s="184" t="s">
        <v>132</v>
      </c>
      <c r="D603" s="19" t="s">
        <v>131</v>
      </c>
      <c r="E603" s="19" t="s">
        <v>757</v>
      </c>
      <c r="F603" s="19" t="s">
        <v>133</v>
      </c>
      <c r="G603" s="220">
        <v>2375.1</v>
      </c>
      <c r="H603" s="220">
        <v>2374.8</v>
      </c>
      <c r="I603" s="221">
        <f t="shared" si="35"/>
        <v>99.9873689528862</v>
      </c>
      <c r="J603" s="244"/>
      <c r="K603" s="244"/>
    </row>
    <row r="604" spans="1:11" ht="12.75">
      <c r="A604" s="117">
        <f t="shared" si="36"/>
        <v>585</v>
      </c>
      <c r="B604" s="19" t="s">
        <v>452</v>
      </c>
      <c r="C604" s="184" t="s">
        <v>456</v>
      </c>
      <c r="D604" s="19" t="s">
        <v>131</v>
      </c>
      <c r="E604" s="19" t="s">
        <v>723</v>
      </c>
      <c r="F604" s="19" t="s">
        <v>566</v>
      </c>
      <c r="G604" s="220">
        <f>G605</f>
        <v>2567.4</v>
      </c>
      <c r="H604" s="220">
        <f>H605</f>
        <v>2567.4</v>
      </c>
      <c r="I604" s="221">
        <f t="shared" si="35"/>
        <v>100</v>
      </c>
      <c r="J604" s="244"/>
      <c r="K604" s="244"/>
    </row>
    <row r="605" spans="1:11" ht="12.75">
      <c r="A605" s="117">
        <f t="shared" si="36"/>
        <v>586</v>
      </c>
      <c r="B605" s="19" t="s">
        <v>452</v>
      </c>
      <c r="C605" s="184" t="s">
        <v>132</v>
      </c>
      <c r="D605" s="19" t="s">
        <v>131</v>
      </c>
      <c r="E605" s="19" t="s">
        <v>723</v>
      </c>
      <c r="F605" s="19" t="s">
        <v>133</v>
      </c>
      <c r="G605" s="220">
        <v>2567.4</v>
      </c>
      <c r="H605" s="220">
        <v>2567.4</v>
      </c>
      <c r="I605" s="221">
        <f t="shared" si="35"/>
        <v>100</v>
      </c>
      <c r="J605" s="244"/>
      <c r="K605" s="244"/>
    </row>
    <row r="606" spans="1:11" ht="25.5">
      <c r="A606" s="117">
        <f t="shared" si="36"/>
        <v>587</v>
      </c>
      <c r="B606" s="19" t="s">
        <v>452</v>
      </c>
      <c r="C606" s="184" t="s">
        <v>436</v>
      </c>
      <c r="D606" s="19" t="s">
        <v>131</v>
      </c>
      <c r="E606" s="19" t="s">
        <v>437</v>
      </c>
      <c r="F606" s="19" t="s">
        <v>566</v>
      </c>
      <c r="G606" s="220">
        <f>G607</f>
        <v>11.7</v>
      </c>
      <c r="H606" s="220">
        <f>H607</f>
        <v>11.7</v>
      </c>
      <c r="I606" s="221">
        <f t="shared" si="35"/>
        <v>100</v>
      </c>
      <c r="J606" s="244"/>
      <c r="K606" s="244"/>
    </row>
    <row r="607" spans="1:11" ht="12.75">
      <c r="A607" s="117">
        <f t="shared" si="36"/>
        <v>588</v>
      </c>
      <c r="B607" s="19" t="s">
        <v>452</v>
      </c>
      <c r="C607" s="184" t="s">
        <v>132</v>
      </c>
      <c r="D607" s="19" t="s">
        <v>131</v>
      </c>
      <c r="E607" s="19" t="s">
        <v>437</v>
      </c>
      <c r="F607" s="19" t="s">
        <v>133</v>
      </c>
      <c r="G607" s="220">
        <v>11.7</v>
      </c>
      <c r="H607" s="220">
        <v>11.7</v>
      </c>
      <c r="I607" s="221">
        <f t="shared" si="35"/>
        <v>100</v>
      </c>
      <c r="J607" s="244"/>
      <c r="K607" s="244"/>
    </row>
    <row r="608" spans="1:11" ht="102">
      <c r="A608" s="117">
        <f t="shared" si="36"/>
        <v>589</v>
      </c>
      <c r="B608" s="19" t="s">
        <v>452</v>
      </c>
      <c r="C608" s="184" t="s">
        <v>758</v>
      </c>
      <c r="D608" s="19" t="s">
        <v>131</v>
      </c>
      <c r="E608" s="19" t="s">
        <v>759</v>
      </c>
      <c r="F608" s="19" t="s">
        <v>566</v>
      </c>
      <c r="G608" s="220">
        <f>G609</f>
        <v>43.8</v>
      </c>
      <c r="H608" s="220">
        <f>H609</f>
        <v>43.8</v>
      </c>
      <c r="I608" s="221">
        <f t="shared" si="35"/>
        <v>100</v>
      </c>
      <c r="J608" s="244"/>
      <c r="K608" s="244"/>
    </row>
    <row r="609" spans="1:11" ht="12.75">
      <c r="A609" s="117">
        <f t="shared" si="36"/>
        <v>590</v>
      </c>
      <c r="B609" s="19" t="s">
        <v>452</v>
      </c>
      <c r="C609" s="184" t="s">
        <v>132</v>
      </c>
      <c r="D609" s="19" t="s">
        <v>131</v>
      </c>
      <c r="E609" s="19" t="s">
        <v>759</v>
      </c>
      <c r="F609" s="19" t="s">
        <v>133</v>
      </c>
      <c r="G609" s="220">
        <v>43.8</v>
      </c>
      <c r="H609" s="220">
        <v>43.8</v>
      </c>
      <c r="I609" s="221">
        <f t="shared" si="35"/>
        <v>100</v>
      </c>
      <c r="J609" s="244"/>
      <c r="K609" s="244"/>
    </row>
    <row r="610" spans="1:11" ht="51">
      <c r="A610" s="117">
        <f t="shared" si="36"/>
        <v>591</v>
      </c>
      <c r="B610" s="19" t="s">
        <v>452</v>
      </c>
      <c r="C610" s="184" t="s">
        <v>760</v>
      </c>
      <c r="D610" s="19" t="s">
        <v>131</v>
      </c>
      <c r="E610" s="19" t="s">
        <v>761</v>
      </c>
      <c r="F610" s="19" t="s">
        <v>566</v>
      </c>
      <c r="G610" s="220">
        <f>G611</f>
        <v>63.8</v>
      </c>
      <c r="H610" s="220">
        <f>H611</f>
        <v>61.8</v>
      </c>
      <c r="I610" s="221">
        <f t="shared" si="35"/>
        <v>96.86520376175548</v>
      </c>
      <c r="J610" s="244"/>
      <c r="K610" s="244"/>
    </row>
    <row r="611" spans="1:11" ht="12.75">
      <c r="A611" s="117">
        <f t="shared" si="36"/>
        <v>592</v>
      </c>
      <c r="B611" s="19" t="s">
        <v>452</v>
      </c>
      <c r="C611" s="184" t="s">
        <v>132</v>
      </c>
      <c r="D611" s="19" t="s">
        <v>131</v>
      </c>
      <c r="E611" s="19" t="s">
        <v>761</v>
      </c>
      <c r="F611" s="19" t="s">
        <v>133</v>
      </c>
      <c r="G611" s="220">
        <v>63.8</v>
      </c>
      <c r="H611" s="220">
        <v>61.8</v>
      </c>
      <c r="I611" s="221">
        <f t="shared" si="35"/>
        <v>96.86520376175548</v>
      </c>
      <c r="J611" s="244"/>
      <c r="K611" s="244"/>
    </row>
    <row r="612" spans="1:11" ht="114.75">
      <c r="A612" s="117">
        <f t="shared" si="36"/>
        <v>593</v>
      </c>
      <c r="B612" s="19" t="s">
        <v>452</v>
      </c>
      <c r="C612" s="184" t="s">
        <v>762</v>
      </c>
      <c r="D612" s="19" t="s">
        <v>131</v>
      </c>
      <c r="E612" s="19" t="s">
        <v>187</v>
      </c>
      <c r="F612" s="19" t="s">
        <v>566</v>
      </c>
      <c r="G612" s="220">
        <f>G613</f>
        <v>1.2</v>
      </c>
      <c r="H612" s="220">
        <f>H613</f>
        <v>0.7</v>
      </c>
      <c r="I612" s="221">
        <f t="shared" si="35"/>
        <v>58.333333333333336</v>
      </c>
      <c r="J612" s="244"/>
      <c r="K612" s="244"/>
    </row>
    <row r="613" spans="1:11" ht="12.75">
      <c r="A613" s="117">
        <f t="shared" si="36"/>
        <v>594</v>
      </c>
      <c r="B613" s="19" t="s">
        <v>452</v>
      </c>
      <c r="C613" s="184" t="s">
        <v>132</v>
      </c>
      <c r="D613" s="19" t="s">
        <v>131</v>
      </c>
      <c r="E613" s="19" t="s">
        <v>187</v>
      </c>
      <c r="F613" s="19" t="s">
        <v>133</v>
      </c>
      <c r="G613" s="220">
        <v>1.2</v>
      </c>
      <c r="H613" s="220">
        <v>0.7</v>
      </c>
      <c r="I613" s="221">
        <f t="shared" si="35"/>
        <v>58.333333333333336</v>
      </c>
      <c r="J613" s="244"/>
      <c r="K613" s="244"/>
    </row>
    <row r="614" spans="1:11" ht="76.5">
      <c r="A614" s="117">
        <f t="shared" si="36"/>
        <v>595</v>
      </c>
      <c r="B614" s="19" t="s">
        <v>452</v>
      </c>
      <c r="C614" s="184" t="s">
        <v>457</v>
      </c>
      <c r="D614" s="19" t="s">
        <v>131</v>
      </c>
      <c r="E614" s="19" t="s">
        <v>188</v>
      </c>
      <c r="F614" s="19" t="s">
        <v>566</v>
      </c>
      <c r="G614" s="220">
        <f>G615</f>
        <v>82.5</v>
      </c>
      <c r="H614" s="220">
        <f>H615</f>
        <v>82.4</v>
      </c>
      <c r="I614" s="221">
        <f t="shared" si="35"/>
        <v>99.87878787878789</v>
      </c>
      <c r="J614" s="244"/>
      <c r="K614" s="244"/>
    </row>
    <row r="615" spans="1:11" ht="12.75">
      <c r="A615" s="117">
        <f t="shared" si="36"/>
        <v>596</v>
      </c>
      <c r="B615" s="19" t="s">
        <v>452</v>
      </c>
      <c r="C615" s="184" t="s">
        <v>132</v>
      </c>
      <c r="D615" s="19" t="s">
        <v>131</v>
      </c>
      <c r="E615" s="19" t="s">
        <v>188</v>
      </c>
      <c r="F615" s="19" t="s">
        <v>133</v>
      </c>
      <c r="G615" s="220">
        <v>82.5</v>
      </c>
      <c r="H615" s="220">
        <v>82.4</v>
      </c>
      <c r="I615" s="221">
        <f t="shared" si="35"/>
        <v>99.87878787878789</v>
      </c>
      <c r="J615" s="244"/>
      <c r="K615" s="244"/>
    </row>
    <row r="616" spans="1:11" ht="51">
      <c r="A616" s="117">
        <f t="shared" si="36"/>
        <v>597</v>
      </c>
      <c r="B616" s="19" t="s">
        <v>452</v>
      </c>
      <c r="C616" s="184" t="s">
        <v>189</v>
      </c>
      <c r="D616" s="19" t="s">
        <v>131</v>
      </c>
      <c r="E616" s="19" t="s">
        <v>190</v>
      </c>
      <c r="F616" s="19" t="s">
        <v>566</v>
      </c>
      <c r="G616" s="220">
        <f>G617</f>
        <v>2712.3</v>
      </c>
      <c r="H616" s="220">
        <f>H617</f>
        <v>2712.3</v>
      </c>
      <c r="I616" s="221">
        <f t="shared" si="35"/>
        <v>100</v>
      </c>
      <c r="J616" s="244"/>
      <c r="K616" s="244"/>
    </row>
    <row r="617" spans="1:11" ht="12.75">
      <c r="A617" s="117">
        <f t="shared" si="36"/>
        <v>598</v>
      </c>
      <c r="B617" s="19" t="s">
        <v>452</v>
      </c>
      <c r="C617" s="184" t="s">
        <v>132</v>
      </c>
      <c r="D617" s="19" t="s">
        <v>131</v>
      </c>
      <c r="E617" s="19" t="s">
        <v>190</v>
      </c>
      <c r="F617" s="19" t="s">
        <v>133</v>
      </c>
      <c r="G617" s="220">
        <v>2712.3</v>
      </c>
      <c r="H617" s="220">
        <v>2712.3</v>
      </c>
      <c r="I617" s="221">
        <f t="shared" si="35"/>
        <v>100</v>
      </c>
      <c r="J617" s="244"/>
      <c r="K617" s="244"/>
    </row>
    <row r="618" spans="1:11" ht="63.75">
      <c r="A618" s="117">
        <f t="shared" si="36"/>
        <v>599</v>
      </c>
      <c r="B618" s="19" t="s">
        <v>452</v>
      </c>
      <c r="C618" s="184" t="s">
        <v>191</v>
      </c>
      <c r="D618" s="19" t="s">
        <v>131</v>
      </c>
      <c r="E618" s="19" t="s">
        <v>192</v>
      </c>
      <c r="F618" s="19" t="s">
        <v>566</v>
      </c>
      <c r="G618" s="220">
        <f>G619</f>
        <v>58.4</v>
      </c>
      <c r="H618" s="220">
        <f>H619</f>
        <v>44.2</v>
      </c>
      <c r="I618" s="221">
        <f t="shared" si="35"/>
        <v>75.68493150684932</v>
      </c>
      <c r="J618" s="244"/>
      <c r="K618" s="244"/>
    </row>
    <row r="619" spans="1:11" ht="12.75">
      <c r="A619" s="117">
        <f t="shared" si="36"/>
        <v>600</v>
      </c>
      <c r="B619" s="19" t="s">
        <v>452</v>
      </c>
      <c r="C619" s="184" t="s">
        <v>132</v>
      </c>
      <c r="D619" s="19" t="s">
        <v>131</v>
      </c>
      <c r="E619" s="19" t="s">
        <v>192</v>
      </c>
      <c r="F619" s="19" t="s">
        <v>133</v>
      </c>
      <c r="G619" s="220">
        <v>58.4</v>
      </c>
      <c r="H619" s="220">
        <v>44.2</v>
      </c>
      <c r="I619" s="221">
        <f t="shared" si="35"/>
        <v>75.68493150684932</v>
      </c>
      <c r="J619" s="244"/>
      <c r="K619" s="244"/>
    </row>
    <row r="620" spans="1:11" ht="127.5">
      <c r="A620" s="117">
        <f t="shared" si="36"/>
        <v>601</v>
      </c>
      <c r="B620" s="19" t="s">
        <v>452</v>
      </c>
      <c r="C620" s="184" t="s">
        <v>438</v>
      </c>
      <c r="D620" s="19" t="s">
        <v>131</v>
      </c>
      <c r="E620" s="19" t="s">
        <v>193</v>
      </c>
      <c r="F620" s="19" t="s">
        <v>566</v>
      </c>
      <c r="G620" s="220">
        <f>G621</f>
        <v>34.6</v>
      </c>
      <c r="H620" s="220">
        <f>H621</f>
        <v>27.6</v>
      </c>
      <c r="I620" s="221">
        <f t="shared" si="35"/>
        <v>79.76878612716763</v>
      </c>
      <c r="J620" s="244"/>
      <c r="K620" s="244"/>
    </row>
    <row r="621" spans="1:11" ht="12.75">
      <c r="A621" s="117">
        <f t="shared" si="36"/>
        <v>602</v>
      </c>
      <c r="B621" s="19" t="s">
        <v>452</v>
      </c>
      <c r="C621" s="184" t="s">
        <v>132</v>
      </c>
      <c r="D621" s="19" t="s">
        <v>131</v>
      </c>
      <c r="E621" s="19" t="s">
        <v>193</v>
      </c>
      <c r="F621" s="19" t="s">
        <v>133</v>
      </c>
      <c r="G621" s="220">
        <v>34.6</v>
      </c>
      <c r="H621" s="220">
        <v>27.6</v>
      </c>
      <c r="I621" s="221">
        <f t="shared" si="35"/>
        <v>79.76878612716763</v>
      </c>
      <c r="J621" s="244"/>
      <c r="K621" s="244"/>
    </row>
    <row r="622" spans="1:11" ht="127.5">
      <c r="A622" s="117">
        <f t="shared" si="36"/>
        <v>603</v>
      </c>
      <c r="B622" s="19" t="s">
        <v>452</v>
      </c>
      <c r="C622" s="184" t="s">
        <v>439</v>
      </c>
      <c r="D622" s="19" t="s">
        <v>131</v>
      </c>
      <c r="E622" s="19" t="s">
        <v>194</v>
      </c>
      <c r="F622" s="19" t="s">
        <v>566</v>
      </c>
      <c r="G622" s="220">
        <f>G623</f>
        <v>0.8</v>
      </c>
      <c r="H622" s="220">
        <f>H623</f>
        <v>0.5</v>
      </c>
      <c r="I622" s="221">
        <f t="shared" si="35"/>
        <v>62.5</v>
      </c>
      <c r="J622" s="244"/>
      <c r="K622" s="244"/>
    </row>
    <row r="623" spans="1:11" ht="12.75">
      <c r="A623" s="117">
        <f t="shared" si="36"/>
        <v>604</v>
      </c>
      <c r="B623" s="19" t="s">
        <v>452</v>
      </c>
      <c r="C623" s="184" t="s">
        <v>132</v>
      </c>
      <c r="D623" s="19" t="s">
        <v>131</v>
      </c>
      <c r="E623" s="19" t="s">
        <v>194</v>
      </c>
      <c r="F623" s="19" t="s">
        <v>133</v>
      </c>
      <c r="G623" s="220">
        <v>0.8</v>
      </c>
      <c r="H623" s="220">
        <v>0.5</v>
      </c>
      <c r="I623" s="221">
        <f t="shared" si="35"/>
        <v>62.5</v>
      </c>
      <c r="J623" s="244"/>
      <c r="K623" s="244"/>
    </row>
    <row r="624" spans="1:11" ht="38.25">
      <c r="A624" s="117">
        <f t="shared" si="36"/>
        <v>605</v>
      </c>
      <c r="B624" s="19" t="s">
        <v>452</v>
      </c>
      <c r="C624" s="184" t="s">
        <v>440</v>
      </c>
      <c r="D624" s="19" t="s">
        <v>131</v>
      </c>
      <c r="E624" s="19" t="s">
        <v>441</v>
      </c>
      <c r="F624" s="19" t="s">
        <v>566</v>
      </c>
      <c r="G624" s="220">
        <f>G625</f>
        <v>3784.1</v>
      </c>
      <c r="H624" s="220">
        <f>H625</f>
        <v>3783.7</v>
      </c>
      <c r="I624" s="221">
        <f t="shared" si="35"/>
        <v>99.98942945482413</v>
      </c>
      <c r="J624" s="244"/>
      <c r="K624" s="244"/>
    </row>
    <row r="625" spans="1:11" ht="12.75">
      <c r="A625" s="117">
        <f t="shared" si="36"/>
        <v>606</v>
      </c>
      <c r="B625" s="19" t="s">
        <v>452</v>
      </c>
      <c r="C625" s="184" t="s">
        <v>132</v>
      </c>
      <c r="D625" s="19" t="s">
        <v>131</v>
      </c>
      <c r="E625" s="19" t="s">
        <v>441</v>
      </c>
      <c r="F625" s="19" t="s">
        <v>133</v>
      </c>
      <c r="G625" s="220">
        <v>3784.1</v>
      </c>
      <c r="H625" s="220">
        <v>3783.7</v>
      </c>
      <c r="I625" s="221">
        <f t="shared" si="35"/>
        <v>99.98942945482413</v>
      </c>
      <c r="J625" s="244"/>
      <c r="K625" s="244"/>
    </row>
    <row r="626" spans="1:11" ht="178.5">
      <c r="A626" s="117">
        <f t="shared" si="36"/>
        <v>607</v>
      </c>
      <c r="B626" s="19" t="s">
        <v>452</v>
      </c>
      <c r="C626" s="184" t="s">
        <v>195</v>
      </c>
      <c r="D626" s="19" t="s">
        <v>131</v>
      </c>
      <c r="E626" s="19" t="s">
        <v>724</v>
      </c>
      <c r="F626" s="19" t="s">
        <v>566</v>
      </c>
      <c r="G626" s="220">
        <f>G627+G629</f>
        <v>92.1</v>
      </c>
      <c r="H626" s="220">
        <f>H627+H629</f>
        <v>1.3</v>
      </c>
      <c r="I626" s="221">
        <f t="shared" si="35"/>
        <v>1.4115092290988058</v>
      </c>
      <c r="J626" s="244"/>
      <c r="K626" s="244"/>
    </row>
    <row r="627" spans="1:11" ht="12.75">
      <c r="A627" s="117">
        <f t="shared" si="36"/>
        <v>608</v>
      </c>
      <c r="B627" s="19" t="s">
        <v>452</v>
      </c>
      <c r="C627" s="184" t="s">
        <v>725</v>
      </c>
      <c r="D627" s="19" t="s">
        <v>131</v>
      </c>
      <c r="E627" s="19" t="s">
        <v>726</v>
      </c>
      <c r="F627" s="19" t="s">
        <v>566</v>
      </c>
      <c r="G627" s="220">
        <f>G628</f>
        <v>90.5</v>
      </c>
      <c r="H627" s="220">
        <f>H628</f>
        <v>0</v>
      </c>
      <c r="I627" s="221">
        <f t="shared" si="35"/>
        <v>0</v>
      </c>
      <c r="J627" s="244"/>
      <c r="K627" s="244"/>
    </row>
    <row r="628" spans="1:11" ht="12.75">
      <c r="A628" s="117">
        <f t="shared" si="36"/>
        <v>609</v>
      </c>
      <c r="B628" s="19" t="s">
        <v>452</v>
      </c>
      <c r="C628" s="184" t="s">
        <v>132</v>
      </c>
      <c r="D628" s="19" t="s">
        <v>131</v>
      </c>
      <c r="E628" s="19" t="s">
        <v>726</v>
      </c>
      <c r="F628" s="19" t="s">
        <v>133</v>
      </c>
      <c r="G628" s="220">
        <v>90.5</v>
      </c>
      <c r="H628" s="220"/>
      <c r="I628" s="221">
        <f t="shared" si="35"/>
        <v>0</v>
      </c>
      <c r="J628" s="244"/>
      <c r="K628" s="244"/>
    </row>
    <row r="629" spans="1:11" ht="178.5">
      <c r="A629" s="117">
        <f t="shared" si="36"/>
        <v>610</v>
      </c>
      <c r="B629" s="19" t="s">
        <v>452</v>
      </c>
      <c r="C629" s="184" t="s">
        <v>196</v>
      </c>
      <c r="D629" s="19" t="s">
        <v>131</v>
      </c>
      <c r="E629" s="19" t="s">
        <v>727</v>
      </c>
      <c r="F629" s="19" t="s">
        <v>566</v>
      </c>
      <c r="G629" s="220">
        <f>G630</f>
        <v>1.6</v>
      </c>
      <c r="H629" s="220">
        <f>H630</f>
        <v>1.3</v>
      </c>
      <c r="I629" s="221">
        <f t="shared" si="35"/>
        <v>81.25</v>
      </c>
      <c r="J629" s="244"/>
      <c r="K629" s="244"/>
    </row>
    <row r="630" spans="1:11" ht="12.75">
      <c r="A630" s="117">
        <f t="shared" si="36"/>
        <v>611</v>
      </c>
      <c r="B630" s="19" t="s">
        <v>452</v>
      </c>
      <c r="C630" s="184" t="s">
        <v>132</v>
      </c>
      <c r="D630" s="19" t="s">
        <v>131</v>
      </c>
      <c r="E630" s="19" t="s">
        <v>727</v>
      </c>
      <c r="F630" s="19" t="s">
        <v>133</v>
      </c>
      <c r="G630" s="220">
        <v>1.6</v>
      </c>
      <c r="H630" s="220">
        <v>1.3</v>
      </c>
      <c r="I630" s="221">
        <f t="shared" si="35"/>
        <v>81.25</v>
      </c>
      <c r="J630" s="244"/>
      <c r="K630" s="244"/>
    </row>
    <row r="631" spans="1:11" ht="102">
      <c r="A631" s="117">
        <f t="shared" si="36"/>
        <v>612</v>
      </c>
      <c r="B631" s="19" t="s">
        <v>452</v>
      </c>
      <c r="C631" s="184" t="s">
        <v>458</v>
      </c>
      <c r="D631" s="19" t="s">
        <v>131</v>
      </c>
      <c r="E631" s="19" t="s">
        <v>459</v>
      </c>
      <c r="F631" s="19"/>
      <c r="G631" s="220">
        <f>G632+G634</f>
        <v>11841.4</v>
      </c>
      <c r="H631" s="220">
        <f>H632+H634</f>
        <v>11841.2</v>
      </c>
      <c r="I631" s="221">
        <f t="shared" si="35"/>
        <v>99.99831101052241</v>
      </c>
      <c r="J631" s="244"/>
      <c r="K631" s="244"/>
    </row>
    <row r="632" spans="1:11" ht="63.75">
      <c r="A632" s="117">
        <f t="shared" si="36"/>
        <v>613</v>
      </c>
      <c r="B632" s="19" t="s">
        <v>452</v>
      </c>
      <c r="C632" s="184" t="s">
        <v>197</v>
      </c>
      <c r="D632" s="19" t="s">
        <v>131</v>
      </c>
      <c r="E632" s="19" t="s">
        <v>198</v>
      </c>
      <c r="F632" s="19" t="s">
        <v>566</v>
      </c>
      <c r="G632" s="220">
        <f>G633</f>
        <v>11642.5</v>
      </c>
      <c r="H632" s="220">
        <f>H633</f>
        <v>11642.5</v>
      </c>
      <c r="I632" s="221">
        <f t="shared" si="35"/>
        <v>100</v>
      </c>
      <c r="J632" s="244"/>
      <c r="K632" s="244"/>
    </row>
    <row r="633" spans="1:11" ht="12.75">
      <c r="A633" s="117">
        <f t="shared" si="36"/>
        <v>614</v>
      </c>
      <c r="B633" s="19" t="s">
        <v>452</v>
      </c>
      <c r="C633" s="184" t="s">
        <v>132</v>
      </c>
      <c r="D633" s="19" t="s">
        <v>131</v>
      </c>
      <c r="E633" s="19" t="s">
        <v>198</v>
      </c>
      <c r="F633" s="19" t="s">
        <v>133</v>
      </c>
      <c r="G633" s="220">
        <v>11642.5</v>
      </c>
      <c r="H633" s="220">
        <v>11642.5</v>
      </c>
      <c r="I633" s="221">
        <f t="shared" si="35"/>
        <v>100</v>
      </c>
      <c r="J633" s="244"/>
      <c r="K633" s="244"/>
    </row>
    <row r="634" spans="1:11" ht="76.5">
      <c r="A634" s="117">
        <f t="shared" si="36"/>
        <v>615</v>
      </c>
      <c r="B634" s="19" t="s">
        <v>452</v>
      </c>
      <c r="C634" s="184" t="s">
        <v>199</v>
      </c>
      <c r="D634" s="19" t="s">
        <v>131</v>
      </c>
      <c r="E634" s="19" t="s">
        <v>200</v>
      </c>
      <c r="F634" s="19" t="s">
        <v>566</v>
      </c>
      <c r="G634" s="220">
        <f>G635</f>
        <v>198.9</v>
      </c>
      <c r="H634" s="220">
        <f>H635</f>
        <v>198.7</v>
      </c>
      <c r="I634" s="221">
        <f t="shared" si="35"/>
        <v>99.89944695827047</v>
      </c>
      <c r="J634" s="244"/>
      <c r="K634" s="244"/>
    </row>
    <row r="635" spans="1:11" ht="12.75">
      <c r="A635" s="117">
        <f t="shared" si="36"/>
        <v>616</v>
      </c>
      <c r="B635" s="19" t="s">
        <v>452</v>
      </c>
      <c r="C635" s="184" t="s">
        <v>132</v>
      </c>
      <c r="D635" s="19" t="s">
        <v>131</v>
      </c>
      <c r="E635" s="19" t="s">
        <v>200</v>
      </c>
      <c r="F635" s="19" t="s">
        <v>133</v>
      </c>
      <c r="G635" s="220">
        <v>198.9</v>
      </c>
      <c r="H635" s="220">
        <v>198.7</v>
      </c>
      <c r="I635" s="221">
        <f t="shared" si="35"/>
        <v>99.89944695827047</v>
      </c>
      <c r="J635" s="244"/>
      <c r="K635" s="244"/>
    </row>
    <row r="636" spans="1:11" ht="25.5">
      <c r="A636" s="117">
        <f t="shared" si="36"/>
        <v>617</v>
      </c>
      <c r="B636" s="19" t="s">
        <v>452</v>
      </c>
      <c r="C636" s="184" t="s">
        <v>728</v>
      </c>
      <c r="D636" s="19" t="s">
        <v>131</v>
      </c>
      <c r="E636" s="19" t="s">
        <v>729</v>
      </c>
      <c r="F636" s="19" t="s">
        <v>566</v>
      </c>
      <c r="G636" s="220">
        <f>G637+G639+G641+G643+G645</f>
        <v>1567.1000000000001</v>
      </c>
      <c r="H636" s="220">
        <f>H637+H639+H641+H643+H645</f>
        <v>1558.1000000000001</v>
      </c>
      <c r="I636" s="221">
        <f t="shared" si="35"/>
        <v>99.42569076638377</v>
      </c>
      <c r="J636" s="244"/>
      <c r="K636" s="244"/>
    </row>
    <row r="637" spans="1:11" ht="25.5">
      <c r="A637" s="117">
        <f t="shared" si="36"/>
        <v>618</v>
      </c>
      <c r="B637" s="19" t="s">
        <v>452</v>
      </c>
      <c r="C637" s="184" t="s">
        <v>475</v>
      </c>
      <c r="D637" s="19" t="s">
        <v>131</v>
      </c>
      <c r="E637" s="19" t="s">
        <v>730</v>
      </c>
      <c r="F637" s="19" t="s">
        <v>566</v>
      </c>
      <c r="G637" s="220">
        <f>G638</f>
        <v>893.7</v>
      </c>
      <c r="H637" s="220">
        <f>H638</f>
        <v>893.7</v>
      </c>
      <c r="I637" s="221">
        <f t="shared" si="35"/>
        <v>100</v>
      </c>
      <c r="J637" s="244"/>
      <c r="K637" s="244"/>
    </row>
    <row r="638" spans="1:11" ht="12.75">
      <c r="A638" s="117">
        <f t="shared" si="36"/>
        <v>619</v>
      </c>
      <c r="B638" s="19" t="s">
        <v>452</v>
      </c>
      <c r="C638" s="184" t="s">
        <v>132</v>
      </c>
      <c r="D638" s="19" t="s">
        <v>131</v>
      </c>
      <c r="E638" s="19" t="s">
        <v>730</v>
      </c>
      <c r="F638" s="19" t="s">
        <v>133</v>
      </c>
      <c r="G638" s="220">
        <v>893.7</v>
      </c>
      <c r="H638" s="220">
        <v>893.7</v>
      </c>
      <c r="I638" s="221">
        <f t="shared" si="35"/>
        <v>100</v>
      </c>
      <c r="J638" s="244"/>
      <c r="K638" s="244"/>
    </row>
    <row r="639" spans="1:11" ht="38.25">
      <c r="A639" s="117">
        <f t="shared" si="36"/>
        <v>620</v>
      </c>
      <c r="B639" s="19" t="s">
        <v>452</v>
      </c>
      <c r="C639" s="184" t="s">
        <v>460</v>
      </c>
      <c r="D639" s="19" t="s">
        <v>131</v>
      </c>
      <c r="E639" s="19" t="s">
        <v>731</v>
      </c>
      <c r="F639" s="19" t="s">
        <v>566</v>
      </c>
      <c r="G639" s="220">
        <f>G640</f>
        <v>490.3</v>
      </c>
      <c r="H639" s="220">
        <f>H640</f>
        <v>490.3</v>
      </c>
      <c r="I639" s="221">
        <f t="shared" si="35"/>
        <v>100</v>
      </c>
      <c r="J639" s="244"/>
      <c r="K639" s="244"/>
    </row>
    <row r="640" spans="1:11" ht="12.75">
      <c r="A640" s="117">
        <f t="shared" si="36"/>
        <v>621</v>
      </c>
      <c r="B640" s="19" t="s">
        <v>452</v>
      </c>
      <c r="C640" s="184" t="s">
        <v>132</v>
      </c>
      <c r="D640" s="19" t="s">
        <v>131</v>
      </c>
      <c r="E640" s="19" t="s">
        <v>731</v>
      </c>
      <c r="F640" s="19" t="s">
        <v>133</v>
      </c>
      <c r="G640" s="220">
        <v>490.3</v>
      </c>
      <c r="H640" s="220">
        <v>490.3</v>
      </c>
      <c r="I640" s="221">
        <f t="shared" si="35"/>
        <v>100</v>
      </c>
      <c r="J640" s="244"/>
      <c r="K640" s="244"/>
    </row>
    <row r="641" spans="1:11" ht="216.75">
      <c r="A641" s="117">
        <f t="shared" si="36"/>
        <v>622</v>
      </c>
      <c r="B641" s="19" t="s">
        <v>452</v>
      </c>
      <c r="C641" s="184" t="s">
        <v>461</v>
      </c>
      <c r="D641" s="19" t="s">
        <v>131</v>
      </c>
      <c r="E641" s="19" t="s">
        <v>201</v>
      </c>
      <c r="F641" s="19" t="s">
        <v>566</v>
      </c>
      <c r="G641" s="220">
        <f>G642</f>
        <v>23.4</v>
      </c>
      <c r="H641" s="220">
        <f>H642</f>
        <v>21.2</v>
      </c>
      <c r="I641" s="221">
        <f t="shared" si="35"/>
        <v>90.5982905982906</v>
      </c>
      <c r="J641" s="244"/>
      <c r="K641" s="244"/>
    </row>
    <row r="642" spans="1:11" ht="12.75">
      <c r="A642" s="117">
        <f t="shared" si="36"/>
        <v>623</v>
      </c>
      <c r="B642" s="19" t="s">
        <v>452</v>
      </c>
      <c r="C642" s="184" t="s">
        <v>132</v>
      </c>
      <c r="D642" s="19" t="s">
        <v>131</v>
      </c>
      <c r="E642" s="19" t="s">
        <v>201</v>
      </c>
      <c r="F642" s="19" t="s">
        <v>133</v>
      </c>
      <c r="G642" s="220">
        <v>23.4</v>
      </c>
      <c r="H642" s="220">
        <v>21.2</v>
      </c>
      <c r="I642" s="221">
        <f t="shared" si="35"/>
        <v>90.5982905982906</v>
      </c>
      <c r="J642" s="244"/>
      <c r="K642" s="244"/>
    </row>
    <row r="643" spans="1:11" ht="38.25">
      <c r="A643" s="117">
        <f t="shared" si="36"/>
        <v>624</v>
      </c>
      <c r="B643" s="19" t="s">
        <v>452</v>
      </c>
      <c r="C643" s="184" t="s">
        <v>462</v>
      </c>
      <c r="D643" s="19" t="s">
        <v>131</v>
      </c>
      <c r="E643" s="19" t="s">
        <v>202</v>
      </c>
      <c r="F643" s="19" t="s">
        <v>566</v>
      </c>
      <c r="G643" s="220">
        <f>G644</f>
        <v>107.2</v>
      </c>
      <c r="H643" s="220">
        <f>H644</f>
        <v>107.2</v>
      </c>
      <c r="I643" s="221">
        <f t="shared" si="35"/>
        <v>100</v>
      </c>
      <c r="J643" s="244"/>
      <c r="K643" s="244"/>
    </row>
    <row r="644" spans="1:11" ht="12.75">
      <c r="A644" s="117">
        <f t="shared" si="36"/>
        <v>625</v>
      </c>
      <c r="B644" s="19" t="s">
        <v>452</v>
      </c>
      <c r="C644" s="184" t="s">
        <v>132</v>
      </c>
      <c r="D644" s="19" t="s">
        <v>131</v>
      </c>
      <c r="E644" s="19" t="s">
        <v>202</v>
      </c>
      <c r="F644" s="19" t="s">
        <v>133</v>
      </c>
      <c r="G644" s="220">
        <v>107.2</v>
      </c>
      <c r="H644" s="220">
        <v>107.2</v>
      </c>
      <c r="I644" s="221">
        <f t="shared" si="35"/>
        <v>100</v>
      </c>
      <c r="J644" s="244"/>
      <c r="K644" s="244"/>
    </row>
    <row r="645" spans="1:11" ht="51">
      <c r="A645" s="117">
        <f t="shared" si="36"/>
        <v>626</v>
      </c>
      <c r="B645" s="19" t="s">
        <v>452</v>
      </c>
      <c r="C645" s="184" t="s">
        <v>75</v>
      </c>
      <c r="D645" s="19" t="s">
        <v>131</v>
      </c>
      <c r="E645" s="19" t="s">
        <v>76</v>
      </c>
      <c r="F645" s="19" t="s">
        <v>566</v>
      </c>
      <c r="G645" s="220">
        <f>G646</f>
        <v>52.5</v>
      </c>
      <c r="H645" s="220">
        <f>H646</f>
        <v>45.7</v>
      </c>
      <c r="I645" s="221">
        <f t="shared" si="35"/>
        <v>87.04761904761905</v>
      </c>
      <c r="J645" s="244"/>
      <c r="K645" s="244"/>
    </row>
    <row r="646" spans="1:11" ht="12.75">
      <c r="A646" s="117">
        <f t="shared" si="36"/>
        <v>627</v>
      </c>
      <c r="B646" s="19" t="s">
        <v>452</v>
      </c>
      <c r="C646" s="184" t="s">
        <v>132</v>
      </c>
      <c r="D646" s="19" t="s">
        <v>131</v>
      </c>
      <c r="E646" s="19" t="s">
        <v>76</v>
      </c>
      <c r="F646" s="19" t="s">
        <v>133</v>
      </c>
      <c r="G646" s="220">
        <v>52.5</v>
      </c>
      <c r="H646" s="220">
        <v>45.7</v>
      </c>
      <c r="I646" s="221">
        <f t="shared" si="35"/>
        <v>87.04761904761905</v>
      </c>
      <c r="J646" s="244"/>
      <c r="K646" s="244"/>
    </row>
    <row r="647" spans="1:11" ht="25.5">
      <c r="A647" s="117">
        <f t="shared" si="36"/>
        <v>628</v>
      </c>
      <c r="B647" s="19" t="s">
        <v>452</v>
      </c>
      <c r="C647" s="184" t="s">
        <v>732</v>
      </c>
      <c r="D647" s="19" t="s">
        <v>131</v>
      </c>
      <c r="E647" s="19" t="s">
        <v>733</v>
      </c>
      <c r="F647" s="19" t="s">
        <v>566</v>
      </c>
      <c r="G647" s="220">
        <f>G648+G652+G654+G656+G658+G650</f>
        <v>260.4</v>
      </c>
      <c r="H647" s="220">
        <f>H648+H652+H654+H656+H658+H650</f>
        <v>231.00000000000003</v>
      </c>
      <c r="I647" s="221">
        <f t="shared" si="35"/>
        <v>88.70967741935486</v>
      </c>
      <c r="J647" s="244"/>
      <c r="K647" s="244"/>
    </row>
    <row r="648" spans="1:11" ht="89.25">
      <c r="A648" s="117">
        <f t="shared" si="36"/>
        <v>629</v>
      </c>
      <c r="B648" s="19" t="s">
        <v>452</v>
      </c>
      <c r="C648" s="184" t="s">
        <v>203</v>
      </c>
      <c r="D648" s="19" t="s">
        <v>131</v>
      </c>
      <c r="E648" s="19" t="s">
        <v>734</v>
      </c>
      <c r="F648" s="19" t="s">
        <v>566</v>
      </c>
      <c r="G648" s="220">
        <f>G649</f>
        <v>16</v>
      </c>
      <c r="H648" s="220">
        <f>H649</f>
        <v>10.3</v>
      </c>
      <c r="I648" s="221">
        <f t="shared" si="35"/>
        <v>64.375</v>
      </c>
      <c r="J648" s="244"/>
      <c r="K648" s="244"/>
    </row>
    <row r="649" spans="1:11" ht="12.75">
      <c r="A649" s="117">
        <f t="shared" si="36"/>
        <v>630</v>
      </c>
      <c r="B649" s="19" t="s">
        <v>452</v>
      </c>
      <c r="C649" s="184" t="s">
        <v>132</v>
      </c>
      <c r="D649" s="19" t="s">
        <v>131</v>
      </c>
      <c r="E649" s="19" t="s">
        <v>734</v>
      </c>
      <c r="F649" s="19" t="s">
        <v>133</v>
      </c>
      <c r="G649" s="220">
        <v>16</v>
      </c>
      <c r="H649" s="220">
        <v>10.3</v>
      </c>
      <c r="I649" s="221">
        <f t="shared" si="35"/>
        <v>64.375</v>
      </c>
      <c r="J649" s="244"/>
      <c r="K649" s="244"/>
    </row>
    <row r="650" spans="1:11" ht="51">
      <c r="A650" s="117">
        <f t="shared" si="36"/>
        <v>631</v>
      </c>
      <c r="B650" s="19" t="s">
        <v>452</v>
      </c>
      <c r="C650" s="235" t="s">
        <v>1133</v>
      </c>
      <c r="D650" s="19" t="s">
        <v>131</v>
      </c>
      <c r="E650" s="19" t="s">
        <v>204</v>
      </c>
      <c r="F650" s="19"/>
      <c r="G650" s="220">
        <f>G651</f>
        <v>2.9</v>
      </c>
      <c r="H650" s="220">
        <f>H651</f>
        <v>2.9</v>
      </c>
      <c r="I650" s="221">
        <f t="shared" si="35"/>
        <v>100</v>
      </c>
      <c r="J650" s="244"/>
      <c r="K650" s="244"/>
    </row>
    <row r="651" spans="1:11" ht="12.75">
      <c r="A651" s="117">
        <f t="shared" si="36"/>
        <v>632</v>
      </c>
      <c r="B651" s="19" t="s">
        <v>452</v>
      </c>
      <c r="C651" s="184" t="s">
        <v>132</v>
      </c>
      <c r="D651" s="19" t="s">
        <v>131</v>
      </c>
      <c r="E651" s="19" t="s">
        <v>204</v>
      </c>
      <c r="F651" s="19" t="s">
        <v>133</v>
      </c>
      <c r="G651" s="220">
        <v>2.9</v>
      </c>
      <c r="H651" s="220">
        <v>2.9</v>
      </c>
      <c r="I651" s="221">
        <f t="shared" si="35"/>
        <v>100</v>
      </c>
      <c r="J651" s="244"/>
      <c r="K651" s="244"/>
    </row>
    <row r="652" spans="1:11" ht="63.75">
      <c r="A652" s="117">
        <f t="shared" si="36"/>
        <v>633</v>
      </c>
      <c r="B652" s="19" t="s">
        <v>452</v>
      </c>
      <c r="C652" s="184" t="s">
        <v>77</v>
      </c>
      <c r="D652" s="19" t="s">
        <v>131</v>
      </c>
      <c r="E652" s="19" t="s">
        <v>522</v>
      </c>
      <c r="F652" s="19" t="s">
        <v>566</v>
      </c>
      <c r="G652" s="220">
        <f>G653</f>
        <v>0.5</v>
      </c>
      <c r="H652" s="220">
        <f>H653</f>
        <v>0.5</v>
      </c>
      <c r="I652" s="221">
        <f aca="true" t="shared" si="37" ref="I652:I707">H652/G652*100</f>
        <v>100</v>
      </c>
      <c r="J652" s="244"/>
      <c r="K652" s="244"/>
    </row>
    <row r="653" spans="1:11" ht="12.75">
      <c r="A653" s="117">
        <f t="shared" si="36"/>
        <v>634</v>
      </c>
      <c r="B653" s="19" t="s">
        <v>452</v>
      </c>
      <c r="C653" s="184" t="s">
        <v>132</v>
      </c>
      <c r="D653" s="19" t="s">
        <v>131</v>
      </c>
      <c r="E653" s="19" t="s">
        <v>522</v>
      </c>
      <c r="F653" s="19" t="s">
        <v>133</v>
      </c>
      <c r="G653" s="220">
        <v>0.5</v>
      </c>
      <c r="H653" s="220">
        <v>0.5</v>
      </c>
      <c r="I653" s="221">
        <f t="shared" si="37"/>
        <v>100</v>
      </c>
      <c r="J653" s="244"/>
      <c r="K653" s="244"/>
    </row>
    <row r="654" spans="1:11" ht="114.75">
      <c r="A654" s="117">
        <f t="shared" si="36"/>
        <v>635</v>
      </c>
      <c r="B654" s="19" t="s">
        <v>452</v>
      </c>
      <c r="C654" s="184" t="s">
        <v>463</v>
      </c>
      <c r="D654" s="19" t="s">
        <v>131</v>
      </c>
      <c r="E654" s="19" t="s">
        <v>523</v>
      </c>
      <c r="F654" s="19" t="s">
        <v>566</v>
      </c>
      <c r="G654" s="220">
        <f>G655</f>
        <v>28.6</v>
      </c>
      <c r="H654" s="220">
        <f>H655</f>
        <v>28.6</v>
      </c>
      <c r="I654" s="221">
        <f t="shared" si="37"/>
        <v>100</v>
      </c>
      <c r="J654" s="244"/>
      <c r="K654" s="244"/>
    </row>
    <row r="655" spans="1:11" ht="12.75">
      <c r="A655" s="117">
        <f t="shared" si="36"/>
        <v>636</v>
      </c>
      <c r="B655" s="19" t="s">
        <v>452</v>
      </c>
      <c r="C655" s="184" t="s">
        <v>132</v>
      </c>
      <c r="D655" s="19" t="s">
        <v>131</v>
      </c>
      <c r="E655" s="19" t="s">
        <v>523</v>
      </c>
      <c r="F655" s="19" t="s">
        <v>133</v>
      </c>
      <c r="G655" s="220">
        <v>28.6</v>
      </c>
      <c r="H655" s="220">
        <v>28.6</v>
      </c>
      <c r="I655" s="221">
        <f t="shared" si="37"/>
        <v>100</v>
      </c>
      <c r="J655" s="244"/>
      <c r="K655" s="244"/>
    </row>
    <row r="656" spans="1:11" ht="63.75">
      <c r="A656" s="117">
        <f t="shared" si="36"/>
        <v>637</v>
      </c>
      <c r="B656" s="19" t="s">
        <v>452</v>
      </c>
      <c r="C656" s="184" t="s">
        <v>519</v>
      </c>
      <c r="D656" s="19" t="s">
        <v>131</v>
      </c>
      <c r="E656" s="19" t="s">
        <v>520</v>
      </c>
      <c r="F656" s="19" t="s">
        <v>566</v>
      </c>
      <c r="G656" s="220">
        <f>G657</f>
        <v>81</v>
      </c>
      <c r="H656" s="220">
        <f>H657</f>
        <v>80.5</v>
      </c>
      <c r="I656" s="221">
        <f t="shared" si="37"/>
        <v>99.38271604938271</v>
      </c>
      <c r="J656" s="244"/>
      <c r="K656" s="244"/>
    </row>
    <row r="657" spans="1:11" ht="12.75">
      <c r="A657" s="117">
        <f t="shared" si="36"/>
        <v>638</v>
      </c>
      <c r="B657" s="19" t="s">
        <v>452</v>
      </c>
      <c r="C657" s="184" t="s">
        <v>132</v>
      </c>
      <c r="D657" s="19" t="s">
        <v>131</v>
      </c>
      <c r="E657" s="19" t="s">
        <v>520</v>
      </c>
      <c r="F657" s="19" t="s">
        <v>133</v>
      </c>
      <c r="G657" s="220">
        <v>81</v>
      </c>
      <c r="H657" s="220">
        <v>80.5</v>
      </c>
      <c r="I657" s="221">
        <f t="shared" si="37"/>
        <v>99.38271604938271</v>
      </c>
      <c r="J657" s="244"/>
      <c r="K657" s="244"/>
    </row>
    <row r="658" spans="1:11" ht="51">
      <c r="A658" s="117">
        <f aca="true" t="shared" si="38" ref="A658:A707">A657+1</f>
        <v>639</v>
      </c>
      <c r="B658" s="19" t="s">
        <v>452</v>
      </c>
      <c r="C658" s="184" t="s">
        <v>464</v>
      </c>
      <c r="D658" s="19" t="s">
        <v>131</v>
      </c>
      <c r="E658" s="19" t="s">
        <v>521</v>
      </c>
      <c r="F658" s="19" t="s">
        <v>566</v>
      </c>
      <c r="G658" s="220">
        <f>G659</f>
        <v>131.4</v>
      </c>
      <c r="H658" s="220">
        <f>H659</f>
        <v>108.2</v>
      </c>
      <c r="I658" s="221">
        <f t="shared" si="37"/>
        <v>82.34398782343987</v>
      </c>
      <c r="J658" s="244"/>
      <c r="K658" s="244"/>
    </row>
    <row r="659" spans="1:11" ht="12.75">
      <c r="A659" s="117">
        <f t="shared" si="38"/>
        <v>640</v>
      </c>
      <c r="B659" s="19" t="s">
        <v>452</v>
      </c>
      <c r="C659" s="184" t="s">
        <v>132</v>
      </c>
      <c r="D659" s="19" t="s">
        <v>131</v>
      </c>
      <c r="E659" s="19" t="s">
        <v>521</v>
      </c>
      <c r="F659" s="19" t="s">
        <v>133</v>
      </c>
      <c r="G659" s="220">
        <v>131.4</v>
      </c>
      <c r="H659" s="220">
        <v>108.2</v>
      </c>
      <c r="I659" s="221">
        <f t="shared" si="37"/>
        <v>82.34398782343987</v>
      </c>
      <c r="J659" s="244"/>
      <c r="K659" s="244"/>
    </row>
    <row r="660" spans="1:11" ht="25.5">
      <c r="A660" s="117">
        <f t="shared" si="38"/>
        <v>641</v>
      </c>
      <c r="B660" s="19" t="s">
        <v>452</v>
      </c>
      <c r="C660" s="184" t="s">
        <v>465</v>
      </c>
      <c r="D660" s="19" t="s">
        <v>131</v>
      </c>
      <c r="E660" s="19" t="s">
        <v>524</v>
      </c>
      <c r="F660" s="19" t="s">
        <v>566</v>
      </c>
      <c r="G660" s="220">
        <f>G661</f>
        <v>906.8000000000001</v>
      </c>
      <c r="H660" s="220">
        <f>H661</f>
        <v>906.8000000000001</v>
      </c>
      <c r="I660" s="221">
        <f t="shared" si="37"/>
        <v>100</v>
      </c>
      <c r="J660" s="244"/>
      <c r="K660" s="244"/>
    </row>
    <row r="661" spans="1:11" ht="12.75">
      <c r="A661" s="117">
        <f t="shared" si="38"/>
        <v>642</v>
      </c>
      <c r="B661" s="19" t="s">
        <v>452</v>
      </c>
      <c r="C661" s="184" t="s">
        <v>132</v>
      </c>
      <c r="D661" s="19" t="s">
        <v>131</v>
      </c>
      <c r="E661" s="19" t="s">
        <v>524</v>
      </c>
      <c r="F661" s="19" t="s">
        <v>133</v>
      </c>
      <c r="G661" s="220">
        <f>910.6-3.8</f>
        <v>906.8000000000001</v>
      </c>
      <c r="H661" s="220">
        <f>910.6-3.8</f>
        <v>906.8000000000001</v>
      </c>
      <c r="I661" s="221">
        <f t="shared" si="37"/>
        <v>100</v>
      </c>
      <c r="J661" s="244"/>
      <c r="K661" s="244"/>
    </row>
    <row r="662" spans="1:11" ht="38.25">
      <c r="A662" s="117">
        <f t="shared" si="38"/>
        <v>643</v>
      </c>
      <c r="B662" s="19" t="s">
        <v>452</v>
      </c>
      <c r="C662" s="184" t="s">
        <v>525</v>
      </c>
      <c r="D662" s="19" t="s">
        <v>131</v>
      </c>
      <c r="E662" s="19" t="s">
        <v>526</v>
      </c>
      <c r="F662" s="19" t="s">
        <v>566</v>
      </c>
      <c r="G662" s="220">
        <f>G663+G665</f>
        <v>270.4</v>
      </c>
      <c r="H662" s="220">
        <f>H663+H665</f>
        <v>265.70000000000005</v>
      </c>
      <c r="I662" s="221">
        <f t="shared" si="37"/>
        <v>98.26183431952666</v>
      </c>
      <c r="J662" s="244"/>
      <c r="K662" s="244"/>
    </row>
    <row r="663" spans="1:11" ht="12.75">
      <c r="A663" s="117">
        <f t="shared" si="38"/>
        <v>644</v>
      </c>
      <c r="B663" s="19" t="s">
        <v>452</v>
      </c>
      <c r="C663" s="184" t="s">
        <v>527</v>
      </c>
      <c r="D663" s="19" t="s">
        <v>131</v>
      </c>
      <c r="E663" s="19" t="s">
        <v>528</v>
      </c>
      <c r="F663" s="19" t="s">
        <v>566</v>
      </c>
      <c r="G663" s="220">
        <f>G664</f>
        <v>263</v>
      </c>
      <c r="H663" s="220">
        <f>H664</f>
        <v>261.1</v>
      </c>
      <c r="I663" s="221">
        <f t="shared" si="37"/>
        <v>99.27756653992397</v>
      </c>
      <c r="J663" s="244"/>
      <c r="K663" s="244"/>
    </row>
    <row r="664" spans="1:11" ht="12.75">
      <c r="A664" s="117">
        <f t="shared" si="38"/>
        <v>645</v>
      </c>
      <c r="B664" s="19" t="s">
        <v>452</v>
      </c>
      <c r="C664" s="184" t="s">
        <v>132</v>
      </c>
      <c r="D664" s="19" t="s">
        <v>131</v>
      </c>
      <c r="E664" s="19" t="s">
        <v>528</v>
      </c>
      <c r="F664" s="19" t="s">
        <v>133</v>
      </c>
      <c r="G664" s="220">
        <v>263</v>
      </c>
      <c r="H664" s="220">
        <v>261.1</v>
      </c>
      <c r="I664" s="221">
        <f t="shared" si="37"/>
        <v>99.27756653992397</v>
      </c>
      <c r="J664" s="244"/>
      <c r="K664" s="244"/>
    </row>
    <row r="665" spans="1:11" ht="25.5">
      <c r="A665" s="117">
        <f t="shared" si="38"/>
        <v>646</v>
      </c>
      <c r="B665" s="19" t="s">
        <v>452</v>
      </c>
      <c r="C665" s="184" t="s">
        <v>529</v>
      </c>
      <c r="D665" s="19" t="s">
        <v>131</v>
      </c>
      <c r="E665" s="19" t="s">
        <v>530</v>
      </c>
      <c r="F665" s="19" t="s">
        <v>566</v>
      </c>
      <c r="G665" s="220">
        <f>G666</f>
        <v>7.4</v>
      </c>
      <c r="H665" s="220">
        <f>H666</f>
        <v>4.6</v>
      </c>
      <c r="I665" s="221">
        <f t="shared" si="37"/>
        <v>62.16216216216215</v>
      </c>
      <c r="J665" s="244"/>
      <c r="K665" s="244"/>
    </row>
    <row r="666" spans="1:11" ht="12.75">
      <c r="A666" s="117">
        <f t="shared" si="38"/>
        <v>647</v>
      </c>
      <c r="B666" s="19" t="s">
        <v>452</v>
      </c>
      <c r="C666" s="184" t="s">
        <v>132</v>
      </c>
      <c r="D666" s="19" t="s">
        <v>131</v>
      </c>
      <c r="E666" s="19" t="s">
        <v>530</v>
      </c>
      <c r="F666" s="19" t="s">
        <v>133</v>
      </c>
      <c r="G666" s="220">
        <v>7.4</v>
      </c>
      <c r="H666" s="220">
        <v>4.6</v>
      </c>
      <c r="I666" s="221">
        <f t="shared" si="37"/>
        <v>62.16216216216215</v>
      </c>
      <c r="J666" s="244"/>
      <c r="K666" s="244"/>
    </row>
    <row r="667" spans="1:11" ht="51">
      <c r="A667" s="117">
        <f t="shared" si="38"/>
        <v>648</v>
      </c>
      <c r="B667" s="19" t="s">
        <v>452</v>
      </c>
      <c r="C667" s="184" t="s">
        <v>466</v>
      </c>
      <c r="D667" s="19" t="s">
        <v>131</v>
      </c>
      <c r="E667" s="19" t="s">
        <v>467</v>
      </c>
      <c r="F667" s="19"/>
      <c r="G667" s="220">
        <f>G668+G670</f>
        <v>22.2</v>
      </c>
      <c r="H667" s="220">
        <f>H668+H670</f>
        <v>22.2</v>
      </c>
      <c r="I667" s="221">
        <f t="shared" si="37"/>
        <v>100</v>
      </c>
      <c r="J667" s="244"/>
      <c r="K667" s="244"/>
    </row>
    <row r="668" spans="1:11" ht="38.25">
      <c r="A668" s="117">
        <f t="shared" si="38"/>
        <v>649</v>
      </c>
      <c r="B668" s="19" t="s">
        <v>452</v>
      </c>
      <c r="C668" s="184" t="s">
        <v>468</v>
      </c>
      <c r="D668" s="19" t="s">
        <v>131</v>
      </c>
      <c r="E668" s="19" t="s">
        <v>469</v>
      </c>
      <c r="F668" s="19"/>
      <c r="G668" s="220">
        <f>G669</f>
        <v>3.2</v>
      </c>
      <c r="H668" s="220">
        <f>H669</f>
        <v>3.2</v>
      </c>
      <c r="I668" s="221">
        <f t="shared" si="37"/>
        <v>100</v>
      </c>
      <c r="J668" s="244"/>
      <c r="K668" s="244"/>
    </row>
    <row r="669" spans="1:11" ht="12.75">
      <c r="A669" s="117">
        <f t="shared" si="38"/>
        <v>650</v>
      </c>
      <c r="B669" s="19" t="s">
        <v>452</v>
      </c>
      <c r="C669" s="184" t="s">
        <v>132</v>
      </c>
      <c r="D669" s="19" t="s">
        <v>131</v>
      </c>
      <c r="E669" s="19" t="s">
        <v>469</v>
      </c>
      <c r="F669" s="19" t="s">
        <v>133</v>
      </c>
      <c r="G669" s="220">
        <v>3.2</v>
      </c>
      <c r="H669" s="220">
        <v>3.2</v>
      </c>
      <c r="I669" s="221">
        <f t="shared" si="37"/>
        <v>100</v>
      </c>
      <c r="J669" s="244"/>
      <c r="K669" s="244"/>
    </row>
    <row r="670" spans="1:11" ht="38.25">
      <c r="A670" s="117">
        <f t="shared" si="38"/>
        <v>651</v>
      </c>
      <c r="B670" s="19" t="s">
        <v>452</v>
      </c>
      <c r="C670" s="40" t="s">
        <v>470</v>
      </c>
      <c r="D670" s="19" t="s">
        <v>131</v>
      </c>
      <c r="E670" s="19" t="s">
        <v>471</v>
      </c>
      <c r="F670" s="19"/>
      <c r="G670" s="220">
        <f>G671</f>
        <v>19</v>
      </c>
      <c r="H670" s="220">
        <f>H671</f>
        <v>19</v>
      </c>
      <c r="I670" s="221">
        <f t="shared" si="37"/>
        <v>100</v>
      </c>
      <c r="J670" s="244"/>
      <c r="K670" s="244"/>
    </row>
    <row r="671" spans="1:11" ht="12.75">
      <c r="A671" s="117">
        <f t="shared" si="38"/>
        <v>652</v>
      </c>
      <c r="B671" s="19" t="s">
        <v>452</v>
      </c>
      <c r="C671" s="184" t="s">
        <v>132</v>
      </c>
      <c r="D671" s="19" t="s">
        <v>131</v>
      </c>
      <c r="E671" s="19" t="s">
        <v>471</v>
      </c>
      <c r="F671" s="19" t="s">
        <v>133</v>
      </c>
      <c r="G671" s="220">
        <v>19</v>
      </c>
      <c r="H671" s="220">
        <v>19</v>
      </c>
      <c r="I671" s="221">
        <f t="shared" si="37"/>
        <v>100</v>
      </c>
      <c r="J671" s="244"/>
      <c r="K671" s="244"/>
    </row>
    <row r="672" spans="1:11" ht="38.25">
      <c r="A672" s="117">
        <f t="shared" si="38"/>
        <v>653</v>
      </c>
      <c r="B672" s="19" t="s">
        <v>452</v>
      </c>
      <c r="C672" s="184" t="s">
        <v>472</v>
      </c>
      <c r="D672" s="19" t="s">
        <v>131</v>
      </c>
      <c r="E672" s="19" t="s">
        <v>473</v>
      </c>
      <c r="F672" s="19"/>
      <c r="G672" s="220">
        <f>G673</f>
        <v>3</v>
      </c>
      <c r="H672" s="220">
        <f>H673</f>
        <v>0.7</v>
      </c>
      <c r="I672" s="221">
        <f t="shared" si="37"/>
        <v>23.333333333333332</v>
      </c>
      <c r="J672" s="244"/>
      <c r="K672" s="244"/>
    </row>
    <row r="673" spans="1:11" ht="63.75">
      <c r="A673" s="117">
        <f t="shared" si="38"/>
        <v>654</v>
      </c>
      <c r="B673" s="19" t="s">
        <v>452</v>
      </c>
      <c r="C673" s="184" t="s">
        <v>474</v>
      </c>
      <c r="D673" s="19" t="s">
        <v>131</v>
      </c>
      <c r="E673" s="19" t="s">
        <v>543</v>
      </c>
      <c r="F673" s="19"/>
      <c r="G673" s="220">
        <f>G674</f>
        <v>3</v>
      </c>
      <c r="H673" s="220">
        <f>H674</f>
        <v>0.7</v>
      </c>
      <c r="I673" s="221">
        <f t="shared" si="37"/>
        <v>23.333333333333332</v>
      </c>
      <c r="J673" s="244"/>
      <c r="K673" s="244"/>
    </row>
    <row r="674" spans="1:11" ht="12.75">
      <c r="A674" s="117">
        <f t="shared" si="38"/>
        <v>655</v>
      </c>
      <c r="B674" s="19" t="s">
        <v>452</v>
      </c>
      <c r="C674" s="184" t="s">
        <v>132</v>
      </c>
      <c r="D674" s="19" t="s">
        <v>131</v>
      </c>
      <c r="E674" s="19" t="s">
        <v>543</v>
      </c>
      <c r="F674" s="19" t="s">
        <v>133</v>
      </c>
      <c r="G674" s="220">
        <v>3</v>
      </c>
      <c r="H674" s="220">
        <v>0.7</v>
      </c>
      <c r="I674" s="221">
        <f t="shared" si="37"/>
        <v>23.333333333333332</v>
      </c>
      <c r="J674" s="244"/>
      <c r="K674" s="244"/>
    </row>
    <row r="675" spans="1:11" ht="12.75">
      <c r="A675" s="117">
        <f t="shared" si="38"/>
        <v>656</v>
      </c>
      <c r="B675" s="19" t="s">
        <v>452</v>
      </c>
      <c r="C675" s="184" t="s">
        <v>601</v>
      </c>
      <c r="D675" s="19" t="s">
        <v>131</v>
      </c>
      <c r="E675" s="19" t="s">
        <v>602</v>
      </c>
      <c r="F675" s="19" t="s">
        <v>566</v>
      </c>
      <c r="G675" s="220">
        <f>G682+G687+G696+G676</f>
        <v>20805.199999999997</v>
      </c>
      <c r="H675" s="220">
        <f>H682+H687+H696+H676</f>
        <v>18431.2</v>
      </c>
      <c r="I675" s="221">
        <f t="shared" si="37"/>
        <v>88.58939111376004</v>
      </c>
      <c r="J675" s="244"/>
      <c r="K675" s="244"/>
    </row>
    <row r="676" spans="1:11" ht="63.75">
      <c r="A676" s="117">
        <f t="shared" si="38"/>
        <v>657</v>
      </c>
      <c r="B676" s="19" t="s">
        <v>452</v>
      </c>
      <c r="C676" s="184" t="s">
        <v>1134</v>
      </c>
      <c r="D676" s="19" t="s">
        <v>131</v>
      </c>
      <c r="E676" s="19" t="s">
        <v>1135</v>
      </c>
      <c r="F676" s="19"/>
      <c r="G676" s="220">
        <f>G677</f>
        <v>293.1</v>
      </c>
      <c r="H676" s="220">
        <f>H677</f>
        <v>0</v>
      </c>
      <c r="I676" s="221">
        <f t="shared" si="37"/>
        <v>0</v>
      </c>
      <c r="J676" s="244"/>
      <c r="K676" s="244"/>
    </row>
    <row r="677" spans="1:11" ht="63.75">
      <c r="A677" s="117">
        <f t="shared" si="38"/>
        <v>658</v>
      </c>
      <c r="B677" s="19" t="s">
        <v>452</v>
      </c>
      <c r="C677" s="235" t="s">
        <v>1136</v>
      </c>
      <c r="D677" s="19" t="s">
        <v>131</v>
      </c>
      <c r="E677" s="19" t="s">
        <v>1137</v>
      </c>
      <c r="F677" s="19"/>
      <c r="G677" s="220">
        <f>G678</f>
        <v>293.1</v>
      </c>
      <c r="H677" s="220">
        <f>H678</f>
        <v>0</v>
      </c>
      <c r="I677" s="221">
        <f t="shared" si="37"/>
        <v>0</v>
      </c>
      <c r="J677" s="244"/>
      <c r="K677" s="244"/>
    </row>
    <row r="678" spans="1:11" ht="12.75">
      <c r="A678" s="117">
        <f t="shared" si="38"/>
        <v>659</v>
      </c>
      <c r="B678" s="19" t="s">
        <v>452</v>
      </c>
      <c r="C678" s="184" t="s">
        <v>132</v>
      </c>
      <c r="D678" s="19" t="s">
        <v>131</v>
      </c>
      <c r="E678" s="19" t="s">
        <v>1137</v>
      </c>
      <c r="F678" s="19" t="s">
        <v>133</v>
      </c>
      <c r="G678" s="220">
        <v>293.1</v>
      </c>
      <c r="H678" s="220">
        <v>0</v>
      </c>
      <c r="I678" s="221">
        <f t="shared" si="37"/>
        <v>0</v>
      </c>
      <c r="J678" s="244"/>
      <c r="K678" s="244"/>
    </row>
    <row r="679" spans="1:11" ht="89.25">
      <c r="A679" s="117">
        <f t="shared" si="38"/>
        <v>660</v>
      </c>
      <c r="B679" s="19" t="s">
        <v>452</v>
      </c>
      <c r="C679" s="184" t="s">
        <v>1138</v>
      </c>
      <c r="D679" s="19" t="s">
        <v>131</v>
      </c>
      <c r="E679" s="19" t="s">
        <v>1139</v>
      </c>
      <c r="F679" s="19"/>
      <c r="G679" s="220">
        <f>G680</f>
        <v>3</v>
      </c>
      <c r="H679" s="220">
        <v>0</v>
      </c>
      <c r="I679" s="221">
        <f t="shared" si="37"/>
        <v>0</v>
      </c>
      <c r="J679" s="244"/>
      <c r="K679" s="244"/>
    </row>
    <row r="680" spans="1:11" ht="63.75">
      <c r="A680" s="117">
        <f t="shared" si="38"/>
        <v>661</v>
      </c>
      <c r="B680" s="19" t="s">
        <v>452</v>
      </c>
      <c r="C680" s="235" t="s">
        <v>1140</v>
      </c>
      <c r="D680" s="19" t="s">
        <v>131</v>
      </c>
      <c r="E680" s="19" t="s">
        <v>1141</v>
      </c>
      <c r="F680" s="19"/>
      <c r="G680" s="220">
        <f>G681</f>
        <v>3</v>
      </c>
      <c r="H680" s="220">
        <v>0</v>
      </c>
      <c r="I680" s="221">
        <f t="shared" si="37"/>
        <v>0</v>
      </c>
      <c r="J680" s="244"/>
      <c r="K680" s="244"/>
    </row>
    <row r="681" spans="1:11" ht="12.75">
      <c r="A681" s="117">
        <f t="shared" si="38"/>
        <v>662</v>
      </c>
      <c r="B681" s="19" t="s">
        <v>452</v>
      </c>
      <c r="C681" s="184" t="s">
        <v>132</v>
      </c>
      <c r="D681" s="19" t="s">
        <v>131</v>
      </c>
      <c r="E681" s="19"/>
      <c r="F681" s="19" t="s">
        <v>133</v>
      </c>
      <c r="G681" s="220">
        <v>3</v>
      </c>
      <c r="H681" s="220">
        <v>0</v>
      </c>
      <c r="I681" s="221">
        <f t="shared" si="37"/>
        <v>0</v>
      </c>
      <c r="J681" s="244"/>
      <c r="K681" s="244"/>
    </row>
    <row r="682" spans="1:11" ht="25.5">
      <c r="A682" s="117">
        <f t="shared" si="38"/>
        <v>663</v>
      </c>
      <c r="B682" s="19" t="s">
        <v>452</v>
      </c>
      <c r="C682" s="184" t="s">
        <v>544</v>
      </c>
      <c r="D682" s="19" t="s">
        <v>131</v>
      </c>
      <c r="E682" s="19" t="s">
        <v>545</v>
      </c>
      <c r="F682" s="19" t="s">
        <v>566</v>
      </c>
      <c r="G682" s="220">
        <f>G683+G685</f>
        <v>274.8</v>
      </c>
      <c r="H682" s="220">
        <f>H683+H685</f>
        <v>274.8</v>
      </c>
      <c r="I682" s="221">
        <f t="shared" si="37"/>
        <v>100</v>
      </c>
      <c r="J682" s="244"/>
      <c r="K682" s="244"/>
    </row>
    <row r="683" spans="1:11" ht="63.75">
      <c r="A683" s="117">
        <f t="shared" si="38"/>
        <v>664</v>
      </c>
      <c r="B683" s="19" t="s">
        <v>452</v>
      </c>
      <c r="C683" s="184" t="s">
        <v>684</v>
      </c>
      <c r="D683" s="19" t="s">
        <v>131</v>
      </c>
      <c r="E683" s="19" t="s">
        <v>546</v>
      </c>
      <c r="F683" s="19" t="s">
        <v>566</v>
      </c>
      <c r="G683" s="220">
        <f>G684</f>
        <v>270</v>
      </c>
      <c r="H683" s="220">
        <f>H684</f>
        <v>270</v>
      </c>
      <c r="I683" s="221">
        <f t="shared" si="37"/>
        <v>100</v>
      </c>
      <c r="J683" s="244"/>
      <c r="K683" s="244"/>
    </row>
    <row r="684" spans="1:11" ht="12.75">
      <c r="A684" s="117">
        <f t="shared" si="38"/>
        <v>665</v>
      </c>
      <c r="B684" s="19" t="s">
        <v>452</v>
      </c>
      <c r="C684" s="184" t="s">
        <v>132</v>
      </c>
      <c r="D684" s="19" t="s">
        <v>131</v>
      </c>
      <c r="E684" s="19" t="s">
        <v>546</v>
      </c>
      <c r="F684" s="19" t="s">
        <v>133</v>
      </c>
      <c r="G684" s="220">
        <v>270</v>
      </c>
      <c r="H684" s="220">
        <v>270</v>
      </c>
      <c r="I684" s="221">
        <f t="shared" si="37"/>
        <v>100</v>
      </c>
      <c r="J684" s="244"/>
      <c r="K684" s="244"/>
    </row>
    <row r="685" spans="1:11" ht="51">
      <c r="A685" s="117">
        <f t="shared" si="38"/>
        <v>666</v>
      </c>
      <c r="B685" s="19" t="s">
        <v>452</v>
      </c>
      <c r="C685" s="184" t="s">
        <v>685</v>
      </c>
      <c r="D685" s="19" t="s">
        <v>131</v>
      </c>
      <c r="E685" s="19" t="s">
        <v>547</v>
      </c>
      <c r="F685" s="19" t="s">
        <v>566</v>
      </c>
      <c r="G685" s="220">
        <f>G686</f>
        <v>4.8</v>
      </c>
      <c r="H685" s="220">
        <f>H686</f>
        <v>4.8</v>
      </c>
      <c r="I685" s="221">
        <f t="shared" si="37"/>
        <v>100</v>
      </c>
      <c r="J685" s="244"/>
      <c r="K685" s="244"/>
    </row>
    <row r="686" spans="1:11" ht="12.75">
      <c r="A686" s="117">
        <f t="shared" si="38"/>
        <v>667</v>
      </c>
      <c r="B686" s="19" t="s">
        <v>452</v>
      </c>
      <c r="C686" s="184" t="s">
        <v>132</v>
      </c>
      <c r="D686" s="19" t="s">
        <v>131</v>
      </c>
      <c r="E686" s="19" t="s">
        <v>547</v>
      </c>
      <c r="F686" s="19" t="s">
        <v>133</v>
      </c>
      <c r="G686" s="220">
        <v>4.8</v>
      </c>
      <c r="H686" s="220">
        <v>4.8</v>
      </c>
      <c r="I686" s="221">
        <f t="shared" si="37"/>
        <v>100</v>
      </c>
      <c r="J686" s="244"/>
      <c r="K686" s="244"/>
    </row>
    <row r="687" spans="1:11" ht="38.25">
      <c r="A687" s="117">
        <f t="shared" si="38"/>
        <v>668</v>
      </c>
      <c r="B687" s="19" t="s">
        <v>452</v>
      </c>
      <c r="C687" s="184" t="s">
        <v>548</v>
      </c>
      <c r="D687" s="19" t="s">
        <v>131</v>
      </c>
      <c r="E687" s="19" t="s">
        <v>549</v>
      </c>
      <c r="F687" s="19" t="s">
        <v>566</v>
      </c>
      <c r="G687" s="220">
        <f>G688+G690+G692+G694</f>
        <v>1821.0000000000002</v>
      </c>
      <c r="H687" s="220">
        <f>H688+H690+H692+H694</f>
        <v>1821.0000000000002</v>
      </c>
      <c r="I687" s="221">
        <f t="shared" si="37"/>
        <v>100</v>
      </c>
      <c r="J687" s="244"/>
      <c r="K687" s="244"/>
    </row>
    <row r="688" spans="1:11" ht="51">
      <c r="A688" s="117">
        <f t="shared" si="38"/>
        <v>669</v>
      </c>
      <c r="B688" s="19" t="s">
        <v>452</v>
      </c>
      <c r="C688" s="184" t="s">
        <v>550</v>
      </c>
      <c r="D688" s="19" t="s">
        <v>131</v>
      </c>
      <c r="E688" s="19" t="s">
        <v>551</v>
      </c>
      <c r="F688" s="19" t="s">
        <v>566</v>
      </c>
      <c r="G688" s="220">
        <f>G689</f>
        <v>441.7</v>
      </c>
      <c r="H688" s="220">
        <f>H689</f>
        <v>441.7</v>
      </c>
      <c r="I688" s="221">
        <f t="shared" si="37"/>
        <v>100</v>
      </c>
      <c r="J688" s="244"/>
      <c r="K688" s="244"/>
    </row>
    <row r="689" spans="1:11" ht="12.75">
      <c r="A689" s="117">
        <f t="shared" si="38"/>
        <v>670</v>
      </c>
      <c r="B689" s="19" t="s">
        <v>452</v>
      </c>
      <c r="C689" s="184" t="s">
        <v>132</v>
      </c>
      <c r="D689" s="19" t="s">
        <v>131</v>
      </c>
      <c r="E689" s="19" t="s">
        <v>551</v>
      </c>
      <c r="F689" s="19" t="s">
        <v>133</v>
      </c>
      <c r="G689" s="220">
        <v>441.7</v>
      </c>
      <c r="H689" s="220">
        <v>441.7</v>
      </c>
      <c r="I689" s="221">
        <f t="shared" si="37"/>
        <v>100</v>
      </c>
      <c r="J689" s="244"/>
      <c r="K689" s="244"/>
    </row>
    <row r="690" spans="1:11" ht="127.5">
      <c r="A690" s="117">
        <f t="shared" si="38"/>
        <v>671</v>
      </c>
      <c r="B690" s="19" t="s">
        <v>452</v>
      </c>
      <c r="C690" s="184" t="s">
        <v>686</v>
      </c>
      <c r="D690" s="19" t="s">
        <v>131</v>
      </c>
      <c r="E690" s="19" t="s">
        <v>552</v>
      </c>
      <c r="F690" s="19" t="s">
        <v>566</v>
      </c>
      <c r="G690" s="220">
        <f>G691</f>
        <v>126.4</v>
      </c>
      <c r="H690" s="220">
        <f>H691</f>
        <v>126.4</v>
      </c>
      <c r="I690" s="221">
        <f t="shared" si="37"/>
        <v>100</v>
      </c>
      <c r="J690" s="244"/>
      <c r="K690" s="244"/>
    </row>
    <row r="691" spans="1:11" ht="12.75">
      <c r="A691" s="117">
        <f t="shared" si="38"/>
        <v>672</v>
      </c>
      <c r="B691" s="19" t="s">
        <v>452</v>
      </c>
      <c r="C691" s="184" t="s">
        <v>132</v>
      </c>
      <c r="D691" s="19" t="s">
        <v>131</v>
      </c>
      <c r="E691" s="19" t="s">
        <v>552</v>
      </c>
      <c r="F691" s="19" t="s">
        <v>133</v>
      </c>
      <c r="G691" s="234">
        <v>126.4</v>
      </c>
      <c r="H691" s="234">
        <v>126.4</v>
      </c>
      <c r="I691" s="221">
        <f t="shared" si="37"/>
        <v>100</v>
      </c>
      <c r="J691" s="244"/>
      <c r="K691" s="244"/>
    </row>
    <row r="692" spans="1:11" ht="51">
      <c r="A692" s="117">
        <f t="shared" si="38"/>
        <v>673</v>
      </c>
      <c r="B692" s="19" t="s">
        <v>452</v>
      </c>
      <c r="C692" s="40" t="s">
        <v>553</v>
      </c>
      <c r="D692" s="231" t="s">
        <v>131</v>
      </c>
      <c r="E692" s="231" t="s">
        <v>554</v>
      </c>
      <c r="F692" s="231" t="s">
        <v>566</v>
      </c>
      <c r="G692" s="234">
        <f>G693</f>
        <v>1221.2</v>
      </c>
      <c r="H692" s="234">
        <f>H693</f>
        <v>1221.2</v>
      </c>
      <c r="I692" s="221">
        <f t="shared" si="37"/>
        <v>100</v>
      </c>
      <c r="J692" s="244"/>
      <c r="K692" s="244"/>
    </row>
    <row r="693" spans="1:11" ht="12.75">
      <c r="A693" s="117">
        <f t="shared" si="38"/>
        <v>674</v>
      </c>
      <c r="B693" s="19" t="s">
        <v>452</v>
      </c>
      <c r="C693" s="40" t="s">
        <v>132</v>
      </c>
      <c r="D693" s="231" t="s">
        <v>131</v>
      </c>
      <c r="E693" s="231" t="s">
        <v>554</v>
      </c>
      <c r="F693" s="231" t="s">
        <v>133</v>
      </c>
      <c r="G693" s="220">
        <v>1221.2</v>
      </c>
      <c r="H693" s="220">
        <v>1221.2</v>
      </c>
      <c r="I693" s="221">
        <f t="shared" si="37"/>
        <v>100</v>
      </c>
      <c r="J693" s="244"/>
      <c r="K693" s="244"/>
    </row>
    <row r="694" spans="1:11" ht="25.5">
      <c r="A694" s="117">
        <f t="shared" si="38"/>
        <v>675</v>
      </c>
      <c r="B694" s="19" t="s">
        <v>452</v>
      </c>
      <c r="C694" s="184" t="s">
        <v>555</v>
      </c>
      <c r="D694" s="19" t="s">
        <v>131</v>
      </c>
      <c r="E694" s="19" t="s">
        <v>556</v>
      </c>
      <c r="F694" s="19" t="s">
        <v>566</v>
      </c>
      <c r="G694" s="220">
        <f>G695</f>
        <v>31.7</v>
      </c>
      <c r="H694" s="220">
        <f>H695</f>
        <v>31.7</v>
      </c>
      <c r="I694" s="221">
        <f t="shared" si="37"/>
        <v>100</v>
      </c>
      <c r="J694" s="244"/>
      <c r="K694" s="244"/>
    </row>
    <row r="695" spans="1:11" ht="12.75">
      <c r="A695" s="117">
        <f t="shared" si="38"/>
        <v>676</v>
      </c>
      <c r="B695" s="19" t="s">
        <v>452</v>
      </c>
      <c r="C695" s="184" t="s">
        <v>132</v>
      </c>
      <c r="D695" s="19" t="s">
        <v>131</v>
      </c>
      <c r="E695" s="19" t="s">
        <v>556</v>
      </c>
      <c r="F695" s="19" t="s">
        <v>133</v>
      </c>
      <c r="G695" s="220">
        <v>31.7</v>
      </c>
      <c r="H695" s="220">
        <v>31.7</v>
      </c>
      <c r="I695" s="221">
        <f t="shared" si="37"/>
        <v>100</v>
      </c>
      <c r="J695" s="244"/>
      <c r="K695" s="244"/>
    </row>
    <row r="696" spans="1:11" ht="38.25">
      <c r="A696" s="117">
        <f t="shared" si="38"/>
        <v>677</v>
      </c>
      <c r="B696" s="19" t="s">
        <v>452</v>
      </c>
      <c r="C696" s="184" t="s">
        <v>1142</v>
      </c>
      <c r="D696" s="19" t="s">
        <v>131</v>
      </c>
      <c r="E696" s="19" t="s">
        <v>245</v>
      </c>
      <c r="F696" s="19" t="s">
        <v>566</v>
      </c>
      <c r="G696" s="220">
        <f>G697+G699</f>
        <v>18416.3</v>
      </c>
      <c r="H696" s="220">
        <f>H697+H699</f>
        <v>16335.4</v>
      </c>
      <c r="I696" s="221">
        <f t="shared" si="37"/>
        <v>88.70077051307808</v>
      </c>
      <c r="J696" s="244"/>
      <c r="K696" s="244"/>
    </row>
    <row r="697" spans="1:11" ht="114.75">
      <c r="A697" s="117">
        <f t="shared" si="38"/>
        <v>678</v>
      </c>
      <c r="B697" s="19" t="s">
        <v>452</v>
      </c>
      <c r="C697" s="184" t="s">
        <v>1143</v>
      </c>
      <c r="D697" s="19" t="s">
        <v>131</v>
      </c>
      <c r="E697" s="19" t="s">
        <v>1144</v>
      </c>
      <c r="F697" s="19" t="s">
        <v>566</v>
      </c>
      <c r="G697" s="220">
        <f>G698</f>
        <v>18228.8</v>
      </c>
      <c r="H697" s="220">
        <f>H698</f>
        <v>16150</v>
      </c>
      <c r="I697" s="221">
        <f t="shared" si="37"/>
        <v>88.59606776090583</v>
      </c>
      <c r="J697" s="244"/>
      <c r="K697" s="244"/>
    </row>
    <row r="698" spans="1:11" ht="12.75">
      <c r="A698" s="117">
        <f t="shared" si="38"/>
        <v>679</v>
      </c>
      <c r="B698" s="19" t="s">
        <v>452</v>
      </c>
      <c r="C698" s="184" t="s">
        <v>132</v>
      </c>
      <c r="D698" s="19" t="s">
        <v>131</v>
      </c>
      <c r="E698" s="19" t="s">
        <v>1144</v>
      </c>
      <c r="F698" s="19" t="s">
        <v>133</v>
      </c>
      <c r="G698" s="220">
        <v>18228.8</v>
      </c>
      <c r="H698" s="220">
        <v>16150</v>
      </c>
      <c r="I698" s="221">
        <f t="shared" si="37"/>
        <v>88.59606776090583</v>
      </c>
      <c r="J698" s="244"/>
      <c r="K698" s="244"/>
    </row>
    <row r="699" spans="1:11" ht="114.75">
      <c r="A699" s="117">
        <f t="shared" si="38"/>
        <v>680</v>
      </c>
      <c r="B699" s="19" t="s">
        <v>452</v>
      </c>
      <c r="C699" s="184" t="s">
        <v>1145</v>
      </c>
      <c r="D699" s="19" t="s">
        <v>131</v>
      </c>
      <c r="E699" s="19" t="s">
        <v>1146</v>
      </c>
      <c r="F699" s="19" t="s">
        <v>566</v>
      </c>
      <c r="G699" s="220">
        <f>G700</f>
        <v>187.5</v>
      </c>
      <c r="H699" s="220">
        <f>H700</f>
        <v>185.4</v>
      </c>
      <c r="I699" s="221">
        <f t="shared" si="37"/>
        <v>98.88</v>
      </c>
      <c r="J699" s="244"/>
      <c r="K699" s="244"/>
    </row>
    <row r="700" spans="1:11" ht="12.75">
      <c r="A700" s="117">
        <f t="shared" si="38"/>
        <v>681</v>
      </c>
      <c r="B700" s="19" t="s">
        <v>452</v>
      </c>
      <c r="C700" s="184" t="s">
        <v>132</v>
      </c>
      <c r="D700" s="19" t="s">
        <v>131</v>
      </c>
      <c r="E700" s="19" t="s">
        <v>1146</v>
      </c>
      <c r="F700" s="19" t="s">
        <v>133</v>
      </c>
      <c r="G700" s="220">
        <v>187.5</v>
      </c>
      <c r="H700" s="220">
        <v>185.4</v>
      </c>
      <c r="I700" s="221">
        <f t="shared" si="37"/>
        <v>98.88</v>
      </c>
      <c r="J700" s="244"/>
      <c r="K700" s="244"/>
    </row>
    <row r="701" spans="1:11" ht="38.25">
      <c r="A701" s="117">
        <f t="shared" si="38"/>
        <v>682</v>
      </c>
      <c r="B701" s="19" t="s">
        <v>452</v>
      </c>
      <c r="C701" s="241" t="s">
        <v>687</v>
      </c>
      <c r="D701" s="19" t="s">
        <v>131</v>
      </c>
      <c r="E701" s="19" t="s">
        <v>803</v>
      </c>
      <c r="F701" s="19"/>
      <c r="G701" s="220">
        <f>G702</f>
        <v>16.5</v>
      </c>
      <c r="H701" s="220">
        <f>H702</f>
        <v>16.5</v>
      </c>
      <c r="I701" s="221">
        <f t="shared" si="37"/>
        <v>100</v>
      </c>
      <c r="J701" s="244"/>
      <c r="K701" s="244"/>
    </row>
    <row r="702" spans="1:11" ht="25.5">
      <c r="A702" s="117">
        <f t="shared" si="38"/>
        <v>683</v>
      </c>
      <c r="B702" s="19" t="s">
        <v>452</v>
      </c>
      <c r="C702" s="184" t="s">
        <v>152</v>
      </c>
      <c r="D702" s="19" t="s">
        <v>131</v>
      </c>
      <c r="E702" s="19" t="s">
        <v>803</v>
      </c>
      <c r="F702" s="19" t="s">
        <v>153</v>
      </c>
      <c r="G702" s="220">
        <v>16.5</v>
      </c>
      <c r="H702" s="220">
        <v>16.5</v>
      </c>
      <c r="I702" s="221">
        <f t="shared" si="37"/>
        <v>100</v>
      </c>
      <c r="J702" s="244"/>
      <c r="K702" s="244"/>
    </row>
    <row r="703" spans="1:11" ht="25.5">
      <c r="A703" s="117">
        <f>A702+1</f>
        <v>684</v>
      </c>
      <c r="B703" s="19" t="s">
        <v>452</v>
      </c>
      <c r="C703" s="184" t="s">
        <v>533</v>
      </c>
      <c r="D703" s="19" t="s">
        <v>534</v>
      </c>
      <c r="E703" s="19" t="s">
        <v>566</v>
      </c>
      <c r="F703" s="19" t="s">
        <v>566</v>
      </c>
      <c r="G703" s="220">
        <f aca="true" t="shared" si="39" ref="G703:H705">G704</f>
        <v>6234.7</v>
      </c>
      <c r="H703" s="220">
        <f t="shared" si="39"/>
        <v>6234.7</v>
      </c>
      <c r="I703" s="221">
        <f t="shared" si="37"/>
        <v>100</v>
      </c>
      <c r="J703" s="244"/>
      <c r="K703" s="244"/>
    </row>
    <row r="704" spans="1:11" ht="38.25">
      <c r="A704" s="117">
        <f t="shared" si="38"/>
        <v>685</v>
      </c>
      <c r="B704" s="19" t="s">
        <v>452</v>
      </c>
      <c r="C704" s="184" t="s">
        <v>222</v>
      </c>
      <c r="D704" s="19" t="s">
        <v>534</v>
      </c>
      <c r="E704" s="19" t="s">
        <v>164</v>
      </c>
      <c r="F704" s="19" t="s">
        <v>566</v>
      </c>
      <c r="G704" s="220">
        <f t="shared" si="39"/>
        <v>6234.7</v>
      </c>
      <c r="H704" s="220">
        <f t="shared" si="39"/>
        <v>6234.7</v>
      </c>
      <c r="I704" s="221">
        <f t="shared" si="37"/>
        <v>100</v>
      </c>
      <c r="J704" s="244"/>
      <c r="K704" s="244"/>
    </row>
    <row r="705" spans="1:11" ht="63.75">
      <c r="A705" s="117">
        <f t="shared" si="38"/>
        <v>686</v>
      </c>
      <c r="B705" s="19" t="s">
        <v>452</v>
      </c>
      <c r="C705" s="184" t="s">
        <v>136</v>
      </c>
      <c r="D705" s="19" t="s">
        <v>534</v>
      </c>
      <c r="E705" s="19" t="s">
        <v>535</v>
      </c>
      <c r="F705" s="19" t="s">
        <v>566</v>
      </c>
      <c r="G705" s="220">
        <f t="shared" si="39"/>
        <v>6234.7</v>
      </c>
      <c r="H705" s="220">
        <f t="shared" si="39"/>
        <v>6234.7</v>
      </c>
      <c r="I705" s="221">
        <f t="shared" si="37"/>
        <v>100</v>
      </c>
      <c r="J705" s="244"/>
      <c r="K705" s="244"/>
    </row>
    <row r="706" spans="1:11" ht="25.5">
      <c r="A706" s="117">
        <f t="shared" si="38"/>
        <v>687</v>
      </c>
      <c r="B706" s="19" t="s">
        <v>452</v>
      </c>
      <c r="C706" s="184" t="s">
        <v>152</v>
      </c>
      <c r="D706" s="19" t="s">
        <v>534</v>
      </c>
      <c r="E706" s="19" t="s">
        <v>535</v>
      </c>
      <c r="F706" s="19" t="s">
        <v>153</v>
      </c>
      <c r="G706" s="220">
        <v>6234.7</v>
      </c>
      <c r="H706" s="220">
        <v>6234.7</v>
      </c>
      <c r="I706" s="221">
        <f t="shared" si="37"/>
        <v>100</v>
      </c>
      <c r="J706" s="244"/>
      <c r="K706" s="244"/>
    </row>
    <row r="707" spans="1:11" ht="15.75">
      <c r="A707" s="217">
        <f t="shared" si="38"/>
        <v>688</v>
      </c>
      <c r="B707" s="253" t="s">
        <v>536</v>
      </c>
      <c r="C707" s="253"/>
      <c r="D707" s="254"/>
      <c r="E707" s="254"/>
      <c r="F707" s="254"/>
      <c r="G707" s="255">
        <f>G544+G445+G269+G226+G26+G11</f>
        <v>864113.4000000001</v>
      </c>
      <c r="H707" s="255">
        <f>H544+H445+H269+H226+H26+H11</f>
        <v>808306.5999999999</v>
      </c>
      <c r="I707" s="256">
        <f t="shared" si="37"/>
        <v>93.54172727792437</v>
      </c>
      <c r="J707" s="244"/>
      <c r="K707" s="257"/>
    </row>
    <row r="708" spans="2:7" ht="12.75">
      <c r="B708" s="258"/>
      <c r="C708" s="258"/>
      <c r="D708" s="258"/>
      <c r="E708" s="258"/>
      <c r="F708" s="258"/>
      <c r="G708" s="259"/>
    </row>
    <row r="709" spans="2:7" ht="12.75">
      <c r="B709" s="258"/>
      <c r="C709" s="258"/>
      <c r="D709" s="258"/>
      <c r="E709" s="258"/>
      <c r="F709" s="258"/>
      <c r="G709" s="259"/>
    </row>
    <row r="710" spans="2:7" ht="12.75">
      <c r="B710" s="258"/>
      <c r="C710" s="258"/>
      <c r="D710" s="258"/>
      <c r="E710" s="258"/>
      <c r="F710" s="258"/>
      <c r="G710" s="259"/>
    </row>
    <row r="711" spans="2:7" ht="12.75">
      <c r="B711" s="258"/>
      <c r="C711" s="258"/>
      <c r="D711" s="258"/>
      <c r="E711" s="258"/>
      <c r="F711" s="258"/>
      <c r="G711" s="259"/>
    </row>
    <row r="712" spans="2:7" ht="12.75">
      <c r="B712" s="258"/>
      <c r="C712" s="258"/>
      <c r="D712" s="258"/>
      <c r="E712" s="258"/>
      <c r="F712" s="258"/>
      <c r="G712" s="259"/>
    </row>
    <row r="713" spans="2:7" ht="12.75">
      <c r="B713" s="258"/>
      <c r="C713" s="258"/>
      <c r="D713" s="258"/>
      <c r="E713" s="258"/>
      <c r="F713" s="258"/>
      <c r="G713" s="259"/>
    </row>
    <row r="714" spans="2:7" ht="12.75">
      <c r="B714" s="258"/>
      <c r="C714" s="258"/>
      <c r="D714" s="258"/>
      <c r="E714" s="258"/>
      <c r="F714" s="258"/>
      <c r="G714" s="259"/>
    </row>
    <row r="715" spans="2:7" ht="12.75">
      <c r="B715" s="258"/>
      <c r="C715" s="258"/>
      <c r="D715" s="258"/>
      <c r="E715" s="258"/>
      <c r="F715" s="258"/>
      <c r="G715" s="259"/>
    </row>
    <row r="716" spans="2:7" ht="12.75">
      <c r="B716" s="258"/>
      <c r="C716" s="258"/>
      <c r="D716" s="258"/>
      <c r="E716" s="258"/>
      <c r="F716" s="258"/>
      <c r="G716" s="259"/>
    </row>
    <row r="717" spans="2:7" ht="12.75">
      <c r="B717" s="258"/>
      <c r="C717" s="258"/>
      <c r="D717" s="258"/>
      <c r="E717" s="258"/>
      <c r="F717" s="258"/>
      <c r="G717" s="259"/>
    </row>
    <row r="718" spans="2:7" ht="12.75">
      <c r="B718" s="258"/>
      <c r="C718" s="258"/>
      <c r="D718" s="258"/>
      <c r="E718" s="258"/>
      <c r="F718" s="258"/>
      <c r="G718" s="259"/>
    </row>
    <row r="719" spans="2:7" ht="12.75">
      <c r="B719" s="258"/>
      <c r="C719" s="258"/>
      <c r="D719" s="258"/>
      <c r="E719" s="258"/>
      <c r="F719" s="258"/>
      <c r="G719" s="259"/>
    </row>
    <row r="720" spans="2:7" ht="12.75">
      <c r="B720" s="258"/>
      <c r="C720" s="258"/>
      <c r="D720" s="258"/>
      <c r="E720" s="258"/>
      <c r="F720" s="258"/>
      <c r="G720" s="259"/>
    </row>
    <row r="721" spans="2:7" ht="12.75">
      <c r="B721" s="258"/>
      <c r="C721" s="258"/>
      <c r="D721" s="258"/>
      <c r="E721" s="258"/>
      <c r="F721" s="258"/>
      <c r="G721" s="259"/>
    </row>
    <row r="722" spans="2:7" ht="12.75">
      <c r="B722" s="258"/>
      <c r="C722" s="258"/>
      <c r="D722" s="258"/>
      <c r="E722" s="258"/>
      <c r="F722" s="258"/>
      <c r="G722" s="259"/>
    </row>
    <row r="723" spans="2:7" ht="12.75">
      <c r="B723" s="258"/>
      <c r="C723" s="258"/>
      <c r="D723" s="258"/>
      <c r="E723" s="258"/>
      <c r="F723" s="258"/>
      <c r="G723" s="259"/>
    </row>
    <row r="724" spans="2:7" ht="12.75">
      <c r="B724" s="258"/>
      <c r="C724" s="258"/>
      <c r="D724" s="258"/>
      <c r="E724" s="258"/>
      <c r="F724" s="258"/>
      <c r="G724" s="259"/>
    </row>
    <row r="725" spans="2:7" ht="12.75">
      <c r="B725" s="258"/>
      <c r="C725" s="258"/>
      <c r="D725" s="258"/>
      <c r="E725" s="258"/>
      <c r="F725" s="258"/>
      <c r="G725" s="259"/>
    </row>
    <row r="726" spans="2:7" ht="12.75">
      <c r="B726" s="258"/>
      <c r="C726" s="258"/>
      <c r="D726" s="258"/>
      <c r="E726" s="258"/>
      <c r="F726" s="258"/>
      <c r="G726" s="259"/>
    </row>
    <row r="727" spans="2:7" ht="12.75">
      <c r="B727" s="258"/>
      <c r="C727" s="258"/>
      <c r="D727" s="258"/>
      <c r="E727" s="258"/>
      <c r="F727" s="258"/>
      <c r="G727" s="259"/>
    </row>
    <row r="728" spans="2:7" ht="12.75">
      <c r="B728" s="258"/>
      <c r="C728" s="258"/>
      <c r="D728" s="258"/>
      <c r="E728" s="258"/>
      <c r="F728" s="258"/>
      <c r="G728" s="259"/>
    </row>
    <row r="729" spans="2:7" ht="12.75">
      <c r="B729" s="258"/>
      <c r="C729" s="258"/>
      <c r="D729" s="258"/>
      <c r="E729" s="258"/>
      <c r="F729" s="258"/>
      <c r="G729" s="259"/>
    </row>
    <row r="730" spans="2:7" ht="12.75">
      <c r="B730" s="258"/>
      <c r="C730" s="258"/>
      <c r="D730" s="258"/>
      <c r="E730" s="258"/>
      <c r="F730" s="258"/>
      <c r="G730" s="259"/>
    </row>
    <row r="731" spans="2:7" ht="12.75">
      <c r="B731" s="258"/>
      <c r="C731" s="258"/>
      <c r="D731" s="258"/>
      <c r="E731" s="258"/>
      <c r="F731" s="258"/>
      <c r="G731" s="259"/>
    </row>
    <row r="732" spans="2:7" ht="12.75">
      <c r="B732" s="258"/>
      <c r="C732" s="258"/>
      <c r="D732" s="258"/>
      <c r="E732" s="258"/>
      <c r="F732" s="258"/>
      <c r="G732" s="259"/>
    </row>
    <row r="733" spans="2:7" ht="12.75">
      <c r="B733" s="258"/>
      <c r="C733" s="258"/>
      <c r="D733" s="258"/>
      <c r="E733" s="258"/>
      <c r="F733" s="258"/>
      <c r="G733" s="259"/>
    </row>
    <row r="734" spans="2:7" ht="12.75">
      <c r="B734" s="258"/>
      <c r="C734" s="258"/>
      <c r="D734" s="258"/>
      <c r="E734" s="258"/>
      <c r="F734" s="258"/>
      <c r="G734" s="259"/>
    </row>
    <row r="735" spans="2:7" ht="12.75">
      <c r="B735" s="258"/>
      <c r="C735" s="258"/>
      <c r="D735" s="258"/>
      <c r="E735" s="258"/>
      <c r="F735" s="258"/>
      <c r="G735" s="259"/>
    </row>
    <row r="736" spans="2:7" ht="12.75">
      <c r="B736" s="258"/>
      <c r="C736" s="258"/>
      <c r="D736" s="258"/>
      <c r="E736" s="258"/>
      <c r="F736" s="258"/>
      <c r="G736" s="259"/>
    </row>
    <row r="737" spans="2:7" ht="12.75">
      <c r="B737" s="258"/>
      <c r="C737" s="258"/>
      <c r="D737" s="258"/>
      <c r="E737" s="258"/>
      <c r="F737" s="258"/>
      <c r="G737" s="259"/>
    </row>
    <row r="738" spans="2:7" ht="12.75">
      <c r="B738" s="258"/>
      <c r="C738" s="258"/>
      <c r="D738" s="258"/>
      <c r="E738" s="258"/>
      <c r="F738" s="258"/>
      <c r="G738" s="259"/>
    </row>
    <row r="739" spans="2:7" ht="12.75">
      <c r="B739" s="258"/>
      <c r="C739" s="258"/>
      <c r="D739" s="258"/>
      <c r="E739" s="258"/>
      <c r="F739" s="258"/>
      <c r="G739" s="259"/>
    </row>
    <row r="740" spans="2:7" ht="12.75">
      <c r="B740" s="258"/>
      <c r="C740" s="258"/>
      <c r="D740" s="258"/>
      <c r="E740" s="258"/>
      <c r="F740" s="258"/>
      <c r="G740" s="259"/>
    </row>
    <row r="741" spans="2:7" ht="12.75">
      <c r="B741" s="258"/>
      <c r="C741" s="258"/>
      <c r="D741" s="258"/>
      <c r="E741" s="258"/>
      <c r="F741" s="258"/>
      <c r="G741" s="259"/>
    </row>
    <row r="742" spans="2:7" ht="12.75">
      <c r="B742" s="258"/>
      <c r="C742" s="258"/>
      <c r="D742" s="258"/>
      <c r="E742" s="258"/>
      <c r="F742" s="258"/>
      <c r="G742" s="259"/>
    </row>
    <row r="743" spans="2:7" ht="12.75">
      <c r="B743" s="258"/>
      <c r="C743" s="258"/>
      <c r="D743" s="258"/>
      <c r="E743" s="258"/>
      <c r="F743" s="258"/>
      <c r="G743" s="259"/>
    </row>
    <row r="744" spans="2:7" ht="12.75">
      <c r="B744" s="258"/>
      <c r="C744" s="258"/>
      <c r="D744" s="258"/>
      <c r="E744" s="258"/>
      <c r="F744" s="258"/>
      <c r="G744" s="259"/>
    </row>
    <row r="745" spans="2:7" ht="12.75">
      <c r="B745" s="258"/>
      <c r="C745" s="258"/>
      <c r="D745" s="258"/>
      <c r="E745" s="258"/>
      <c r="F745" s="258"/>
      <c r="G745" s="259"/>
    </row>
    <row r="746" spans="2:7" ht="12.75">
      <c r="B746" s="258"/>
      <c r="C746" s="258"/>
      <c r="D746" s="258"/>
      <c r="E746" s="258"/>
      <c r="F746" s="258"/>
      <c r="G746" s="259"/>
    </row>
    <row r="747" spans="2:7" ht="12.75">
      <c r="B747" s="258"/>
      <c r="C747" s="258"/>
      <c r="D747" s="258"/>
      <c r="E747" s="258"/>
      <c r="F747" s="258"/>
      <c r="G747" s="259"/>
    </row>
    <row r="748" spans="2:7" ht="12.75">
      <c r="B748" s="258"/>
      <c r="C748" s="258"/>
      <c r="D748" s="258"/>
      <c r="E748" s="258"/>
      <c r="F748" s="258"/>
      <c r="G748" s="259"/>
    </row>
    <row r="749" spans="2:7" ht="12.75">
      <c r="B749" s="258"/>
      <c r="C749" s="258"/>
      <c r="D749" s="258"/>
      <c r="E749" s="258"/>
      <c r="F749" s="258"/>
      <c r="G749" s="259"/>
    </row>
    <row r="750" spans="2:7" ht="12.75">
      <c r="B750" s="258"/>
      <c r="C750" s="258"/>
      <c r="D750" s="258"/>
      <c r="E750" s="258"/>
      <c r="F750" s="258"/>
      <c r="G750" s="259"/>
    </row>
    <row r="751" spans="2:7" ht="12.75">
      <c r="B751" s="258"/>
      <c r="C751" s="258"/>
      <c r="D751" s="258"/>
      <c r="E751" s="258"/>
      <c r="F751" s="258"/>
      <c r="G751" s="259"/>
    </row>
    <row r="752" spans="2:7" ht="12.75">
      <c r="B752" s="258"/>
      <c r="C752" s="258"/>
      <c r="D752" s="258"/>
      <c r="E752" s="258"/>
      <c r="F752" s="258"/>
      <c r="G752" s="259"/>
    </row>
    <row r="753" spans="2:7" ht="12.75">
      <c r="B753" s="258"/>
      <c r="C753" s="258"/>
      <c r="D753" s="258"/>
      <c r="E753" s="258"/>
      <c r="F753" s="258"/>
      <c r="G753" s="259"/>
    </row>
    <row r="754" spans="2:7" ht="12.75">
      <c r="B754" s="258"/>
      <c r="C754" s="258"/>
      <c r="D754" s="258"/>
      <c r="E754" s="258"/>
      <c r="F754" s="258"/>
      <c r="G754" s="259"/>
    </row>
    <row r="755" spans="2:7" ht="12.75">
      <c r="B755" s="258"/>
      <c r="C755" s="258"/>
      <c r="D755" s="258"/>
      <c r="E755" s="258"/>
      <c r="F755" s="258"/>
      <c r="G755" s="259"/>
    </row>
    <row r="756" spans="2:7" ht="12.75">
      <c r="B756" s="258"/>
      <c r="C756" s="258"/>
      <c r="D756" s="258"/>
      <c r="E756" s="258"/>
      <c r="F756" s="258"/>
      <c r="G756" s="259"/>
    </row>
    <row r="757" spans="2:7" ht="12.75">
      <c r="B757" s="258"/>
      <c r="C757" s="258"/>
      <c r="D757" s="258"/>
      <c r="E757" s="258"/>
      <c r="F757" s="258"/>
      <c r="G757" s="259"/>
    </row>
    <row r="758" spans="2:7" ht="12.75">
      <c r="B758" s="258"/>
      <c r="C758" s="258"/>
      <c r="D758" s="258"/>
      <c r="E758" s="258"/>
      <c r="F758" s="258"/>
      <c r="G758" s="259"/>
    </row>
    <row r="759" spans="2:7" ht="12.75">
      <c r="B759" s="258"/>
      <c r="C759" s="258"/>
      <c r="D759" s="258"/>
      <c r="E759" s="258"/>
      <c r="F759" s="258"/>
      <c r="G759" s="259"/>
    </row>
    <row r="760" spans="2:7" ht="12.75">
      <c r="B760" s="258"/>
      <c r="C760" s="258"/>
      <c r="D760" s="258"/>
      <c r="E760" s="258"/>
      <c r="F760" s="258"/>
      <c r="G760" s="258"/>
    </row>
    <row r="761" spans="2:7" ht="12.75">
      <c r="B761" s="258"/>
      <c r="C761" s="258"/>
      <c r="D761" s="258"/>
      <c r="E761" s="258"/>
      <c r="F761" s="258"/>
      <c r="G761" s="258"/>
    </row>
    <row r="762" spans="2:7" ht="12.75">
      <c r="B762" s="258"/>
      <c r="C762" s="258"/>
      <c r="D762" s="258"/>
      <c r="E762" s="258"/>
      <c r="F762" s="258"/>
      <c r="G762" s="258"/>
    </row>
    <row r="763" spans="2:7" ht="12.75">
      <c r="B763" s="258"/>
      <c r="C763" s="258"/>
      <c r="D763" s="258"/>
      <c r="E763" s="258"/>
      <c r="F763" s="258"/>
      <c r="G763" s="258"/>
    </row>
    <row r="764" spans="2:7" ht="12.75">
      <c r="B764" s="258"/>
      <c r="C764" s="258"/>
      <c r="D764" s="258"/>
      <c r="E764" s="258"/>
      <c r="F764" s="258"/>
      <c r="G764" s="258"/>
    </row>
    <row r="765" spans="2:7" ht="12.75">
      <c r="B765" s="258"/>
      <c r="C765" s="258"/>
      <c r="D765" s="258"/>
      <c r="E765" s="258"/>
      <c r="F765" s="258"/>
      <c r="G765" s="258"/>
    </row>
    <row r="766" spans="2:7" ht="12.75">
      <c r="B766" s="258"/>
      <c r="C766" s="258"/>
      <c r="D766" s="258"/>
      <c r="E766" s="258"/>
      <c r="F766" s="258"/>
      <c r="G766" s="258"/>
    </row>
    <row r="767" spans="2:7" ht="12.75">
      <c r="B767" s="258"/>
      <c r="C767" s="258"/>
      <c r="D767" s="258"/>
      <c r="E767" s="258"/>
      <c r="F767" s="258"/>
      <c r="G767" s="258"/>
    </row>
    <row r="768" spans="2:7" ht="12.75">
      <c r="B768" s="258"/>
      <c r="C768" s="258"/>
      <c r="D768" s="258"/>
      <c r="E768" s="258"/>
      <c r="F768" s="258"/>
      <c r="G768" s="258"/>
    </row>
    <row r="769" spans="2:7" ht="12.75">
      <c r="B769" s="258"/>
      <c r="C769" s="258"/>
      <c r="D769" s="258"/>
      <c r="E769" s="258"/>
      <c r="F769" s="258"/>
      <c r="G769" s="258"/>
    </row>
    <row r="770" spans="2:7" ht="12.75">
      <c r="B770" s="258"/>
      <c r="C770" s="258"/>
      <c r="D770" s="258"/>
      <c r="E770" s="258"/>
      <c r="F770" s="258"/>
      <c r="G770" s="258"/>
    </row>
    <row r="771" spans="2:7" ht="12.75">
      <c r="B771" s="258"/>
      <c r="C771" s="258"/>
      <c r="D771" s="258"/>
      <c r="E771" s="258"/>
      <c r="F771" s="258"/>
      <c r="G771" s="258"/>
    </row>
    <row r="772" spans="2:7" ht="12.75">
      <c r="B772" s="258"/>
      <c r="C772" s="258"/>
      <c r="D772" s="258"/>
      <c r="E772" s="258"/>
      <c r="F772" s="258"/>
      <c r="G772" s="258"/>
    </row>
    <row r="773" spans="2:7" ht="12.75">
      <c r="B773" s="258"/>
      <c r="C773" s="258"/>
      <c r="D773" s="258"/>
      <c r="E773" s="258"/>
      <c r="F773" s="258"/>
      <c r="G773" s="258"/>
    </row>
    <row r="774" spans="2:7" ht="12.75">
      <c r="B774" s="258"/>
      <c r="C774" s="258"/>
      <c r="D774" s="258"/>
      <c r="E774" s="258"/>
      <c r="F774" s="258"/>
      <c r="G774" s="258"/>
    </row>
    <row r="775" spans="2:7" ht="12.75">
      <c r="B775" s="258"/>
      <c r="C775" s="258"/>
      <c r="D775" s="258"/>
      <c r="E775" s="258"/>
      <c r="F775" s="258"/>
      <c r="G775" s="258"/>
    </row>
    <row r="776" spans="2:7" ht="12.75">
      <c r="B776" s="258"/>
      <c r="C776" s="258"/>
      <c r="D776" s="258"/>
      <c r="E776" s="258"/>
      <c r="F776" s="258"/>
      <c r="G776" s="258"/>
    </row>
    <row r="777" spans="2:7" ht="12.75">
      <c r="B777" s="258"/>
      <c r="C777" s="258"/>
      <c r="D777" s="258"/>
      <c r="E777" s="258"/>
      <c r="F777" s="258"/>
      <c r="G777" s="258"/>
    </row>
    <row r="778" spans="2:7" ht="12.75">
      <c r="B778" s="258"/>
      <c r="C778" s="258"/>
      <c r="D778" s="258"/>
      <c r="E778" s="258"/>
      <c r="F778" s="258"/>
      <c r="G778" s="258"/>
    </row>
    <row r="779" spans="2:7" ht="12.75">
      <c r="B779" s="258"/>
      <c r="C779" s="258"/>
      <c r="D779" s="258"/>
      <c r="E779" s="258"/>
      <c r="F779" s="258"/>
      <c r="G779" s="258"/>
    </row>
    <row r="780" spans="2:7" ht="12.75">
      <c r="B780" s="258"/>
      <c r="C780" s="258"/>
      <c r="D780" s="258"/>
      <c r="E780" s="258"/>
      <c r="F780" s="258"/>
      <c r="G780" s="258"/>
    </row>
    <row r="781" spans="2:7" ht="12.75">
      <c r="B781" s="258"/>
      <c r="C781" s="258"/>
      <c r="D781" s="258"/>
      <c r="E781" s="258"/>
      <c r="F781" s="258"/>
      <c r="G781" s="258"/>
    </row>
    <row r="782" spans="2:7" ht="12.75">
      <c r="B782" s="258"/>
      <c r="C782" s="258"/>
      <c r="D782" s="258"/>
      <c r="E782" s="258"/>
      <c r="F782" s="258"/>
      <c r="G782" s="258"/>
    </row>
    <row r="783" spans="2:7" ht="12.75">
      <c r="B783" s="258"/>
      <c r="C783" s="258"/>
      <c r="D783" s="258"/>
      <c r="E783" s="258"/>
      <c r="F783" s="258"/>
      <c r="G783" s="258"/>
    </row>
    <row r="784" spans="2:7" ht="12.75">
      <c r="B784" s="258"/>
      <c r="C784" s="258"/>
      <c r="D784" s="258"/>
      <c r="E784" s="258"/>
      <c r="F784" s="258"/>
      <c r="G784" s="258"/>
    </row>
    <row r="785" spans="2:7" ht="12.75">
      <c r="B785" s="258"/>
      <c r="C785" s="258"/>
      <c r="D785" s="258"/>
      <c r="E785" s="258"/>
      <c r="F785" s="258"/>
      <c r="G785" s="258"/>
    </row>
    <row r="786" spans="2:7" ht="12.75">
      <c r="B786" s="258"/>
      <c r="C786" s="258"/>
      <c r="D786" s="258"/>
      <c r="E786" s="258"/>
      <c r="F786" s="258"/>
      <c r="G786" s="258"/>
    </row>
    <row r="787" spans="2:7" ht="12.75">
      <c r="B787" s="258"/>
      <c r="C787" s="258"/>
      <c r="D787" s="258"/>
      <c r="E787" s="258"/>
      <c r="F787" s="258"/>
      <c r="G787" s="258"/>
    </row>
    <row r="788" spans="2:7" ht="12.75">
      <c r="B788" s="258"/>
      <c r="C788" s="258"/>
      <c r="D788" s="258"/>
      <c r="E788" s="258"/>
      <c r="F788" s="258"/>
      <c r="G788" s="258"/>
    </row>
    <row r="789" spans="2:7" ht="12.75">
      <c r="B789" s="258"/>
      <c r="C789" s="258"/>
      <c r="D789" s="258"/>
      <c r="E789" s="258"/>
      <c r="F789" s="258"/>
      <c r="G789" s="258"/>
    </row>
    <row r="790" spans="2:7" ht="12.75">
      <c r="B790" s="258"/>
      <c r="C790" s="258"/>
      <c r="D790" s="258"/>
      <c r="E790" s="258"/>
      <c r="F790" s="258"/>
      <c r="G790" s="258"/>
    </row>
    <row r="791" spans="2:7" ht="12.75">
      <c r="B791" s="258"/>
      <c r="C791" s="258"/>
      <c r="D791" s="258"/>
      <c r="E791" s="258"/>
      <c r="F791" s="258"/>
      <c r="G791" s="258"/>
    </row>
    <row r="792" spans="2:7" ht="12.75">
      <c r="B792" s="258"/>
      <c r="C792" s="258"/>
      <c r="D792" s="258"/>
      <c r="E792" s="258"/>
      <c r="F792" s="258"/>
      <c r="G792" s="258"/>
    </row>
    <row r="793" spans="2:7" ht="12.75">
      <c r="B793" s="258"/>
      <c r="C793" s="258"/>
      <c r="D793" s="258"/>
      <c r="E793" s="258"/>
      <c r="F793" s="258"/>
      <c r="G793" s="258"/>
    </row>
    <row r="794" spans="2:7" ht="12.75">
      <c r="B794" s="258"/>
      <c r="C794" s="258"/>
      <c r="D794" s="258"/>
      <c r="E794" s="258"/>
      <c r="F794" s="258"/>
      <c r="G794" s="258"/>
    </row>
    <row r="795" spans="2:7" ht="12.75">
      <c r="B795" s="258"/>
      <c r="C795" s="258"/>
      <c r="D795" s="258"/>
      <c r="E795" s="258"/>
      <c r="F795" s="258"/>
      <c r="G795" s="258"/>
    </row>
    <row r="796" spans="2:7" ht="12.75">
      <c r="B796" s="258"/>
      <c r="C796" s="258"/>
      <c r="D796" s="258"/>
      <c r="E796" s="258"/>
      <c r="F796" s="258"/>
      <c r="G796" s="258"/>
    </row>
    <row r="797" spans="2:7" ht="12.75">
      <c r="B797" s="258"/>
      <c r="C797" s="258"/>
      <c r="D797" s="258"/>
      <c r="E797" s="258"/>
      <c r="F797" s="258"/>
      <c r="G797" s="258"/>
    </row>
    <row r="798" spans="2:7" ht="12.75">
      <c r="B798" s="258"/>
      <c r="C798" s="258"/>
      <c r="D798" s="258"/>
      <c r="E798" s="258"/>
      <c r="F798" s="258"/>
      <c r="G798" s="258"/>
    </row>
    <row r="799" spans="2:7" ht="12.75">
      <c r="B799" s="258"/>
      <c r="C799" s="258"/>
      <c r="D799" s="258"/>
      <c r="E799" s="258"/>
      <c r="F799" s="258"/>
      <c r="G799" s="258"/>
    </row>
    <row r="800" spans="2:7" ht="12.75">
      <c r="B800" s="258"/>
      <c r="C800" s="258"/>
      <c r="D800" s="258"/>
      <c r="E800" s="258"/>
      <c r="F800" s="258"/>
      <c r="G800" s="258"/>
    </row>
    <row r="801" spans="2:7" ht="12.75">
      <c r="B801" s="258"/>
      <c r="C801" s="258"/>
      <c r="D801" s="258"/>
      <c r="E801" s="258"/>
      <c r="F801" s="258"/>
      <c r="G801" s="258"/>
    </row>
    <row r="802" spans="2:7" ht="12.75">
      <c r="B802" s="258"/>
      <c r="C802" s="258"/>
      <c r="D802" s="258"/>
      <c r="E802" s="258"/>
      <c r="F802" s="258"/>
      <c r="G802" s="258"/>
    </row>
    <row r="803" spans="2:7" ht="12.75">
      <c r="B803" s="258"/>
      <c r="C803" s="258"/>
      <c r="D803" s="258"/>
      <c r="E803" s="258"/>
      <c r="F803" s="258"/>
      <c r="G803" s="258"/>
    </row>
    <row r="804" spans="2:7" ht="12.75">
      <c r="B804" s="258"/>
      <c r="C804" s="258"/>
      <c r="D804" s="258"/>
      <c r="E804" s="258"/>
      <c r="F804" s="258"/>
      <c r="G804" s="258"/>
    </row>
    <row r="805" spans="2:7" ht="12.75">
      <c r="B805" s="258"/>
      <c r="C805" s="258"/>
      <c r="D805" s="258"/>
      <c r="E805" s="258"/>
      <c r="F805" s="258"/>
      <c r="G805" s="258"/>
    </row>
    <row r="806" spans="2:7" ht="12.75">
      <c r="B806" s="258"/>
      <c r="C806" s="258"/>
      <c r="D806" s="258"/>
      <c r="E806" s="258"/>
      <c r="F806" s="258"/>
      <c r="G806" s="258"/>
    </row>
    <row r="807" spans="2:7" ht="12.75">
      <c r="B807" s="258"/>
      <c r="C807" s="258"/>
      <c r="D807" s="258"/>
      <c r="E807" s="258"/>
      <c r="F807" s="258"/>
      <c r="G807" s="258"/>
    </row>
    <row r="808" spans="2:7" ht="12.75">
      <c r="B808" s="258"/>
      <c r="C808" s="258"/>
      <c r="D808" s="258"/>
      <c r="E808" s="258"/>
      <c r="F808" s="258"/>
      <c r="G808" s="258"/>
    </row>
    <row r="809" spans="2:7" ht="12.75">
      <c r="B809" s="258"/>
      <c r="C809" s="258"/>
      <c r="D809" s="258"/>
      <c r="E809" s="258"/>
      <c r="F809" s="258"/>
      <c r="G809" s="258"/>
    </row>
    <row r="810" spans="2:7" ht="12.75">
      <c r="B810" s="258"/>
      <c r="C810" s="258"/>
      <c r="D810" s="258"/>
      <c r="E810" s="258"/>
      <c r="F810" s="258"/>
      <c r="G810" s="258"/>
    </row>
    <row r="811" spans="2:7" ht="12.75">
      <c r="B811" s="258"/>
      <c r="C811" s="258"/>
      <c r="D811" s="258"/>
      <c r="E811" s="258"/>
      <c r="F811" s="258"/>
      <c r="G811" s="258"/>
    </row>
    <row r="812" spans="2:7" ht="12.75">
      <c r="B812" s="258"/>
      <c r="C812" s="258"/>
      <c r="D812" s="258"/>
      <c r="E812" s="258"/>
      <c r="F812" s="258"/>
      <c r="G812" s="258"/>
    </row>
    <row r="813" spans="2:7" ht="12.75">
      <c r="B813" s="258"/>
      <c r="C813" s="258"/>
      <c r="D813" s="258"/>
      <c r="E813" s="258"/>
      <c r="F813" s="258"/>
      <c r="G813" s="258"/>
    </row>
    <row r="814" spans="2:7" ht="12.75">
      <c r="B814" s="258"/>
      <c r="C814" s="258"/>
      <c r="D814" s="258"/>
      <c r="E814" s="258"/>
      <c r="F814" s="258"/>
      <c r="G814" s="258"/>
    </row>
    <row r="815" spans="2:7" ht="12.75">
      <c r="B815" s="258"/>
      <c r="C815" s="258"/>
      <c r="D815" s="258"/>
      <c r="E815" s="258"/>
      <c r="F815" s="258"/>
      <c r="G815" s="258"/>
    </row>
    <row r="816" spans="2:7" ht="12.75">
      <c r="B816" s="258"/>
      <c r="C816" s="258"/>
      <c r="D816" s="258"/>
      <c r="E816" s="258"/>
      <c r="F816" s="258"/>
      <c r="G816" s="258"/>
    </row>
    <row r="817" spans="2:7" ht="12.75">
      <c r="B817" s="258"/>
      <c r="C817" s="258"/>
      <c r="D817" s="258"/>
      <c r="E817" s="258"/>
      <c r="F817" s="258"/>
      <c r="G817" s="258"/>
    </row>
    <row r="818" spans="2:7" ht="12.75">
      <c r="B818" s="258"/>
      <c r="C818" s="258"/>
      <c r="D818" s="258"/>
      <c r="E818" s="258"/>
      <c r="F818" s="258"/>
      <c r="G818" s="258"/>
    </row>
    <row r="819" spans="2:7" ht="12.75">
      <c r="B819" s="258"/>
      <c r="C819" s="258"/>
      <c r="D819" s="258"/>
      <c r="E819" s="258"/>
      <c r="F819" s="258"/>
      <c r="G819" s="258"/>
    </row>
    <row r="820" spans="2:7" ht="12.75">
      <c r="B820" s="258"/>
      <c r="C820" s="258"/>
      <c r="D820" s="258"/>
      <c r="E820" s="258"/>
      <c r="F820" s="258"/>
      <c r="G820" s="258"/>
    </row>
    <row r="821" spans="2:7" ht="12.75">
      <c r="B821" s="258"/>
      <c r="C821" s="258"/>
      <c r="D821" s="258"/>
      <c r="E821" s="258"/>
      <c r="F821" s="258"/>
      <c r="G821" s="258"/>
    </row>
    <row r="822" spans="2:7" ht="12.75">
      <c r="B822" s="258"/>
      <c r="C822" s="258"/>
      <c r="D822" s="258"/>
      <c r="E822" s="258"/>
      <c r="F822" s="258"/>
      <c r="G822" s="258"/>
    </row>
    <row r="823" spans="2:7" ht="12.75">
      <c r="B823" s="258"/>
      <c r="C823" s="258"/>
      <c r="D823" s="258"/>
      <c r="E823" s="258"/>
      <c r="F823" s="258"/>
      <c r="G823" s="258"/>
    </row>
    <row r="824" spans="2:7" ht="12.75">
      <c r="B824" s="258"/>
      <c r="C824" s="258"/>
      <c r="D824" s="258"/>
      <c r="E824" s="258"/>
      <c r="F824" s="258"/>
      <c r="G824" s="258"/>
    </row>
    <row r="825" spans="2:7" ht="12.75">
      <c r="B825" s="258"/>
      <c r="C825" s="258"/>
      <c r="D825" s="258"/>
      <c r="E825" s="258"/>
      <c r="F825" s="258"/>
      <c r="G825" s="258"/>
    </row>
    <row r="826" spans="2:7" ht="12.75">
      <c r="B826" s="258"/>
      <c r="C826" s="258"/>
      <c r="D826" s="258"/>
      <c r="E826" s="258"/>
      <c r="F826" s="258"/>
      <c r="G826" s="258"/>
    </row>
    <row r="827" spans="2:7" ht="12.75">
      <c r="B827" s="258"/>
      <c r="C827" s="258"/>
      <c r="D827" s="258"/>
      <c r="E827" s="258"/>
      <c r="F827" s="258"/>
      <c r="G827" s="258"/>
    </row>
    <row r="828" spans="2:7" ht="12.75">
      <c r="B828" s="258"/>
      <c r="C828" s="258"/>
      <c r="D828" s="258"/>
      <c r="E828" s="258"/>
      <c r="F828" s="258"/>
      <c r="G828" s="258"/>
    </row>
    <row r="829" spans="2:7" ht="12.75">
      <c r="B829" s="258"/>
      <c r="C829" s="258"/>
      <c r="D829" s="258"/>
      <c r="E829" s="258"/>
      <c r="F829" s="258"/>
      <c r="G829" s="258"/>
    </row>
    <row r="830" spans="2:7" ht="12.75">
      <c r="B830" s="258"/>
      <c r="C830" s="258"/>
      <c r="D830" s="258"/>
      <c r="E830" s="258"/>
      <c r="F830" s="258"/>
      <c r="G830" s="258"/>
    </row>
    <row r="831" spans="2:7" ht="12.75">
      <c r="B831" s="258"/>
      <c r="C831" s="258"/>
      <c r="D831" s="258"/>
      <c r="E831" s="258"/>
      <c r="F831" s="258"/>
      <c r="G831" s="258"/>
    </row>
    <row r="832" spans="2:7" ht="12.75">
      <c r="B832" s="258"/>
      <c r="C832" s="258"/>
      <c r="D832" s="258"/>
      <c r="E832" s="258"/>
      <c r="F832" s="258"/>
      <c r="G832" s="258"/>
    </row>
    <row r="833" spans="2:7" ht="12.75">
      <c r="B833" s="258"/>
      <c r="C833" s="258"/>
      <c r="D833" s="258"/>
      <c r="E833" s="258"/>
      <c r="F833" s="258"/>
      <c r="G833" s="258"/>
    </row>
    <row r="834" spans="2:7" ht="12.75">
      <c r="B834" s="258"/>
      <c r="C834" s="258"/>
      <c r="D834" s="258"/>
      <c r="E834" s="258"/>
      <c r="F834" s="258"/>
      <c r="G834" s="258"/>
    </row>
    <row r="835" spans="2:7" ht="12.75">
      <c r="B835" s="258"/>
      <c r="C835" s="258"/>
      <c r="D835" s="258"/>
      <c r="E835" s="258"/>
      <c r="F835" s="258"/>
      <c r="G835" s="258"/>
    </row>
    <row r="836" spans="2:7" ht="12.75">
      <c r="B836" s="258"/>
      <c r="C836" s="258"/>
      <c r="D836" s="258"/>
      <c r="E836" s="258"/>
      <c r="F836" s="258"/>
      <c r="G836" s="258"/>
    </row>
    <row r="837" spans="2:7" ht="12.75">
      <c r="B837" s="258"/>
      <c r="C837" s="258"/>
      <c r="D837" s="258"/>
      <c r="E837" s="258"/>
      <c r="F837" s="258"/>
      <c r="G837" s="258"/>
    </row>
    <row r="838" spans="2:7" ht="12.75">
      <c r="B838" s="258"/>
      <c r="C838" s="258"/>
      <c r="D838" s="258"/>
      <c r="E838" s="258"/>
      <c r="F838" s="258"/>
      <c r="G838" s="258"/>
    </row>
    <row r="839" spans="2:7" ht="12.75">
      <c r="B839" s="258"/>
      <c r="C839" s="258"/>
      <c r="D839" s="258"/>
      <c r="E839" s="258"/>
      <c r="F839" s="258"/>
      <c r="G839" s="258"/>
    </row>
    <row r="840" spans="2:7" ht="12.75">
      <c r="B840" s="258"/>
      <c r="C840" s="258"/>
      <c r="D840" s="258"/>
      <c r="E840" s="258"/>
      <c r="F840" s="258"/>
      <c r="G840" s="258"/>
    </row>
    <row r="841" spans="2:7" ht="12.75">
      <c r="B841" s="258"/>
      <c r="C841" s="258"/>
      <c r="D841" s="258"/>
      <c r="E841" s="258"/>
      <c r="F841" s="258"/>
      <c r="G841" s="258"/>
    </row>
    <row r="842" spans="2:7" ht="12.75">
      <c r="B842" s="258"/>
      <c r="C842" s="258"/>
      <c r="D842" s="258"/>
      <c r="E842" s="258"/>
      <c r="F842" s="258"/>
      <c r="G842" s="258"/>
    </row>
    <row r="843" spans="2:7" ht="12.75">
      <c r="B843" s="258"/>
      <c r="C843" s="258"/>
      <c r="D843" s="258"/>
      <c r="E843" s="258"/>
      <c r="F843" s="258"/>
      <c r="G843" s="258"/>
    </row>
    <row r="844" spans="2:7" ht="12.75">
      <c r="B844" s="258"/>
      <c r="C844" s="258"/>
      <c r="D844" s="258"/>
      <c r="E844" s="258"/>
      <c r="F844" s="258"/>
      <c r="G844" s="258"/>
    </row>
    <row r="845" spans="2:7" ht="12.75">
      <c r="B845" s="258"/>
      <c r="C845" s="258"/>
      <c r="D845" s="258"/>
      <c r="E845" s="258"/>
      <c r="F845" s="258"/>
      <c r="G845" s="258"/>
    </row>
    <row r="846" spans="2:7" ht="12.75">
      <c r="B846" s="258"/>
      <c r="C846" s="258"/>
      <c r="D846" s="258"/>
      <c r="E846" s="258"/>
      <c r="F846" s="258"/>
      <c r="G846" s="258"/>
    </row>
    <row r="847" spans="2:7" ht="12.75">
      <c r="B847" s="258"/>
      <c r="C847" s="258"/>
      <c r="D847" s="258"/>
      <c r="E847" s="258"/>
      <c r="F847" s="258"/>
      <c r="G847" s="258"/>
    </row>
    <row r="848" spans="2:7" ht="12.75">
      <c r="B848" s="258"/>
      <c r="C848" s="258"/>
      <c r="D848" s="258"/>
      <c r="E848" s="258"/>
      <c r="F848" s="258"/>
      <c r="G848" s="258"/>
    </row>
    <row r="849" spans="2:7" ht="12.75">
      <c r="B849" s="258"/>
      <c r="C849" s="258"/>
      <c r="D849" s="258"/>
      <c r="E849" s="258"/>
      <c r="F849" s="258"/>
      <c r="G849" s="258"/>
    </row>
    <row r="850" spans="2:7" ht="12.75">
      <c r="B850" s="258"/>
      <c r="C850" s="258"/>
      <c r="D850" s="258"/>
      <c r="E850" s="258"/>
      <c r="F850" s="258"/>
      <c r="G850" s="258"/>
    </row>
    <row r="851" spans="2:7" ht="12.75">
      <c r="B851" s="258"/>
      <c r="C851" s="258"/>
      <c r="D851" s="258"/>
      <c r="E851" s="258"/>
      <c r="F851" s="258"/>
      <c r="G851" s="258"/>
    </row>
    <row r="852" spans="2:7" ht="12.75">
      <c r="B852" s="258"/>
      <c r="C852" s="258"/>
      <c r="D852" s="258"/>
      <c r="E852" s="258"/>
      <c r="F852" s="258"/>
      <c r="G852" s="258"/>
    </row>
    <row r="853" spans="2:7" ht="12.75">
      <c r="B853" s="258"/>
      <c r="C853" s="258"/>
      <c r="D853" s="258"/>
      <c r="E853" s="258"/>
      <c r="F853" s="258"/>
      <c r="G853" s="258"/>
    </row>
    <row r="854" spans="2:7" ht="12.75">
      <c r="B854" s="258"/>
      <c r="C854" s="258"/>
      <c r="D854" s="258"/>
      <c r="E854" s="258"/>
      <c r="F854" s="258"/>
      <c r="G854" s="258"/>
    </row>
    <row r="855" spans="2:7" ht="12.75">
      <c r="B855" s="258"/>
      <c r="C855" s="258"/>
      <c r="D855" s="258"/>
      <c r="E855" s="258"/>
      <c r="F855" s="258"/>
      <c r="G855" s="258"/>
    </row>
    <row r="856" spans="2:7" ht="12.75">
      <c r="B856" s="258"/>
      <c r="C856" s="258"/>
      <c r="D856" s="258"/>
      <c r="E856" s="258"/>
      <c r="F856" s="258"/>
      <c r="G856" s="258"/>
    </row>
    <row r="857" spans="2:7" ht="12.75">
      <c r="B857" s="258"/>
      <c r="C857" s="258"/>
      <c r="D857" s="258"/>
      <c r="E857" s="258"/>
      <c r="F857" s="258"/>
      <c r="G857" s="258"/>
    </row>
    <row r="858" spans="2:7" ht="12.75">
      <c r="B858" s="258"/>
      <c r="C858" s="258"/>
      <c r="D858" s="258"/>
      <c r="E858" s="258"/>
      <c r="F858" s="258"/>
      <c r="G858" s="258"/>
    </row>
    <row r="859" spans="2:7" ht="12.75">
      <c r="B859" s="258"/>
      <c r="C859" s="258"/>
      <c r="D859" s="258"/>
      <c r="E859" s="258"/>
      <c r="F859" s="258"/>
      <c r="G859" s="258"/>
    </row>
    <row r="860" spans="2:7" ht="12.75">
      <c r="B860" s="258"/>
      <c r="C860" s="258"/>
      <c r="D860" s="258"/>
      <c r="E860" s="258"/>
      <c r="F860" s="258"/>
      <c r="G860" s="258"/>
    </row>
    <row r="861" spans="2:7" ht="12.75">
      <c r="B861" s="258"/>
      <c r="C861" s="258"/>
      <c r="D861" s="258"/>
      <c r="E861" s="258"/>
      <c r="F861" s="258"/>
      <c r="G861" s="258"/>
    </row>
    <row r="862" spans="2:7" ht="12.75">
      <c r="B862" s="258"/>
      <c r="C862" s="258"/>
      <c r="D862" s="258"/>
      <c r="E862" s="258"/>
      <c r="F862" s="258"/>
      <c r="G862" s="258"/>
    </row>
    <row r="863" spans="2:7" ht="12.75">
      <c r="B863" s="258"/>
      <c r="C863" s="258"/>
      <c r="D863" s="258"/>
      <c r="E863" s="258"/>
      <c r="F863" s="258"/>
      <c r="G863" s="258"/>
    </row>
    <row r="864" spans="2:7" ht="12.75">
      <c r="B864" s="258"/>
      <c r="C864" s="258"/>
      <c r="D864" s="258"/>
      <c r="E864" s="258"/>
      <c r="F864" s="258"/>
      <c r="G864" s="258"/>
    </row>
    <row r="865" spans="2:7" ht="12.75">
      <c r="B865" s="258"/>
      <c r="C865" s="258"/>
      <c r="D865" s="258"/>
      <c r="E865" s="258"/>
      <c r="F865" s="258"/>
      <c r="G865" s="258"/>
    </row>
    <row r="866" spans="2:7" ht="12.75">
      <c r="B866" s="258"/>
      <c r="C866" s="258"/>
      <c r="D866" s="258"/>
      <c r="E866" s="258"/>
      <c r="F866" s="258"/>
      <c r="G866" s="258"/>
    </row>
    <row r="867" spans="2:7" ht="12.75">
      <c r="B867" s="258"/>
      <c r="C867" s="258"/>
      <c r="D867" s="258"/>
      <c r="E867" s="258"/>
      <c r="F867" s="258"/>
      <c r="G867" s="258"/>
    </row>
    <row r="868" spans="2:7" ht="12.75">
      <c r="B868" s="258"/>
      <c r="C868" s="258"/>
      <c r="D868" s="258"/>
      <c r="E868" s="258"/>
      <c r="F868" s="258"/>
      <c r="G868" s="258"/>
    </row>
    <row r="869" spans="2:7" ht="12.75">
      <c r="B869" s="258"/>
      <c r="C869" s="258"/>
      <c r="D869" s="258"/>
      <c r="E869" s="258"/>
      <c r="F869" s="258"/>
      <c r="G869" s="258"/>
    </row>
    <row r="870" spans="2:7" ht="12.75">
      <c r="B870" s="258"/>
      <c r="C870" s="258"/>
      <c r="D870" s="258"/>
      <c r="E870" s="258"/>
      <c r="F870" s="258"/>
      <c r="G870" s="258"/>
    </row>
    <row r="871" spans="2:7" ht="12.75">
      <c r="B871" s="258"/>
      <c r="C871" s="258"/>
      <c r="D871" s="258"/>
      <c r="E871" s="258"/>
      <c r="F871" s="258"/>
      <c r="G871" s="258"/>
    </row>
    <row r="872" spans="2:7" ht="12.75">
      <c r="B872" s="258"/>
      <c r="C872" s="258"/>
      <c r="D872" s="258"/>
      <c r="E872" s="258"/>
      <c r="F872" s="258"/>
      <c r="G872" s="258"/>
    </row>
    <row r="873" spans="2:7" ht="12.75">
      <c r="B873" s="258"/>
      <c r="C873" s="258"/>
      <c r="D873" s="258"/>
      <c r="E873" s="258"/>
      <c r="F873" s="258"/>
      <c r="G873" s="258"/>
    </row>
    <row r="874" spans="2:7" ht="12.75">
      <c r="B874" s="258"/>
      <c r="C874" s="258"/>
      <c r="D874" s="258"/>
      <c r="E874" s="258"/>
      <c r="F874" s="258"/>
      <c r="G874" s="258"/>
    </row>
    <row r="875" spans="2:7" ht="12.75">
      <c r="B875" s="258"/>
      <c r="C875" s="258"/>
      <c r="D875" s="258"/>
      <c r="E875" s="258"/>
      <c r="F875" s="258"/>
      <c r="G875" s="258"/>
    </row>
    <row r="876" spans="2:7" ht="12.75">
      <c r="B876" s="258"/>
      <c r="C876" s="258"/>
      <c r="D876" s="258"/>
      <c r="E876" s="258"/>
      <c r="F876" s="258"/>
      <c r="G876" s="258"/>
    </row>
    <row r="877" spans="2:7" ht="12.75">
      <c r="B877" s="258"/>
      <c r="C877" s="258"/>
      <c r="D877" s="258"/>
      <c r="E877" s="258"/>
      <c r="F877" s="258"/>
      <c r="G877" s="258"/>
    </row>
    <row r="878" spans="2:7" ht="12.75">
      <c r="B878" s="258"/>
      <c r="C878" s="258"/>
      <c r="D878" s="258"/>
      <c r="E878" s="258"/>
      <c r="F878" s="258"/>
      <c r="G878" s="258"/>
    </row>
    <row r="879" spans="2:7" ht="12.75">
      <c r="B879" s="258"/>
      <c r="C879" s="258"/>
      <c r="D879" s="258"/>
      <c r="E879" s="258"/>
      <c r="F879" s="258"/>
      <c r="G879" s="258"/>
    </row>
    <row r="880" spans="2:7" ht="12.75">
      <c r="B880" s="258"/>
      <c r="C880" s="258"/>
      <c r="D880" s="258"/>
      <c r="E880" s="258"/>
      <c r="F880" s="258"/>
      <c r="G880" s="258"/>
    </row>
    <row r="881" spans="2:7" ht="12.75">
      <c r="B881" s="258"/>
      <c r="C881" s="258"/>
      <c r="D881" s="258"/>
      <c r="E881" s="258"/>
      <c r="F881" s="258"/>
      <c r="G881" s="258"/>
    </row>
    <row r="882" spans="2:7" ht="12.75">
      <c r="B882" s="258"/>
      <c r="C882" s="258"/>
      <c r="D882" s="258"/>
      <c r="E882" s="258"/>
      <c r="F882" s="258"/>
      <c r="G882" s="258"/>
    </row>
    <row r="883" spans="2:7" ht="12.75">
      <c r="B883" s="258"/>
      <c r="C883" s="258"/>
      <c r="D883" s="258"/>
      <c r="E883" s="258"/>
      <c r="F883" s="258"/>
      <c r="G883" s="258"/>
    </row>
    <row r="884" spans="2:7" ht="12.75">
      <c r="B884" s="258"/>
      <c r="C884" s="258"/>
      <c r="D884" s="258"/>
      <c r="E884" s="258"/>
      <c r="F884" s="258"/>
      <c r="G884" s="258"/>
    </row>
    <row r="885" spans="2:7" ht="12.75">
      <c r="B885" s="258"/>
      <c r="C885" s="258"/>
      <c r="D885" s="258"/>
      <c r="E885" s="258"/>
      <c r="F885" s="258"/>
      <c r="G885" s="258"/>
    </row>
    <row r="886" spans="2:7" ht="12.75">
      <c r="B886" s="258"/>
      <c r="C886" s="258"/>
      <c r="D886" s="258"/>
      <c r="E886" s="258"/>
      <c r="F886" s="258"/>
      <c r="G886" s="258"/>
    </row>
    <row r="887" spans="2:7" ht="12.75">
      <c r="B887" s="258"/>
      <c r="C887" s="258"/>
      <c r="D887" s="258"/>
      <c r="E887" s="258"/>
      <c r="F887" s="258"/>
      <c r="G887" s="258"/>
    </row>
    <row r="888" spans="2:7" ht="12.75">
      <c r="B888" s="258"/>
      <c r="C888" s="258"/>
      <c r="D888" s="258"/>
      <c r="E888" s="258"/>
      <c r="F888" s="258"/>
      <c r="G888" s="258"/>
    </row>
    <row r="889" spans="2:7" ht="12.75">
      <c r="B889" s="258"/>
      <c r="C889" s="258"/>
      <c r="D889" s="258"/>
      <c r="E889" s="258"/>
      <c r="F889" s="258"/>
      <c r="G889" s="258"/>
    </row>
    <row r="890" spans="2:7" ht="12.75">
      <c r="B890" s="258"/>
      <c r="C890" s="258"/>
      <c r="D890" s="258"/>
      <c r="E890" s="258"/>
      <c r="F890" s="258"/>
      <c r="G890" s="258"/>
    </row>
    <row r="891" spans="2:7" ht="12.75">
      <c r="B891" s="258"/>
      <c r="C891" s="258"/>
      <c r="D891" s="258"/>
      <c r="E891" s="258"/>
      <c r="F891" s="258"/>
      <c r="G891" s="258"/>
    </row>
    <row r="892" spans="2:7" ht="12.75">
      <c r="B892" s="258"/>
      <c r="C892" s="258"/>
      <c r="D892" s="258"/>
      <c r="E892" s="258"/>
      <c r="F892" s="258"/>
      <c r="G892" s="258"/>
    </row>
    <row r="893" spans="2:7" ht="12.75">
      <c r="B893" s="258"/>
      <c r="C893" s="258"/>
      <c r="D893" s="258"/>
      <c r="E893" s="258"/>
      <c r="F893" s="258"/>
      <c r="G893" s="258"/>
    </row>
    <row r="894" spans="2:7" ht="12.75">
      <c r="B894" s="258"/>
      <c r="C894" s="258"/>
      <c r="D894" s="258"/>
      <c r="E894" s="258"/>
      <c r="F894" s="258"/>
      <c r="G894" s="258"/>
    </row>
    <row r="895" spans="2:7" ht="12.75">
      <c r="B895" s="258"/>
      <c r="C895" s="258"/>
      <c r="D895" s="258"/>
      <c r="E895" s="258"/>
      <c r="F895" s="258"/>
      <c r="G895" s="258"/>
    </row>
    <row r="896" spans="2:7" ht="12.75">
      <c r="B896" s="258"/>
      <c r="C896" s="258"/>
      <c r="D896" s="258"/>
      <c r="E896" s="258"/>
      <c r="F896" s="258"/>
      <c r="G896" s="258"/>
    </row>
    <row r="897" spans="2:7" ht="12.75">
      <c r="B897" s="258"/>
      <c r="C897" s="258"/>
      <c r="D897" s="258"/>
      <c r="E897" s="258"/>
      <c r="F897" s="258"/>
      <c r="G897" s="258"/>
    </row>
    <row r="898" spans="2:7" ht="12.75">
      <c r="B898" s="258"/>
      <c r="C898" s="258"/>
      <c r="D898" s="258"/>
      <c r="E898" s="258"/>
      <c r="F898" s="258"/>
      <c r="G898" s="258"/>
    </row>
    <row r="899" spans="2:7" ht="12.75">
      <c r="B899" s="258"/>
      <c r="C899" s="258"/>
      <c r="D899" s="258"/>
      <c r="E899" s="258"/>
      <c r="F899" s="258"/>
      <c r="G899" s="258"/>
    </row>
    <row r="900" spans="2:7" ht="12.75">
      <c r="B900" s="258"/>
      <c r="C900" s="258"/>
      <c r="D900" s="258"/>
      <c r="E900" s="258"/>
      <c r="F900" s="258"/>
      <c r="G900" s="258"/>
    </row>
    <row r="901" spans="2:7" ht="12.75">
      <c r="B901" s="258"/>
      <c r="C901" s="258"/>
      <c r="D901" s="258"/>
      <c r="E901" s="258"/>
      <c r="F901" s="258"/>
      <c r="G901" s="258"/>
    </row>
    <row r="902" spans="2:7" ht="12.75">
      <c r="B902" s="258"/>
      <c r="C902" s="258"/>
      <c r="D902" s="258"/>
      <c r="E902" s="258"/>
      <c r="F902" s="258"/>
      <c r="G902" s="258"/>
    </row>
    <row r="903" spans="2:7" ht="12.75">
      <c r="B903" s="258"/>
      <c r="C903" s="258"/>
      <c r="D903" s="258"/>
      <c r="E903" s="258"/>
      <c r="F903" s="258"/>
      <c r="G903" s="258"/>
    </row>
    <row r="904" spans="2:7" ht="12.75">
      <c r="B904" s="258"/>
      <c r="C904" s="258"/>
      <c r="D904" s="258"/>
      <c r="E904" s="258"/>
      <c r="F904" s="258"/>
      <c r="G904" s="258"/>
    </row>
    <row r="905" spans="2:7" ht="12.75">
      <c r="B905" s="258"/>
      <c r="C905" s="258"/>
      <c r="D905" s="258"/>
      <c r="E905" s="258"/>
      <c r="F905" s="258"/>
      <c r="G905" s="258"/>
    </row>
    <row r="906" spans="2:7" ht="12.75">
      <c r="B906" s="258"/>
      <c r="C906" s="258"/>
      <c r="D906" s="258"/>
      <c r="E906" s="258"/>
      <c r="F906" s="258"/>
      <c r="G906" s="258"/>
    </row>
    <row r="907" spans="2:7" ht="12.75">
      <c r="B907" s="258"/>
      <c r="C907" s="258"/>
      <c r="D907" s="258"/>
      <c r="E907" s="258"/>
      <c r="F907" s="258"/>
      <c r="G907" s="258"/>
    </row>
    <row r="908" spans="2:7" ht="12.75">
      <c r="B908" s="258"/>
      <c r="C908" s="258"/>
      <c r="D908" s="258"/>
      <c r="E908" s="258"/>
      <c r="F908" s="258"/>
      <c r="G908" s="258"/>
    </row>
    <row r="909" spans="2:7" ht="12.75">
      <c r="B909" s="258"/>
      <c r="C909" s="258"/>
      <c r="D909" s="258"/>
      <c r="E909" s="258"/>
      <c r="F909" s="258"/>
      <c r="G909" s="258"/>
    </row>
    <row r="910" spans="2:7" ht="12.75">
      <c r="B910" s="258"/>
      <c r="C910" s="258"/>
      <c r="D910" s="258"/>
      <c r="E910" s="258"/>
      <c r="F910" s="258"/>
      <c r="G910" s="258"/>
    </row>
    <row r="911" spans="2:7" ht="12.75">
      <c r="B911" s="258"/>
      <c r="C911" s="258"/>
      <c r="D911" s="258"/>
      <c r="E911" s="258"/>
      <c r="F911" s="258"/>
      <c r="G911" s="258"/>
    </row>
    <row r="912" spans="2:7" ht="12.75">
      <c r="B912" s="258"/>
      <c r="C912" s="258"/>
      <c r="D912" s="258"/>
      <c r="E912" s="258"/>
      <c r="F912" s="258"/>
      <c r="G912" s="258"/>
    </row>
    <row r="913" spans="2:7" ht="12.75">
      <c r="B913" s="258"/>
      <c r="C913" s="258"/>
      <c r="D913" s="258"/>
      <c r="E913" s="258"/>
      <c r="F913" s="258"/>
      <c r="G913" s="258"/>
    </row>
    <row r="914" spans="2:7" ht="12.75">
      <c r="B914" s="258"/>
      <c r="C914" s="258"/>
      <c r="D914" s="258"/>
      <c r="E914" s="258"/>
      <c r="F914" s="258"/>
      <c r="G914" s="258"/>
    </row>
    <row r="915" spans="2:7" ht="12.75">
      <c r="B915" s="258"/>
      <c r="C915" s="258"/>
      <c r="D915" s="258"/>
      <c r="E915" s="258"/>
      <c r="F915" s="258"/>
      <c r="G915" s="258"/>
    </row>
    <row r="916" spans="2:7" ht="12.75">
      <c r="B916" s="258"/>
      <c r="C916" s="258"/>
      <c r="D916" s="258"/>
      <c r="E916" s="258"/>
      <c r="F916" s="258"/>
      <c r="G916" s="258"/>
    </row>
    <row r="917" spans="2:7" ht="12.75">
      <c r="B917" s="258"/>
      <c r="C917" s="258"/>
      <c r="D917" s="258"/>
      <c r="E917" s="258"/>
      <c r="F917" s="258"/>
      <c r="G917" s="258"/>
    </row>
    <row r="918" spans="2:7" ht="12.75">
      <c r="B918" s="258"/>
      <c r="C918" s="258"/>
      <c r="D918" s="258"/>
      <c r="E918" s="258"/>
      <c r="F918" s="258"/>
      <c r="G918" s="258"/>
    </row>
    <row r="919" spans="2:7" ht="12.75">
      <c r="B919" s="258"/>
      <c r="C919" s="258"/>
      <c r="D919" s="258"/>
      <c r="E919" s="258"/>
      <c r="F919" s="258"/>
      <c r="G919" s="258"/>
    </row>
    <row r="920" spans="2:7" ht="12.75">
      <c r="B920" s="258"/>
      <c r="C920" s="258"/>
      <c r="D920" s="258"/>
      <c r="E920" s="258"/>
      <c r="F920" s="258"/>
      <c r="G920" s="258"/>
    </row>
    <row r="921" spans="2:7" ht="12.75">
      <c r="B921" s="258"/>
      <c r="C921" s="258"/>
      <c r="D921" s="258"/>
      <c r="E921" s="258"/>
      <c r="F921" s="258"/>
      <c r="G921" s="258"/>
    </row>
    <row r="922" spans="2:7" ht="12.75">
      <c r="B922" s="258"/>
      <c r="C922" s="258"/>
      <c r="D922" s="258"/>
      <c r="E922" s="258"/>
      <c r="F922" s="258"/>
      <c r="G922" s="258"/>
    </row>
    <row r="923" spans="2:7" ht="12.75">
      <c r="B923" s="258"/>
      <c r="C923" s="258"/>
      <c r="D923" s="258"/>
      <c r="E923" s="258"/>
      <c r="F923" s="258"/>
      <c r="G923" s="258"/>
    </row>
    <row r="924" spans="2:7" ht="12.75">
      <c r="B924" s="258"/>
      <c r="C924" s="258"/>
      <c r="D924" s="258"/>
      <c r="E924" s="258"/>
      <c r="F924" s="258"/>
      <c r="G924" s="258"/>
    </row>
    <row r="925" spans="2:7" ht="12.75">
      <c r="B925" s="258"/>
      <c r="C925" s="258"/>
      <c r="D925" s="258"/>
      <c r="E925" s="258"/>
      <c r="F925" s="258"/>
      <c r="G925" s="258"/>
    </row>
    <row r="926" spans="2:7" ht="12.75">
      <c r="B926" s="258"/>
      <c r="C926" s="258"/>
      <c r="D926" s="258"/>
      <c r="E926" s="258"/>
      <c r="F926" s="258"/>
      <c r="G926" s="258"/>
    </row>
    <row r="927" spans="2:7" ht="12.75">
      <c r="B927" s="258"/>
      <c r="C927" s="258"/>
      <c r="D927" s="258"/>
      <c r="E927" s="258"/>
      <c r="F927" s="258"/>
      <c r="G927" s="258"/>
    </row>
    <row r="928" spans="2:7" ht="12.75">
      <c r="B928" s="258"/>
      <c r="C928" s="258"/>
      <c r="D928" s="258"/>
      <c r="E928" s="258"/>
      <c r="F928" s="258"/>
      <c r="G928" s="258"/>
    </row>
    <row r="929" spans="2:7" ht="12.75">
      <c r="B929" s="258"/>
      <c r="C929" s="258"/>
      <c r="D929" s="258"/>
      <c r="E929" s="258"/>
      <c r="F929" s="258"/>
      <c r="G929" s="258"/>
    </row>
    <row r="930" spans="2:7" ht="12.75">
      <c r="B930" s="258"/>
      <c r="C930" s="258"/>
      <c r="D930" s="258"/>
      <c r="E930" s="258"/>
      <c r="F930" s="258"/>
      <c r="G930" s="258"/>
    </row>
    <row r="931" spans="2:7" ht="12.75">
      <c r="B931" s="258"/>
      <c r="C931" s="258"/>
      <c r="D931" s="258"/>
      <c r="E931" s="258"/>
      <c r="F931" s="258"/>
      <c r="G931" s="258"/>
    </row>
    <row r="932" spans="2:7" ht="12.75">
      <c r="B932" s="258"/>
      <c r="C932" s="258"/>
      <c r="D932" s="258"/>
      <c r="E932" s="258"/>
      <c r="F932" s="258"/>
      <c r="G932" s="258"/>
    </row>
    <row r="933" spans="2:7" ht="12.75">
      <c r="B933" s="258"/>
      <c r="C933" s="258"/>
      <c r="D933" s="258"/>
      <c r="E933" s="258"/>
      <c r="F933" s="258"/>
      <c r="G933" s="258"/>
    </row>
    <row r="934" spans="2:7" ht="12.75">
      <c r="B934" s="258"/>
      <c r="C934" s="258"/>
      <c r="D934" s="258"/>
      <c r="E934" s="258"/>
      <c r="F934" s="258"/>
      <c r="G934" s="258"/>
    </row>
    <row r="935" spans="2:7" ht="12.75">
      <c r="B935" s="258"/>
      <c r="C935" s="258"/>
      <c r="D935" s="258"/>
      <c r="E935" s="258"/>
      <c r="F935" s="258"/>
      <c r="G935" s="258"/>
    </row>
    <row r="936" spans="2:7" ht="12.75">
      <c r="B936" s="258"/>
      <c r="C936" s="258"/>
      <c r="D936" s="258"/>
      <c r="E936" s="258"/>
      <c r="F936" s="258"/>
      <c r="G936" s="258"/>
    </row>
    <row r="937" spans="2:7" ht="12.75">
      <c r="B937" s="258"/>
      <c r="C937" s="258"/>
      <c r="D937" s="258"/>
      <c r="E937" s="258"/>
      <c r="F937" s="258"/>
      <c r="G937" s="258"/>
    </row>
    <row r="938" spans="2:7" ht="12.75">
      <c r="B938" s="258"/>
      <c r="C938" s="258"/>
      <c r="D938" s="258"/>
      <c r="E938" s="258"/>
      <c r="F938" s="258"/>
      <c r="G938" s="258"/>
    </row>
    <row r="939" spans="2:7" ht="12.75">
      <c r="B939" s="258"/>
      <c r="C939" s="258"/>
      <c r="D939" s="258"/>
      <c r="E939" s="258"/>
      <c r="F939" s="258"/>
      <c r="G939" s="258"/>
    </row>
    <row r="940" spans="2:7" ht="12.75">
      <c r="B940" s="258"/>
      <c r="C940" s="258"/>
      <c r="D940" s="258"/>
      <c r="E940" s="258"/>
      <c r="F940" s="258"/>
      <c r="G940" s="258"/>
    </row>
    <row r="941" spans="2:7" ht="12.75">
      <c r="B941" s="258"/>
      <c r="C941" s="258"/>
      <c r="D941" s="258"/>
      <c r="E941" s="258"/>
      <c r="F941" s="258"/>
      <c r="G941" s="258"/>
    </row>
    <row r="942" spans="2:7" ht="12.75">
      <c r="B942" s="258"/>
      <c r="C942" s="258"/>
      <c r="D942" s="258"/>
      <c r="E942" s="258"/>
      <c r="F942" s="258"/>
      <c r="G942" s="258"/>
    </row>
    <row r="943" spans="2:7" ht="12.75">
      <c r="B943" s="258"/>
      <c r="C943" s="258"/>
      <c r="D943" s="258"/>
      <c r="E943" s="258"/>
      <c r="F943" s="258"/>
      <c r="G943" s="258"/>
    </row>
    <row r="944" spans="2:7" ht="12.75">
      <c r="B944" s="258"/>
      <c r="C944" s="258"/>
      <c r="D944" s="258"/>
      <c r="E944" s="258"/>
      <c r="F944" s="258"/>
      <c r="G944" s="258"/>
    </row>
    <row r="945" spans="2:7" ht="12.75">
      <c r="B945" s="258"/>
      <c r="C945" s="258"/>
      <c r="D945" s="258"/>
      <c r="E945" s="258"/>
      <c r="F945" s="258"/>
      <c r="G945" s="258"/>
    </row>
    <row r="946" spans="2:7" ht="12.75">
      <c r="B946" s="258"/>
      <c r="C946" s="258"/>
      <c r="D946" s="258"/>
      <c r="E946" s="258"/>
      <c r="F946" s="258"/>
      <c r="G946" s="258"/>
    </row>
    <row r="947" spans="2:7" ht="12.75">
      <c r="B947" s="258"/>
      <c r="C947" s="258"/>
      <c r="D947" s="258"/>
      <c r="E947" s="258"/>
      <c r="F947" s="258"/>
      <c r="G947" s="258"/>
    </row>
    <row r="948" spans="2:7" ht="12.75">
      <c r="B948" s="258"/>
      <c r="C948" s="258"/>
      <c r="D948" s="258"/>
      <c r="E948" s="258"/>
      <c r="F948" s="258"/>
      <c r="G948" s="258"/>
    </row>
    <row r="949" spans="2:7" ht="12.75">
      <c r="B949" s="258"/>
      <c r="C949" s="258"/>
      <c r="D949" s="258"/>
      <c r="E949" s="258"/>
      <c r="F949" s="258"/>
      <c r="G949" s="258"/>
    </row>
    <row r="950" spans="2:7" ht="12.75">
      <c r="B950" s="258"/>
      <c r="C950" s="258"/>
      <c r="D950" s="258"/>
      <c r="E950" s="258"/>
      <c r="F950" s="258"/>
      <c r="G950" s="258"/>
    </row>
    <row r="951" spans="2:7" ht="12.75">
      <c r="B951" s="258"/>
      <c r="C951" s="258"/>
      <c r="D951" s="258"/>
      <c r="E951" s="258"/>
      <c r="F951" s="258"/>
      <c r="G951" s="258"/>
    </row>
    <row r="952" spans="2:7" ht="12.75">
      <c r="B952" s="258"/>
      <c r="C952" s="258"/>
      <c r="D952" s="258"/>
      <c r="E952" s="258"/>
      <c r="F952" s="258"/>
      <c r="G952" s="258"/>
    </row>
    <row r="953" spans="2:7" ht="12.75">
      <c r="B953" s="258"/>
      <c r="C953" s="258"/>
      <c r="D953" s="258"/>
      <c r="E953" s="258"/>
      <c r="F953" s="258"/>
      <c r="G953" s="258"/>
    </row>
    <row r="954" spans="2:7" ht="12.75">
      <c r="B954" s="258"/>
      <c r="C954" s="258"/>
      <c r="D954" s="258"/>
      <c r="E954" s="258"/>
      <c r="F954" s="258"/>
      <c r="G954" s="258"/>
    </row>
    <row r="955" spans="2:7" ht="12.75">
      <c r="B955" s="258"/>
      <c r="C955" s="258"/>
      <c r="D955" s="258"/>
      <c r="E955" s="258"/>
      <c r="F955" s="258"/>
      <c r="G955" s="258"/>
    </row>
    <row r="956" spans="2:7" ht="12.75">
      <c r="B956" s="258"/>
      <c r="C956" s="258"/>
      <c r="D956" s="258"/>
      <c r="E956" s="258"/>
      <c r="F956" s="258"/>
      <c r="G956" s="258"/>
    </row>
    <row r="957" spans="2:7" ht="12.75">
      <c r="B957" s="258"/>
      <c r="C957" s="258"/>
      <c r="D957" s="258"/>
      <c r="E957" s="258"/>
      <c r="F957" s="258"/>
      <c r="G957" s="258"/>
    </row>
    <row r="958" spans="2:7" ht="12.75">
      <c r="B958" s="258"/>
      <c r="C958" s="258"/>
      <c r="D958" s="258"/>
      <c r="E958" s="258"/>
      <c r="F958" s="258"/>
      <c r="G958" s="258"/>
    </row>
    <row r="959" spans="2:7" ht="12.75">
      <c r="B959" s="258"/>
      <c r="C959" s="258"/>
      <c r="D959" s="258"/>
      <c r="E959" s="258"/>
      <c r="F959" s="258"/>
      <c r="G959" s="258"/>
    </row>
    <row r="960" spans="2:7" ht="12.75">
      <c r="B960" s="258"/>
      <c r="C960" s="258"/>
      <c r="D960" s="258"/>
      <c r="E960" s="258"/>
      <c r="F960" s="258"/>
      <c r="G960" s="258"/>
    </row>
    <row r="961" spans="2:7" ht="12.75">
      <c r="B961" s="258"/>
      <c r="C961" s="258"/>
      <c r="D961" s="258"/>
      <c r="E961" s="258"/>
      <c r="F961" s="258"/>
      <c r="G961" s="258"/>
    </row>
    <row r="962" spans="2:7" ht="12.75">
      <c r="B962" s="258"/>
      <c r="C962" s="258"/>
      <c r="D962" s="258"/>
      <c r="E962" s="258"/>
      <c r="F962" s="258"/>
      <c r="G962" s="258"/>
    </row>
    <row r="963" spans="2:7" ht="12.75">
      <c r="B963" s="258"/>
      <c r="C963" s="258"/>
      <c r="D963" s="258"/>
      <c r="E963" s="258"/>
      <c r="F963" s="258"/>
      <c r="G963" s="258"/>
    </row>
    <row r="964" spans="2:7" ht="12.75">
      <c r="B964" s="258"/>
      <c r="C964" s="258"/>
      <c r="D964" s="258"/>
      <c r="E964" s="258"/>
      <c r="F964" s="258"/>
      <c r="G964" s="258"/>
    </row>
    <row r="965" spans="2:7" ht="12.75">
      <c r="B965" s="258"/>
      <c r="C965" s="258"/>
      <c r="D965" s="258"/>
      <c r="E965" s="258"/>
      <c r="F965" s="258"/>
      <c r="G965" s="258"/>
    </row>
    <row r="966" spans="2:7" ht="12.75">
      <c r="B966" s="258"/>
      <c r="C966" s="258"/>
      <c r="D966" s="258"/>
      <c r="E966" s="258"/>
      <c r="F966" s="258"/>
      <c r="G966" s="258"/>
    </row>
    <row r="967" spans="2:7" ht="12.75">
      <c r="B967" s="258"/>
      <c r="C967" s="258"/>
      <c r="D967" s="258"/>
      <c r="E967" s="258"/>
      <c r="F967" s="258"/>
      <c r="G967" s="258"/>
    </row>
    <row r="968" spans="2:7" ht="12.75">
      <c r="B968" s="258"/>
      <c r="C968" s="258"/>
      <c r="D968" s="258"/>
      <c r="E968" s="258"/>
      <c r="F968" s="258"/>
      <c r="G968" s="258"/>
    </row>
    <row r="969" spans="2:7" ht="12.75">
      <c r="B969" s="258"/>
      <c r="C969" s="258"/>
      <c r="D969" s="258"/>
      <c r="E969" s="258"/>
      <c r="F969" s="258"/>
      <c r="G969" s="258"/>
    </row>
    <row r="970" spans="2:7" ht="12.75">
      <c r="B970" s="258"/>
      <c r="C970" s="258"/>
      <c r="D970" s="258"/>
      <c r="E970" s="258"/>
      <c r="F970" s="258"/>
      <c r="G970" s="258"/>
    </row>
    <row r="971" spans="2:7" ht="12.75">
      <c r="B971" s="258"/>
      <c r="C971" s="258"/>
      <c r="D971" s="258"/>
      <c r="E971" s="258"/>
      <c r="F971" s="258"/>
      <c r="G971" s="258"/>
    </row>
    <row r="972" spans="2:7" ht="12.75">
      <c r="B972" s="258"/>
      <c r="C972" s="258"/>
      <c r="D972" s="258"/>
      <c r="E972" s="258"/>
      <c r="F972" s="258"/>
      <c r="G972" s="258"/>
    </row>
    <row r="973" spans="2:7" ht="12.75">
      <c r="B973" s="258"/>
      <c r="C973" s="258"/>
      <c r="D973" s="258"/>
      <c r="E973" s="258"/>
      <c r="F973" s="258"/>
      <c r="G973" s="258"/>
    </row>
    <row r="974" spans="2:7" ht="12.75">
      <c r="B974" s="258"/>
      <c r="C974" s="258"/>
      <c r="D974" s="258"/>
      <c r="E974" s="258"/>
      <c r="F974" s="258"/>
      <c r="G974" s="258"/>
    </row>
    <row r="975" spans="2:7" ht="12.75">
      <c r="B975" s="258"/>
      <c r="C975" s="258"/>
      <c r="D975" s="258"/>
      <c r="E975" s="258"/>
      <c r="F975" s="258"/>
      <c r="G975" s="258"/>
    </row>
    <row r="976" spans="2:7" ht="12.75">
      <c r="B976" s="258"/>
      <c r="C976" s="258"/>
      <c r="D976" s="258"/>
      <c r="E976" s="258"/>
      <c r="F976" s="258"/>
      <c r="G976" s="258"/>
    </row>
    <row r="977" spans="2:7" ht="12.75">
      <c r="B977" s="258"/>
      <c r="C977" s="258"/>
      <c r="D977" s="258"/>
      <c r="E977" s="258"/>
      <c r="F977" s="258"/>
      <c r="G977" s="258"/>
    </row>
    <row r="978" spans="2:7" ht="12.75">
      <c r="B978" s="258"/>
      <c r="C978" s="258"/>
      <c r="D978" s="258"/>
      <c r="E978" s="258"/>
      <c r="F978" s="258"/>
      <c r="G978" s="258"/>
    </row>
    <row r="979" spans="2:7" ht="12.75">
      <c r="B979" s="258"/>
      <c r="C979" s="258"/>
      <c r="D979" s="258"/>
      <c r="E979" s="258"/>
      <c r="F979" s="258"/>
      <c r="G979" s="258"/>
    </row>
    <row r="980" spans="2:7" ht="12.75">
      <c r="B980" s="258"/>
      <c r="C980" s="258"/>
      <c r="D980" s="258"/>
      <c r="E980" s="258"/>
      <c r="F980" s="258"/>
      <c r="G980" s="258"/>
    </row>
    <row r="981" spans="2:7" ht="12.75">
      <c r="B981" s="258"/>
      <c r="C981" s="258"/>
      <c r="D981" s="258"/>
      <c r="E981" s="258"/>
      <c r="F981" s="258"/>
      <c r="G981" s="258"/>
    </row>
    <row r="982" spans="2:7" ht="12.75">
      <c r="B982" s="258"/>
      <c r="C982" s="258"/>
      <c r="D982" s="258"/>
      <c r="E982" s="258"/>
      <c r="F982" s="258"/>
      <c r="G982" s="258"/>
    </row>
    <row r="983" spans="2:7" ht="12.75">
      <c r="B983" s="258"/>
      <c r="C983" s="258"/>
      <c r="D983" s="258"/>
      <c r="E983" s="258"/>
      <c r="F983" s="258"/>
      <c r="G983" s="258"/>
    </row>
    <row r="984" spans="2:7" ht="12.75">
      <c r="B984" s="258"/>
      <c r="C984" s="258"/>
      <c r="D984" s="258"/>
      <c r="E984" s="258"/>
      <c r="F984" s="258"/>
      <c r="G984" s="258"/>
    </row>
    <row r="985" spans="2:7" ht="12.75">
      <c r="B985" s="258"/>
      <c r="C985" s="258"/>
      <c r="D985" s="258"/>
      <c r="E985" s="258"/>
      <c r="F985" s="258"/>
      <c r="G985" s="258"/>
    </row>
    <row r="986" spans="2:7" ht="12.75">
      <c r="B986" s="258"/>
      <c r="C986" s="258"/>
      <c r="D986" s="258"/>
      <c r="E986" s="258"/>
      <c r="F986" s="258"/>
      <c r="G986" s="258"/>
    </row>
    <row r="987" spans="2:7" ht="12.75">
      <c r="B987" s="258"/>
      <c r="C987" s="258"/>
      <c r="D987" s="258"/>
      <c r="E987" s="258"/>
      <c r="F987" s="258"/>
      <c r="G987" s="258"/>
    </row>
    <row r="988" spans="2:7" ht="12.75">
      <c r="B988" s="258"/>
      <c r="C988" s="258"/>
      <c r="D988" s="258"/>
      <c r="E988" s="258"/>
      <c r="F988" s="258"/>
      <c r="G988" s="258"/>
    </row>
    <row r="989" spans="2:7" ht="12.75">
      <c r="B989" s="258"/>
      <c r="C989" s="258"/>
      <c r="D989" s="258"/>
      <c r="E989" s="258"/>
      <c r="F989" s="258"/>
      <c r="G989" s="258"/>
    </row>
    <row r="990" spans="2:7" ht="12.75">
      <c r="B990" s="258"/>
      <c r="C990" s="258"/>
      <c r="D990" s="258"/>
      <c r="E990" s="258"/>
      <c r="F990" s="258"/>
      <c r="G990" s="258"/>
    </row>
    <row r="991" spans="2:7" ht="12.75">
      <c r="B991" s="258"/>
      <c r="C991" s="258"/>
      <c r="D991" s="258"/>
      <c r="E991" s="258"/>
      <c r="F991" s="258"/>
      <c r="G991" s="258"/>
    </row>
    <row r="992" spans="2:7" ht="12.75">
      <c r="B992" s="258"/>
      <c r="C992" s="258"/>
      <c r="D992" s="258"/>
      <c r="E992" s="258"/>
      <c r="F992" s="258"/>
      <c r="G992" s="258"/>
    </row>
    <row r="993" spans="2:7" ht="12.75">
      <c r="B993" s="258"/>
      <c r="C993" s="258"/>
      <c r="D993" s="258"/>
      <c r="E993" s="258"/>
      <c r="F993" s="258"/>
      <c r="G993" s="258"/>
    </row>
    <row r="994" spans="2:7" ht="12.75">
      <c r="B994" s="258"/>
      <c r="C994" s="258"/>
      <c r="D994" s="258"/>
      <c r="E994" s="258"/>
      <c r="F994" s="258"/>
      <c r="G994" s="258"/>
    </row>
    <row r="995" spans="2:7" ht="12.75">
      <c r="B995" s="258"/>
      <c r="C995" s="258"/>
      <c r="D995" s="258"/>
      <c r="E995" s="258"/>
      <c r="F995" s="258"/>
      <c r="G995" s="258"/>
    </row>
    <row r="996" spans="2:7" ht="12.75">
      <c r="B996" s="258"/>
      <c r="C996" s="258"/>
      <c r="D996" s="258"/>
      <c r="E996" s="258"/>
      <c r="F996" s="258"/>
      <c r="G996" s="258"/>
    </row>
    <row r="997" spans="2:7" ht="12.75">
      <c r="B997" s="258"/>
      <c r="C997" s="258"/>
      <c r="D997" s="258"/>
      <c r="E997" s="258"/>
      <c r="F997" s="258"/>
      <c r="G997" s="258"/>
    </row>
    <row r="998" spans="2:7" ht="12.75">
      <c r="B998" s="258"/>
      <c r="C998" s="258"/>
      <c r="D998" s="258"/>
      <c r="E998" s="258"/>
      <c r="F998" s="258"/>
      <c r="G998" s="258"/>
    </row>
    <row r="999" spans="2:7" ht="12.75">
      <c r="B999" s="258"/>
      <c r="C999" s="258"/>
      <c r="D999" s="258"/>
      <c r="E999" s="258"/>
      <c r="F999" s="258"/>
      <c r="G999" s="258"/>
    </row>
    <row r="1000" spans="2:7" ht="12.75">
      <c r="B1000" s="258"/>
      <c r="C1000" s="258"/>
      <c r="D1000" s="258"/>
      <c r="E1000" s="258"/>
      <c r="F1000" s="258"/>
      <c r="G1000" s="258"/>
    </row>
    <row r="1001" spans="2:7" ht="12.75">
      <c r="B1001" s="258"/>
      <c r="C1001" s="258"/>
      <c r="D1001" s="258"/>
      <c r="E1001" s="258"/>
      <c r="F1001" s="258"/>
      <c r="G1001" s="258"/>
    </row>
    <row r="1002" spans="2:7" ht="12.75">
      <c r="B1002" s="258"/>
      <c r="C1002" s="258"/>
      <c r="D1002" s="258"/>
      <c r="E1002" s="258"/>
      <c r="F1002" s="258"/>
      <c r="G1002" s="258"/>
    </row>
    <row r="1003" spans="2:7" ht="12.75">
      <c r="B1003" s="258"/>
      <c r="C1003" s="258"/>
      <c r="D1003" s="258"/>
      <c r="E1003" s="258"/>
      <c r="F1003" s="258"/>
      <c r="G1003" s="258"/>
    </row>
    <row r="1004" spans="2:7" ht="12.75">
      <c r="B1004" s="258"/>
      <c r="C1004" s="258"/>
      <c r="D1004" s="258"/>
      <c r="E1004" s="258"/>
      <c r="F1004" s="258"/>
      <c r="G1004" s="258"/>
    </row>
    <row r="1005" spans="2:7" ht="12.75">
      <c r="B1005" s="258"/>
      <c r="C1005" s="258"/>
      <c r="D1005" s="258"/>
      <c r="E1005" s="258"/>
      <c r="F1005" s="258"/>
      <c r="G1005" s="258"/>
    </row>
    <row r="1006" spans="2:7" ht="12.75">
      <c r="B1006" s="258"/>
      <c r="C1006" s="258"/>
      <c r="D1006" s="258"/>
      <c r="E1006" s="258"/>
      <c r="F1006" s="258"/>
      <c r="G1006" s="258"/>
    </row>
    <row r="1007" spans="2:7" ht="12.75">
      <c r="B1007" s="258"/>
      <c r="C1007" s="258"/>
      <c r="D1007" s="258"/>
      <c r="E1007" s="258"/>
      <c r="F1007" s="258"/>
      <c r="G1007" s="258"/>
    </row>
    <row r="1008" spans="2:7" ht="12.75">
      <c r="B1008" s="258"/>
      <c r="C1008" s="258"/>
      <c r="D1008" s="258"/>
      <c r="E1008" s="258"/>
      <c r="F1008" s="258"/>
      <c r="G1008" s="258"/>
    </row>
    <row r="1009" spans="2:7" ht="12.75">
      <c r="B1009" s="258"/>
      <c r="C1009" s="258"/>
      <c r="D1009" s="258"/>
      <c r="E1009" s="258"/>
      <c r="F1009" s="258"/>
      <c r="G1009" s="258"/>
    </row>
    <row r="1010" spans="2:7" ht="12.75">
      <c r="B1010" s="258"/>
      <c r="C1010" s="258"/>
      <c r="D1010" s="258"/>
      <c r="E1010" s="258"/>
      <c r="F1010" s="258"/>
      <c r="G1010" s="258"/>
    </row>
    <row r="1011" spans="2:7" ht="12.75">
      <c r="B1011" s="258"/>
      <c r="C1011" s="258"/>
      <c r="D1011" s="258"/>
      <c r="E1011" s="258"/>
      <c r="F1011" s="258"/>
      <c r="G1011" s="258"/>
    </row>
    <row r="1012" spans="2:7" ht="12.75">
      <c r="B1012" s="258"/>
      <c r="C1012" s="258"/>
      <c r="D1012" s="258"/>
      <c r="E1012" s="258"/>
      <c r="F1012" s="258"/>
      <c r="G1012" s="258"/>
    </row>
    <row r="1013" spans="2:7" ht="12.75">
      <c r="B1013" s="258"/>
      <c r="C1013" s="258"/>
      <c r="D1013" s="258"/>
      <c r="E1013" s="258"/>
      <c r="F1013" s="258"/>
      <c r="G1013" s="258"/>
    </row>
    <row r="1014" spans="2:7" ht="12.75">
      <c r="B1014" s="258"/>
      <c r="C1014" s="258"/>
      <c r="D1014" s="258"/>
      <c r="E1014" s="258"/>
      <c r="F1014" s="258"/>
      <c r="G1014" s="258"/>
    </row>
    <row r="1015" spans="2:7" ht="12.75">
      <c r="B1015" s="258"/>
      <c r="C1015" s="258"/>
      <c r="D1015" s="258"/>
      <c r="E1015" s="258"/>
      <c r="F1015" s="258"/>
      <c r="G1015" s="258"/>
    </row>
    <row r="1016" spans="2:7" ht="12.75">
      <c r="B1016" s="258"/>
      <c r="C1016" s="258"/>
      <c r="D1016" s="258"/>
      <c r="E1016" s="258"/>
      <c r="F1016" s="258"/>
      <c r="G1016" s="258"/>
    </row>
    <row r="1017" spans="2:7" ht="12.75">
      <c r="B1017" s="258"/>
      <c r="C1017" s="258"/>
      <c r="D1017" s="258"/>
      <c r="E1017" s="258"/>
      <c r="F1017" s="258"/>
      <c r="G1017" s="258"/>
    </row>
    <row r="1018" spans="2:7" ht="12.75">
      <c r="B1018" s="258"/>
      <c r="C1018" s="258"/>
      <c r="D1018" s="258"/>
      <c r="E1018" s="258"/>
      <c r="F1018" s="258"/>
      <c r="G1018" s="258"/>
    </row>
    <row r="1019" spans="2:7" ht="12.75">
      <c r="B1019" s="258"/>
      <c r="C1019" s="258"/>
      <c r="D1019" s="258"/>
      <c r="E1019" s="258"/>
      <c r="F1019" s="258"/>
      <c r="G1019" s="258"/>
    </row>
    <row r="1020" spans="2:7" ht="12.75">
      <c r="B1020" s="258"/>
      <c r="C1020" s="258"/>
      <c r="D1020" s="258"/>
      <c r="E1020" s="258"/>
      <c r="F1020" s="258"/>
      <c r="G1020" s="258"/>
    </row>
    <row r="1021" spans="2:7" ht="12.75">
      <c r="B1021" s="258"/>
      <c r="C1021" s="258"/>
      <c r="D1021" s="258"/>
      <c r="E1021" s="258"/>
      <c r="F1021" s="258"/>
      <c r="G1021" s="258"/>
    </row>
    <row r="1022" spans="2:6" ht="12.75">
      <c r="B1022" s="258"/>
      <c r="C1022" s="258"/>
      <c r="D1022" s="258"/>
      <c r="E1022" s="258"/>
      <c r="F1022" s="258"/>
    </row>
  </sheetData>
  <sheetProtection/>
  <mergeCells count="6">
    <mergeCell ref="B7:D7"/>
    <mergeCell ref="E7:G7"/>
    <mergeCell ref="B1:I1"/>
    <mergeCell ref="B2:I2"/>
    <mergeCell ref="B3:I3"/>
    <mergeCell ref="A6:I6"/>
  </mergeCells>
  <printOptions/>
  <pageMargins left="0.5118110236220472" right="0.11811023622047245" top="0.35433070866141736" bottom="0.3937007874015748" header="0.31496062992125984" footer="0.31496062992125984"/>
  <pageSetup horizontalDpi="600" verticalDpi="600" orientation="portrait" paperSize="9" scale="95" r:id="rId3"/>
  <legacyDrawing r:id="rId2"/>
</worksheet>
</file>

<file path=xl/worksheets/sheet5.xml><?xml version="1.0" encoding="utf-8"?>
<worksheet xmlns="http://schemas.openxmlformats.org/spreadsheetml/2006/main" xmlns:r="http://schemas.openxmlformats.org/officeDocument/2006/relationships">
  <sheetPr>
    <tabColor indexed="10"/>
  </sheetPr>
  <dimension ref="A1:F685"/>
  <sheetViews>
    <sheetView zoomScalePageLayoutView="0" workbookViewId="0" topLeftCell="A562">
      <selection activeCell="A560" sqref="A560:E560"/>
    </sheetView>
  </sheetViews>
  <sheetFormatPr defaultColWidth="9.00390625" defaultRowHeight="12.75"/>
  <cols>
    <col min="1" max="1" width="5.375" style="0" customWidth="1"/>
    <col min="2" max="2" width="45.00390625" style="0" customWidth="1"/>
    <col min="3" max="3" width="13.375" style="0" customWidth="1"/>
    <col min="4" max="4" width="10.625" style="0" customWidth="1"/>
    <col min="5" max="5" width="10.875" style="0" customWidth="1"/>
  </cols>
  <sheetData>
    <row r="1" spans="1:6" ht="12.75">
      <c r="A1" s="303" t="s">
        <v>27</v>
      </c>
      <c r="B1" s="303"/>
      <c r="C1" s="303"/>
      <c r="D1" s="303"/>
      <c r="E1" s="303"/>
      <c r="F1" s="3"/>
    </row>
    <row r="2" spans="1:6" ht="12.75">
      <c r="A2" s="303" t="s">
        <v>25</v>
      </c>
      <c r="B2" s="303"/>
      <c r="C2" s="303"/>
      <c r="D2" s="303"/>
      <c r="E2" s="303"/>
      <c r="F2" s="3"/>
    </row>
    <row r="3" spans="1:6" ht="12.75">
      <c r="A3" s="303" t="s">
        <v>1152</v>
      </c>
      <c r="B3" s="303"/>
      <c r="C3" s="303"/>
      <c r="D3" s="303"/>
      <c r="E3" s="303"/>
      <c r="F3" s="3"/>
    </row>
    <row r="4" spans="1:5" ht="12.75">
      <c r="A4" s="144"/>
      <c r="B4" s="144"/>
      <c r="C4" s="144"/>
      <c r="D4" s="144"/>
      <c r="E4" s="144"/>
    </row>
    <row r="5" spans="1:5" ht="15.75">
      <c r="A5" s="310" t="s">
        <v>23</v>
      </c>
      <c r="B5" s="310"/>
      <c r="C5" s="310"/>
      <c r="D5" s="310"/>
      <c r="E5" s="310"/>
    </row>
    <row r="6" spans="1:5" ht="15.75">
      <c r="A6" s="310" t="s">
        <v>888</v>
      </c>
      <c r="B6" s="310"/>
      <c r="C6" s="310"/>
      <c r="D6" s="310"/>
      <c r="E6" s="310"/>
    </row>
    <row r="7" spans="1:5" ht="15.75">
      <c r="A7" s="145"/>
      <c r="B7" s="145"/>
      <c r="C7" s="145"/>
      <c r="D7" s="145"/>
      <c r="E7" s="145"/>
    </row>
    <row r="8" spans="1:5" ht="12.75">
      <c r="A8" s="144"/>
      <c r="B8" s="146"/>
      <c r="C8" s="146"/>
      <c r="D8" s="144"/>
      <c r="E8" s="147" t="s">
        <v>24</v>
      </c>
    </row>
    <row r="9" spans="1:5" ht="12.75">
      <c r="A9" s="318" t="s">
        <v>537</v>
      </c>
      <c r="B9" s="306" t="s">
        <v>821</v>
      </c>
      <c r="C9" s="319" t="s">
        <v>30</v>
      </c>
      <c r="D9" s="309" t="s">
        <v>47</v>
      </c>
      <c r="E9" s="316" t="s">
        <v>48</v>
      </c>
    </row>
    <row r="10" spans="1:5" ht="32.25" customHeight="1">
      <c r="A10" s="318"/>
      <c r="B10" s="307"/>
      <c r="C10" s="319"/>
      <c r="D10" s="309"/>
      <c r="E10" s="317"/>
    </row>
    <row r="11" spans="1:5" ht="17.25" customHeight="1">
      <c r="A11" s="148">
        <v>1</v>
      </c>
      <c r="B11" s="148" t="s">
        <v>22</v>
      </c>
      <c r="C11" s="149">
        <v>1378.2</v>
      </c>
      <c r="D11" s="149">
        <v>1378.2</v>
      </c>
      <c r="E11" s="149">
        <f>D11/C11*100</f>
        <v>100</v>
      </c>
    </row>
    <row r="12" spans="1:5" ht="15.75">
      <c r="A12" s="148">
        <f>A11+1</f>
        <v>2</v>
      </c>
      <c r="B12" s="148" t="s">
        <v>538</v>
      </c>
      <c r="C12" s="149">
        <v>6092.5</v>
      </c>
      <c r="D12" s="149">
        <v>6092.5</v>
      </c>
      <c r="E12" s="149">
        <f>D12/C12*100</f>
        <v>100</v>
      </c>
    </row>
    <row r="13" spans="1:5" ht="15.75">
      <c r="A13" s="148">
        <f aca="true" t="shared" si="0" ref="A13:A20">A12+1</f>
        <v>3</v>
      </c>
      <c r="B13" s="148" t="s">
        <v>539</v>
      </c>
      <c r="C13" s="149">
        <v>3779.3</v>
      </c>
      <c r="D13" s="149">
        <v>3779.3</v>
      </c>
      <c r="E13" s="149">
        <f aca="true" t="shared" si="1" ref="E13:E21">D13/C13*100</f>
        <v>100</v>
      </c>
    </row>
    <row r="14" spans="1:5" ht="15.75">
      <c r="A14" s="148">
        <f t="shared" si="0"/>
        <v>4</v>
      </c>
      <c r="B14" s="148" t="s">
        <v>540</v>
      </c>
      <c r="C14" s="149">
        <v>4534.6</v>
      </c>
      <c r="D14" s="149">
        <v>4534.6</v>
      </c>
      <c r="E14" s="149">
        <f t="shared" si="1"/>
        <v>100</v>
      </c>
    </row>
    <row r="15" spans="1:5" ht="15.75">
      <c r="A15" s="148">
        <f t="shared" si="0"/>
        <v>5</v>
      </c>
      <c r="B15" s="148" t="s">
        <v>541</v>
      </c>
      <c r="C15" s="149">
        <v>4953</v>
      </c>
      <c r="D15" s="149">
        <v>4953</v>
      </c>
      <c r="E15" s="149">
        <f t="shared" si="1"/>
        <v>100</v>
      </c>
    </row>
    <row r="16" spans="1:5" ht="15.75">
      <c r="A16" s="148">
        <f t="shared" si="0"/>
        <v>6</v>
      </c>
      <c r="B16" s="148" t="s">
        <v>542</v>
      </c>
      <c r="C16" s="149">
        <v>4078.8</v>
      </c>
      <c r="D16" s="149">
        <v>4078.8</v>
      </c>
      <c r="E16" s="149">
        <f t="shared" si="1"/>
        <v>100</v>
      </c>
    </row>
    <row r="17" spans="1:5" ht="15.75">
      <c r="A17" s="148">
        <f t="shared" si="0"/>
        <v>7</v>
      </c>
      <c r="B17" s="148" t="s">
        <v>17</v>
      </c>
      <c r="C17" s="149">
        <v>3632.8</v>
      </c>
      <c r="D17" s="149">
        <v>3632.8</v>
      </c>
      <c r="E17" s="149">
        <f t="shared" si="1"/>
        <v>100</v>
      </c>
    </row>
    <row r="18" spans="1:5" ht="15.75">
      <c r="A18" s="148">
        <f t="shared" si="0"/>
        <v>8</v>
      </c>
      <c r="B18" s="148" t="s">
        <v>18</v>
      </c>
      <c r="C18" s="149">
        <v>992.6</v>
      </c>
      <c r="D18" s="149">
        <v>992.6</v>
      </c>
      <c r="E18" s="149">
        <f t="shared" si="1"/>
        <v>100</v>
      </c>
    </row>
    <row r="19" spans="1:5" ht="15.75">
      <c r="A19" s="148">
        <f t="shared" si="0"/>
        <v>9</v>
      </c>
      <c r="B19" s="148" t="s">
        <v>19</v>
      </c>
      <c r="C19" s="149">
        <v>1430.6</v>
      </c>
      <c r="D19" s="149">
        <v>1430.6</v>
      </c>
      <c r="E19" s="149">
        <f t="shared" si="1"/>
        <v>100</v>
      </c>
    </row>
    <row r="20" spans="1:5" ht="15.75">
      <c r="A20" s="148">
        <f t="shared" si="0"/>
        <v>10</v>
      </c>
      <c r="B20" s="148" t="s">
        <v>20</v>
      </c>
      <c r="C20" s="149">
        <v>11383.6</v>
      </c>
      <c r="D20" s="149">
        <v>11383.6</v>
      </c>
      <c r="E20" s="149">
        <f t="shared" si="1"/>
        <v>100</v>
      </c>
    </row>
    <row r="21" spans="1:5" ht="15.75">
      <c r="A21" s="148"/>
      <c r="B21" s="148" t="s">
        <v>21</v>
      </c>
      <c r="C21" s="149">
        <f>C12+C13+C14+C15+C16+C17+C19+C20+C11+C18</f>
        <v>42255.99999999999</v>
      </c>
      <c r="D21" s="149">
        <f>D12+D13+D14+D15+D16+D17+D19+D20+D11+D18</f>
        <v>42255.99999999999</v>
      </c>
      <c r="E21" s="149">
        <f t="shared" si="1"/>
        <v>100</v>
      </c>
    </row>
    <row r="22" spans="1:5" ht="12.75">
      <c r="A22" s="144"/>
      <c r="B22" s="144"/>
      <c r="C22" s="144"/>
      <c r="D22" s="144"/>
      <c r="E22" s="144"/>
    </row>
    <row r="23" spans="1:5" ht="12.75">
      <c r="A23" s="144"/>
      <c r="B23" s="144"/>
      <c r="C23" s="144"/>
      <c r="D23" s="144"/>
      <c r="E23" s="144"/>
    </row>
    <row r="24" spans="1:5" ht="12.75">
      <c r="A24" s="144"/>
      <c r="B24" s="144"/>
      <c r="C24" s="144"/>
      <c r="D24" s="144"/>
      <c r="E24" s="144"/>
    </row>
    <row r="25" spans="1:5" ht="12.75">
      <c r="A25" s="144"/>
      <c r="B25" s="144"/>
      <c r="C25" s="144"/>
      <c r="D25" s="144"/>
      <c r="E25" s="144"/>
    </row>
    <row r="26" spans="1:5" ht="12.75">
      <c r="A26" s="144"/>
      <c r="B26" s="144"/>
      <c r="C26" s="144"/>
      <c r="D26" s="144"/>
      <c r="E26" s="144"/>
    </row>
    <row r="27" spans="1:5" ht="12.75">
      <c r="A27" s="303" t="s">
        <v>28</v>
      </c>
      <c r="B27" s="303"/>
      <c r="C27" s="303"/>
      <c r="D27" s="303"/>
      <c r="E27" s="303"/>
    </row>
    <row r="28" spans="1:5" ht="12.75">
      <c r="A28" s="303" t="s">
        <v>26</v>
      </c>
      <c r="B28" s="303"/>
      <c r="C28" s="303"/>
      <c r="D28" s="303"/>
      <c r="E28" s="303"/>
    </row>
    <row r="29" spans="1:5" ht="12.75">
      <c r="A29" s="303" t="s">
        <v>1152</v>
      </c>
      <c r="B29" s="303"/>
      <c r="C29" s="303"/>
      <c r="D29" s="303"/>
      <c r="E29" s="303"/>
    </row>
    <row r="30" spans="1:5" ht="12.75">
      <c r="A30" s="144"/>
      <c r="B30" s="144"/>
      <c r="C30" s="144"/>
      <c r="D30" s="144"/>
      <c r="E30" s="144"/>
    </row>
    <row r="31" spans="1:5" ht="15.75">
      <c r="A31" s="310" t="s">
        <v>804</v>
      </c>
      <c r="B31" s="310"/>
      <c r="C31" s="310"/>
      <c r="D31" s="310"/>
      <c r="E31" s="310"/>
    </row>
    <row r="32" spans="1:5" ht="15.75">
      <c r="A32" s="310" t="s">
        <v>889</v>
      </c>
      <c r="B32" s="310"/>
      <c r="C32" s="310"/>
      <c r="D32" s="310"/>
      <c r="E32" s="310"/>
    </row>
    <row r="33" spans="1:5" ht="15.75">
      <c r="A33" s="145"/>
      <c r="B33" s="145"/>
      <c r="C33" s="145"/>
      <c r="D33" s="145"/>
      <c r="E33" s="145"/>
    </row>
    <row r="34" spans="1:5" ht="18.75">
      <c r="A34" s="313"/>
      <c r="B34" s="313"/>
      <c r="C34" s="313"/>
      <c r="D34" s="150"/>
      <c r="E34" s="147" t="s">
        <v>24</v>
      </c>
    </row>
    <row r="35" spans="1:5" ht="12.75">
      <c r="A35" s="305" t="s">
        <v>537</v>
      </c>
      <c r="B35" s="306" t="s">
        <v>821</v>
      </c>
      <c r="C35" s="308" t="s">
        <v>30</v>
      </c>
      <c r="D35" s="309" t="s">
        <v>47</v>
      </c>
      <c r="E35" s="308" t="s">
        <v>48</v>
      </c>
    </row>
    <row r="36" spans="1:5" ht="27" customHeight="1">
      <c r="A36" s="305"/>
      <c r="B36" s="307"/>
      <c r="C36" s="308"/>
      <c r="D36" s="309"/>
      <c r="E36" s="308"/>
    </row>
    <row r="37" spans="1:5" ht="15.75">
      <c r="A37" s="151">
        <v>1</v>
      </c>
      <c r="B37" s="148" t="s">
        <v>22</v>
      </c>
      <c r="C37" s="148">
        <v>281.4</v>
      </c>
      <c r="D37" s="148">
        <v>281.4</v>
      </c>
      <c r="E37" s="152">
        <f>D37/C37*100</f>
        <v>100</v>
      </c>
    </row>
    <row r="38" spans="1:5" ht="15.75">
      <c r="A38" s="151">
        <f>A37+1</f>
        <v>2</v>
      </c>
      <c r="B38" s="148" t="s">
        <v>538</v>
      </c>
      <c r="C38" s="148">
        <v>1352.4</v>
      </c>
      <c r="D38" s="148">
        <v>1352.4</v>
      </c>
      <c r="E38" s="152">
        <f>D38/C38*100</f>
        <v>100</v>
      </c>
    </row>
    <row r="39" spans="1:5" ht="15.75">
      <c r="A39" s="151">
        <f aca="true" t="shared" si="2" ref="A39:A46">A38+1</f>
        <v>3</v>
      </c>
      <c r="B39" s="148" t="s">
        <v>539</v>
      </c>
      <c r="C39" s="148">
        <v>1224.5</v>
      </c>
      <c r="D39" s="148">
        <v>1224.5</v>
      </c>
      <c r="E39" s="152">
        <f aca="true" t="shared" si="3" ref="E39:E47">D39/C39*100</f>
        <v>100</v>
      </c>
    </row>
    <row r="40" spans="1:5" ht="15.75">
      <c r="A40" s="151">
        <f t="shared" si="2"/>
        <v>4</v>
      </c>
      <c r="B40" s="148" t="s">
        <v>540</v>
      </c>
      <c r="C40" s="148">
        <v>1062.8</v>
      </c>
      <c r="D40" s="148">
        <v>1062.8</v>
      </c>
      <c r="E40" s="152">
        <f t="shared" si="3"/>
        <v>100</v>
      </c>
    </row>
    <row r="41" spans="1:5" ht="15.75">
      <c r="A41" s="151">
        <f t="shared" si="2"/>
        <v>5</v>
      </c>
      <c r="B41" s="148" t="s">
        <v>541</v>
      </c>
      <c r="C41" s="148">
        <v>1485.2</v>
      </c>
      <c r="D41" s="148">
        <v>1485.2</v>
      </c>
      <c r="E41" s="152">
        <f t="shared" si="3"/>
        <v>100</v>
      </c>
    </row>
    <row r="42" spans="1:5" ht="15.75">
      <c r="A42" s="151">
        <f t="shared" si="2"/>
        <v>6</v>
      </c>
      <c r="B42" s="148" t="s">
        <v>542</v>
      </c>
      <c r="C42" s="149">
        <v>997.2</v>
      </c>
      <c r="D42" s="149">
        <v>997.2</v>
      </c>
      <c r="E42" s="152">
        <f t="shared" si="3"/>
        <v>100</v>
      </c>
    </row>
    <row r="43" spans="1:5" ht="15.75">
      <c r="A43" s="151">
        <f t="shared" si="2"/>
        <v>7</v>
      </c>
      <c r="B43" s="148" t="s">
        <v>17</v>
      </c>
      <c r="C43" s="148">
        <v>886.2</v>
      </c>
      <c r="D43" s="148">
        <v>886.2</v>
      </c>
      <c r="E43" s="152">
        <f t="shared" si="3"/>
        <v>100</v>
      </c>
    </row>
    <row r="44" spans="1:5" ht="15.75">
      <c r="A44" s="151">
        <f t="shared" si="2"/>
        <v>8</v>
      </c>
      <c r="B44" s="148" t="s">
        <v>18</v>
      </c>
      <c r="C44" s="148">
        <v>465.3</v>
      </c>
      <c r="D44" s="148">
        <v>465.3</v>
      </c>
      <c r="E44" s="152">
        <f t="shared" si="3"/>
        <v>100</v>
      </c>
    </row>
    <row r="45" spans="1:5" ht="15.75">
      <c r="A45" s="151">
        <f t="shared" si="2"/>
        <v>9</v>
      </c>
      <c r="B45" s="148" t="s">
        <v>19</v>
      </c>
      <c r="C45" s="148">
        <v>424.8</v>
      </c>
      <c r="D45" s="148">
        <v>424.8</v>
      </c>
      <c r="E45" s="152">
        <f t="shared" si="3"/>
        <v>100</v>
      </c>
    </row>
    <row r="46" spans="1:5" ht="15.75">
      <c r="A46" s="151">
        <f t="shared" si="2"/>
        <v>10</v>
      </c>
      <c r="B46" s="148" t="s">
        <v>20</v>
      </c>
      <c r="C46" s="148">
        <v>1328.3</v>
      </c>
      <c r="D46" s="148">
        <v>1328.3</v>
      </c>
      <c r="E46" s="152">
        <f t="shared" si="3"/>
        <v>100</v>
      </c>
    </row>
    <row r="47" spans="1:5" ht="15.75">
      <c r="A47" s="148"/>
      <c r="B47" s="148" t="s">
        <v>21</v>
      </c>
      <c r="C47" s="151">
        <f>C38+C39+C40+C41+C42+C43+C44+C45+C46+C37</f>
        <v>9508.099999999999</v>
      </c>
      <c r="D47" s="151">
        <f>D38+D39+D40+D41+D42+D43+D44+D45+D46+D37</f>
        <v>9508.099999999999</v>
      </c>
      <c r="E47" s="152">
        <f t="shared" si="3"/>
        <v>100</v>
      </c>
    </row>
    <row r="48" spans="1:5" ht="12.75">
      <c r="A48" s="147"/>
      <c r="B48" s="144"/>
      <c r="C48" s="144"/>
      <c r="D48" s="144"/>
      <c r="E48" s="144"/>
    </row>
    <row r="49" spans="1:5" ht="12.75">
      <c r="A49" s="314"/>
      <c r="B49" s="314"/>
      <c r="C49" s="314"/>
      <c r="D49" s="314"/>
      <c r="E49" s="314"/>
    </row>
    <row r="50" spans="1:5" ht="12.75">
      <c r="A50" s="314"/>
      <c r="B50" s="314"/>
      <c r="C50" s="314"/>
      <c r="D50" s="314"/>
      <c r="E50" s="314"/>
    </row>
    <row r="51" spans="1:5" ht="12.75">
      <c r="A51" s="314"/>
      <c r="B51" s="314"/>
      <c r="C51" s="314"/>
      <c r="D51" s="314"/>
      <c r="E51" s="314"/>
    </row>
    <row r="52" spans="1:5" ht="12.75">
      <c r="A52" s="153"/>
      <c r="B52" s="153"/>
      <c r="C52" s="153"/>
      <c r="D52" s="153"/>
      <c r="E52" s="153"/>
    </row>
    <row r="53" spans="1:5" ht="15.75">
      <c r="A53" s="315"/>
      <c r="B53" s="315"/>
      <c r="C53" s="315"/>
      <c r="D53" s="315"/>
      <c r="E53" s="315"/>
    </row>
    <row r="54" spans="1:5" ht="12.75">
      <c r="A54" s="303" t="s">
        <v>54</v>
      </c>
      <c r="B54" s="303"/>
      <c r="C54" s="303"/>
      <c r="D54" s="303"/>
      <c r="E54" s="303"/>
    </row>
    <row r="55" spans="1:5" ht="12.75">
      <c r="A55" s="303" t="s">
        <v>26</v>
      </c>
      <c r="B55" s="303"/>
      <c r="C55" s="303"/>
      <c r="D55" s="303"/>
      <c r="E55" s="303"/>
    </row>
    <row r="56" spans="1:5" ht="12.75">
      <c r="A56" s="303" t="s">
        <v>1152</v>
      </c>
      <c r="B56" s="303"/>
      <c r="C56" s="303"/>
      <c r="D56" s="303"/>
      <c r="E56" s="303"/>
    </row>
    <row r="57" spans="1:5" ht="12.75">
      <c r="A57" s="144"/>
      <c r="B57" s="144"/>
      <c r="C57" s="144"/>
      <c r="D57" s="144"/>
      <c r="E57" s="144"/>
    </row>
    <row r="58" spans="1:5" ht="15.75">
      <c r="A58" s="310" t="s">
        <v>426</v>
      </c>
      <c r="B58" s="310"/>
      <c r="C58" s="310"/>
      <c r="D58" s="310"/>
      <c r="E58" s="310"/>
    </row>
    <row r="59" spans="1:5" ht="15.75">
      <c r="A59" s="310" t="s">
        <v>890</v>
      </c>
      <c r="B59" s="310"/>
      <c r="C59" s="310"/>
      <c r="D59" s="310"/>
      <c r="E59" s="310"/>
    </row>
    <row r="60" spans="1:5" ht="15.75">
      <c r="A60" s="310"/>
      <c r="B60" s="310"/>
      <c r="C60" s="310"/>
      <c r="D60" s="310"/>
      <c r="E60" s="310"/>
    </row>
    <row r="61" spans="1:5" ht="18.75">
      <c r="A61" s="313"/>
      <c r="B61" s="313"/>
      <c r="C61" s="313"/>
      <c r="D61" s="150"/>
      <c r="E61" s="147" t="s">
        <v>24</v>
      </c>
    </row>
    <row r="62" spans="1:5" ht="12.75">
      <c r="A62" s="305" t="s">
        <v>537</v>
      </c>
      <c r="B62" s="306" t="s">
        <v>821</v>
      </c>
      <c r="C62" s="308" t="s">
        <v>30</v>
      </c>
      <c r="D62" s="309" t="s">
        <v>47</v>
      </c>
      <c r="E62" s="308" t="s">
        <v>48</v>
      </c>
    </row>
    <row r="63" spans="1:5" ht="28.5" customHeight="1">
      <c r="A63" s="305"/>
      <c r="B63" s="307"/>
      <c r="C63" s="308"/>
      <c r="D63" s="309"/>
      <c r="E63" s="308"/>
    </row>
    <row r="64" spans="1:5" ht="15.75">
      <c r="A64" s="151">
        <v>1</v>
      </c>
      <c r="B64" s="148" t="s">
        <v>22</v>
      </c>
      <c r="C64" s="151">
        <v>1435.7</v>
      </c>
      <c r="D64" s="151">
        <v>1435.7</v>
      </c>
      <c r="E64" s="152">
        <f>D64/C64*100</f>
        <v>100</v>
      </c>
    </row>
    <row r="65" spans="1:5" ht="15.75">
      <c r="A65" s="151">
        <f>A64+1</f>
        <v>2</v>
      </c>
      <c r="B65" s="148" t="s">
        <v>538</v>
      </c>
      <c r="C65" s="152">
        <v>2558.5</v>
      </c>
      <c r="D65" s="152">
        <v>2558.5</v>
      </c>
      <c r="E65" s="152">
        <f aca="true" t="shared" si="4" ref="E65:E74">D65/C65*100</f>
        <v>100</v>
      </c>
    </row>
    <row r="66" spans="1:5" ht="15.75">
      <c r="A66" s="151">
        <f aca="true" t="shared" si="5" ref="A66:A71">A65+1</f>
        <v>3</v>
      </c>
      <c r="B66" s="148" t="s">
        <v>539</v>
      </c>
      <c r="C66" s="151">
        <v>2303.1</v>
      </c>
      <c r="D66" s="151">
        <v>2303.1</v>
      </c>
      <c r="E66" s="152">
        <f t="shared" si="4"/>
        <v>100</v>
      </c>
    </row>
    <row r="67" spans="1:5" ht="15.75">
      <c r="A67" s="151">
        <f t="shared" si="5"/>
        <v>4</v>
      </c>
      <c r="B67" s="148" t="s">
        <v>540</v>
      </c>
      <c r="C67" s="151">
        <v>3940.6</v>
      </c>
      <c r="D67" s="151">
        <v>3940.6</v>
      </c>
      <c r="E67" s="152">
        <f t="shared" si="4"/>
        <v>100</v>
      </c>
    </row>
    <row r="68" spans="1:5" ht="15.75">
      <c r="A68" s="151">
        <f t="shared" si="5"/>
        <v>5</v>
      </c>
      <c r="B68" s="148" t="s">
        <v>541</v>
      </c>
      <c r="C68" s="151">
        <v>1700.5</v>
      </c>
      <c r="D68" s="151">
        <v>1700.5</v>
      </c>
      <c r="E68" s="152">
        <f t="shared" si="4"/>
        <v>100</v>
      </c>
    </row>
    <row r="69" spans="1:5" ht="15.75">
      <c r="A69" s="151">
        <f t="shared" si="5"/>
        <v>6</v>
      </c>
      <c r="B69" s="148" t="s">
        <v>542</v>
      </c>
      <c r="C69" s="151">
        <v>2669.2</v>
      </c>
      <c r="D69" s="151">
        <v>2669.2</v>
      </c>
      <c r="E69" s="152">
        <f t="shared" si="4"/>
        <v>100</v>
      </c>
    </row>
    <row r="70" spans="1:5" ht="15.75">
      <c r="A70" s="151">
        <f t="shared" si="5"/>
        <v>7</v>
      </c>
      <c r="B70" s="148" t="s">
        <v>17</v>
      </c>
      <c r="C70" s="151">
        <v>1498.9</v>
      </c>
      <c r="D70" s="151">
        <v>1498.9</v>
      </c>
      <c r="E70" s="152">
        <f t="shared" si="4"/>
        <v>100</v>
      </c>
    </row>
    <row r="71" spans="1:5" ht="15.75">
      <c r="A71" s="151">
        <f t="shared" si="5"/>
        <v>8</v>
      </c>
      <c r="B71" s="148" t="s">
        <v>18</v>
      </c>
      <c r="C71" s="148">
        <v>1924.4</v>
      </c>
      <c r="D71" s="148">
        <v>1924.4</v>
      </c>
      <c r="E71" s="152">
        <f t="shared" si="4"/>
        <v>100</v>
      </c>
    </row>
    <row r="72" spans="1:5" ht="15.75">
      <c r="A72" s="151">
        <f>A71+1</f>
        <v>9</v>
      </c>
      <c r="B72" s="148" t="s">
        <v>19</v>
      </c>
      <c r="C72" s="148">
        <v>3159.8</v>
      </c>
      <c r="D72" s="148">
        <v>3159.8</v>
      </c>
      <c r="E72" s="152">
        <f t="shared" si="4"/>
        <v>100</v>
      </c>
    </row>
    <row r="73" spans="1:5" ht="15.75">
      <c r="A73" s="151">
        <f>A72+1</f>
        <v>10</v>
      </c>
      <c r="B73" s="148" t="s">
        <v>20</v>
      </c>
      <c r="C73" s="148">
        <v>4693.4</v>
      </c>
      <c r="D73" s="148">
        <v>4693.4</v>
      </c>
      <c r="E73" s="152">
        <f t="shared" si="4"/>
        <v>100</v>
      </c>
    </row>
    <row r="74" spans="1:5" ht="15.75">
      <c r="A74" s="148"/>
      <c r="B74" s="148" t="s">
        <v>21</v>
      </c>
      <c r="C74" s="152">
        <f>C64+C65+C66+C67+C68+C69+C70+C71+C72+C73</f>
        <v>25884.1</v>
      </c>
      <c r="D74" s="152">
        <f>D64+D65+D66+D67+D68+D69+D70+D71+D72+D73</f>
        <v>25884.1</v>
      </c>
      <c r="E74" s="152">
        <f t="shared" si="4"/>
        <v>100</v>
      </c>
    </row>
    <row r="75" spans="1:5" ht="12.75">
      <c r="A75" s="144"/>
      <c r="B75" s="144"/>
      <c r="C75" s="144"/>
      <c r="D75" s="144"/>
      <c r="E75" s="144"/>
    </row>
    <row r="76" spans="1:5" ht="12.75">
      <c r="A76" s="144"/>
      <c r="B76" s="144"/>
      <c r="C76" s="144"/>
      <c r="D76" s="144"/>
      <c r="E76" s="144"/>
    </row>
    <row r="77" spans="1:5" ht="12.75">
      <c r="A77" s="144"/>
      <c r="B77" s="144"/>
      <c r="C77" s="144"/>
      <c r="D77" s="144"/>
      <c r="E77" s="144"/>
    </row>
    <row r="78" spans="1:5" ht="12.75">
      <c r="A78" s="144"/>
      <c r="B78" s="144"/>
      <c r="C78" s="144"/>
      <c r="D78" s="144"/>
      <c r="E78" s="144"/>
    </row>
    <row r="79" spans="1:5" ht="12.75">
      <c r="A79" s="144"/>
      <c r="B79" s="144"/>
      <c r="C79" s="144"/>
      <c r="D79" s="144"/>
      <c r="E79" s="144"/>
    </row>
    <row r="80" spans="1:5" ht="12.75">
      <c r="A80" s="303" t="s">
        <v>557</v>
      </c>
      <c r="B80" s="303"/>
      <c r="C80" s="303"/>
      <c r="D80" s="303"/>
      <c r="E80" s="303"/>
    </row>
    <row r="81" spans="1:5" ht="12.75">
      <c r="A81" s="303" t="s">
        <v>25</v>
      </c>
      <c r="B81" s="303"/>
      <c r="C81" s="303"/>
      <c r="D81" s="303"/>
      <c r="E81" s="303"/>
    </row>
    <row r="82" spans="1:5" ht="12.75">
      <c r="A82" s="303" t="s">
        <v>1152</v>
      </c>
      <c r="B82" s="303"/>
      <c r="C82" s="303"/>
      <c r="D82" s="303"/>
      <c r="E82" s="303"/>
    </row>
    <row r="83" spans="1:5" ht="12.75">
      <c r="A83" s="144"/>
      <c r="B83" s="144"/>
      <c r="C83" s="144"/>
      <c r="D83" s="144"/>
      <c r="E83" s="144"/>
    </row>
    <row r="84" spans="1:5" ht="12.75">
      <c r="A84" s="144"/>
      <c r="B84" s="144"/>
      <c r="C84" s="144"/>
      <c r="D84" s="144"/>
      <c r="E84" s="144"/>
    </row>
    <row r="85" spans="1:5" ht="12.75">
      <c r="A85" s="144"/>
      <c r="B85" s="144"/>
      <c r="C85" s="144"/>
      <c r="D85" s="144"/>
      <c r="E85" s="144"/>
    </row>
    <row r="86" spans="1:5" ht="15.75">
      <c r="A86" s="310" t="s">
        <v>423</v>
      </c>
      <c r="B86" s="310"/>
      <c r="C86" s="310"/>
      <c r="D86" s="310"/>
      <c r="E86" s="310"/>
    </row>
    <row r="87" spans="1:5" ht="15.75">
      <c r="A87" s="310" t="s">
        <v>891</v>
      </c>
      <c r="B87" s="310"/>
      <c r="C87" s="310"/>
      <c r="D87" s="310"/>
      <c r="E87" s="310"/>
    </row>
    <row r="88" spans="1:5" ht="15.75">
      <c r="A88" s="310" t="s">
        <v>892</v>
      </c>
      <c r="B88" s="310"/>
      <c r="C88" s="310"/>
      <c r="D88" s="310"/>
      <c r="E88" s="310"/>
    </row>
    <row r="89" spans="1:5" ht="15.75">
      <c r="A89" s="310" t="s">
        <v>893</v>
      </c>
      <c r="B89" s="310"/>
      <c r="C89" s="310"/>
      <c r="D89" s="310"/>
      <c r="E89" s="310"/>
    </row>
    <row r="90" spans="1:5" ht="15.75">
      <c r="A90" s="310" t="s">
        <v>894</v>
      </c>
      <c r="B90" s="310"/>
      <c r="C90" s="310"/>
      <c r="D90" s="310"/>
      <c r="E90" s="310"/>
    </row>
    <row r="91" spans="1:5" ht="15.75">
      <c r="A91" s="310" t="s">
        <v>895</v>
      </c>
      <c r="B91" s="310"/>
      <c r="C91" s="310"/>
      <c r="D91" s="310"/>
      <c r="E91" s="310"/>
    </row>
    <row r="92" spans="1:5" ht="15.75">
      <c r="A92" s="310"/>
      <c r="B92" s="310"/>
      <c r="C92" s="310"/>
      <c r="D92" s="310"/>
      <c r="E92" s="310"/>
    </row>
    <row r="93" spans="1:5" ht="18.75">
      <c r="A93" s="313"/>
      <c r="B93" s="313"/>
      <c r="C93" s="313"/>
      <c r="D93" s="154"/>
      <c r="E93" s="147" t="s">
        <v>24</v>
      </c>
    </row>
    <row r="94" spans="1:5" ht="12.75">
      <c r="A94" s="305" t="s">
        <v>537</v>
      </c>
      <c r="B94" s="306" t="s">
        <v>821</v>
      </c>
      <c r="C94" s="308" t="s">
        <v>30</v>
      </c>
      <c r="D94" s="309" t="s">
        <v>47</v>
      </c>
      <c r="E94" s="308" t="s">
        <v>48</v>
      </c>
    </row>
    <row r="95" spans="1:5" ht="30.75" customHeight="1">
      <c r="A95" s="305"/>
      <c r="B95" s="307"/>
      <c r="C95" s="308"/>
      <c r="D95" s="309"/>
      <c r="E95" s="308"/>
    </row>
    <row r="96" spans="1:5" ht="15.75">
      <c r="A96" s="151">
        <v>1</v>
      </c>
      <c r="B96" s="148" t="s">
        <v>538</v>
      </c>
      <c r="C96" s="152">
        <v>436.9</v>
      </c>
      <c r="D96" s="152">
        <v>436.9</v>
      </c>
      <c r="E96" s="152">
        <f>D96/C96*100</f>
        <v>100</v>
      </c>
    </row>
    <row r="97" spans="1:5" ht="15.75">
      <c r="A97" s="151">
        <v>2</v>
      </c>
      <c r="B97" s="148" t="s">
        <v>539</v>
      </c>
      <c r="C97" s="152">
        <v>2273.6</v>
      </c>
      <c r="D97" s="152">
        <v>2273.6</v>
      </c>
      <c r="E97" s="152">
        <f aca="true" t="shared" si="6" ref="E97:E103">D97/C97*100</f>
        <v>100</v>
      </c>
    </row>
    <row r="98" spans="1:5" ht="15.75">
      <c r="A98" s="151">
        <v>3</v>
      </c>
      <c r="B98" s="148" t="s">
        <v>540</v>
      </c>
      <c r="C98" s="152">
        <v>458.2</v>
      </c>
      <c r="D98" s="152">
        <v>413</v>
      </c>
      <c r="E98" s="152">
        <f t="shared" si="6"/>
        <v>90.13531209079005</v>
      </c>
    </row>
    <row r="99" spans="1:5" ht="15.75">
      <c r="A99" s="151">
        <v>4</v>
      </c>
      <c r="B99" s="148" t="s">
        <v>541</v>
      </c>
      <c r="C99" s="152">
        <v>743.6</v>
      </c>
      <c r="D99" s="152">
        <v>743.6</v>
      </c>
      <c r="E99" s="152">
        <f t="shared" si="6"/>
        <v>100</v>
      </c>
    </row>
    <row r="100" spans="1:5" ht="15.75">
      <c r="A100" s="151">
        <v>5</v>
      </c>
      <c r="B100" s="148" t="s">
        <v>542</v>
      </c>
      <c r="C100" s="152">
        <v>460.3</v>
      </c>
      <c r="D100" s="152">
        <v>460.3</v>
      </c>
      <c r="E100" s="152">
        <f t="shared" si="6"/>
        <v>100</v>
      </c>
    </row>
    <row r="101" spans="1:5" ht="15.75">
      <c r="A101" s="151">
        <v>6</v>
      </c>
      <c r="B101" s="148" t="s">
        <v>19</v>
      </c>
      <c r="C101" s="152">
        <v>291.9</v>
      </c>
      <c r="D101" s="152">
        <v>257.5</v>
      </c>
      <c r="E101" s="152">
        <f t="shared" si="6"/>
        <v>88.21514217197671</v>
      </c>
    </row>
    <row r="102" spans="1:5" ht="15.75">
      <c r="A102" s="151">
        <v>7</v>
      </c>
      <c r="B102" s="148" t="s">
        <v>20</v>
      </c>
      <c r="C102" s="152">
        <v>1257.6</v>
      </c>
      <c r="D102" s="152">
        <v>1257.6</v>
      </c>
      <c r="E102" s="152">
        <f t="shared" si="6"/>
        <v>100</v>
      </c>
    </row>
    <row r="103" spans="1:5" ht="15.75">
      <c r="A103" s="148"/>
      <c r="B103" s="148" t="s">
        <v>21</v>
      </c>
      <c r="C103" s="152">
        <f>C96+C97+C98+C99+C100+C101+C102</f>
        <v>5922.0999999999985</v>
      </c>
      <c r="D103" s="152">
        <f>D96+D97+D98+D99+D100+D101+D102</f>
        <v>5842.5</v>
      </c>
      <c r="E103" s="152">
        <f t="shared" si="6"/>
        <v>98.65588220394795</v>
      </c>
    </row>
    <row r="104" spans="1:5" ht="12.75">
      <c r="A104" s="144"/>
      <c r="B104" s="144"/>
      <c r="C104" s="144"/>
      <c r="D104" s="144"/>
      <c r="E104" s="144"/>
    </row>
    <row r="105" spans="1:5" ht="12.75">
      <c r="A105" s="144"/>
      <c r="B105" s="144"/>
      <c r="C105" s="144"/>
      <c r="D105" s="144"/>
      <c r="E105" s="144"/>
    </row>
    <row r="106" spans="1:5" ht="12.75">
      <c r="A106" s="144"/>
      <c r="B106" s="144"/>
      <c r="C106" s="144"/>
      <c r="D106" s="144"/>
      <c r="E106" s="144"/>
    </row>
    <row r="107" spans="1:5" ht="12.75">
      <c r="A107" s="303" t="s">
        <v>558</v>
      </c>
      <c r="B107" s="303"/>
      <c r="C107" s="303"/>
      <c r="D107" s="303"/>
      <c r="E107" s="303"/>
    </row>
    <row r="108" spans="1:5" ht="12.75">
      <c r="A108" s="303" t="s">
        <v>25</v>
      </c>
      <c r="B108" s="303"/>
      <c r="C108" s="303"/>
      <c r="D108" s="303"/>
      <c r="E108" s="303"/>
    </row>
    <row r="109" spans="1:5" ht="12.75">
      <c r="A109" s="303" t="s">
        <v>1152</v>
      </c>
      <c r="B109" s="303"/>
      <c r="C109" s="303"/>
      <c r="D109" s="303"/>
      <c r="E109" s="303"/>
    </row>
    <row r="110" spans="1:5" ht="12.75">
      <c r="A110" s="144"/>
      <c r="B110" s="144"/>
      <c r="C110" s="144"/>
      <c r="D110" s="144"/>
      <c r="E110" s="144"/>
    </row>
    <row r="111" spans="1:5" ht="12.75">
      <c r="A111" s="144"/>
      <c r="B111" s="144"/>
      <c r="C111" s="144"/>
      <c r="D111" s="144"/>
      <c r="E111" s="144"/>
    </row>
    <row r="112" spans="1:5" ht="15.75">
      <c r="A112" s="310" t="s">
        <v>805</v>
      </c>
      <c r="B112" s="310"/>
      <c r="C112" s="310"/>
      <c r="D112" s="310"/>
      <c r="E112" s="310"/>
    </row>
    <row r="113" spans="1:5" ht="15.75">
      <c r="A113" s="310" t="s">
        <v>891</v>
      </c>
      <c r="B113" s="310"/>
      <c r="C113" s="310"/>
      <c r="D113" s="310"/>
      <c r="E113" s="310"/>
    </row>
    <row r="114" spans="1:5" ht="15.75">
      <c r="A114" s="310" t="s">
        <v>896</v>
      </c>
      <c r="B114" s="310"/>
      <c r="C114" s="310"/>
      <c r="D114" s="310"/>
      <c r="E114" s="310"/>
    </row>
    <row r="115" spans="1:5" ht="15.75">
      <c r="A115" s="310" t="s">
        <v>897</v>
      </c>
      <c r="B115" s="310"/>
      <c r="C115" s="310"/>
      <c r="D115" s="310"/>
      <c r="E115" s="310"/>
    </row>
    <row r="116" spans="1:5" ht="12.75">
      <c r="A116" s="155"/>
      <c r="B116" s="146"/>
      <c r="C116" s="146"/>
      <c r="D116" s="154"/>
      <c r="E116" s="147" t="s">
        <v>24</v>
      </c>
    </row>
    <row r="117" spans="1:5" ht="12.75">
      <c r="A117" s="305" t="s">
        <v>537</v>
      </c>
      <c r="B117" s="306" t="s">
        <v>821</v>
      </c>
      <c r="C117" s="308" t="s">
        <v>30</v>
      </c>
      <c r="D117" s="309" t="s">
        <v>47</v>
      </c>
      <c r="E117" s="308" t="s">
        <v>48</v>
      </c>
    </row>
    <row r="118" spans="1:5" ht="25.5" customHeight="1">
      <c r="A118" s="305"/>
      <c r="B118" s="307"/>
      <c r="C118" s="308"/>
      <c r="D118" s="309"/>
      <c r="E118" s="308"/>
    </row>
    <row r="119" spans="1:5" ht="15.75">
      <c r="A119" s="151">
        <v>1</v>
      </c>
      <c r="B119" s="148" t="s">
        <v>22</v>
      </c>
      <c r="C119" s="152">
        <v>1599.1</v>
      </c>
      <c r="D119" s="152">
        <v>1599.1</v>
      </c>
      <c r="E119" s="152">
        <f aca="true" t="shared" si="7" ref="E119:E127">D119/C119*100</f>
        <v>100</v>
      </c>
    </row>
    <row r="120" spans="1:5" ht="15.75">
      <c r="A120" s="151">
        <f>A119+1</f>
        <v>2</v>
      </c>
      <c r="B120" s="148" t="s">
        <v>538</v>
      </c>
      <c r="C120" s="152">
        <v>3268.2</v>
      </c>
      <c r="D120" s="152">
        <v>3268.2</v>
      </c>
      <c r="E120" s="152">
        <f t="shared" si="7"/>
        <v>100</v>
      </c>
    </row>
    <row r="121" spans="1:5" ht="15.75">
      <c r="A121" s="151">
        <f aca="true" t="shared" si="8" ref="A121:A126">A120+1</f>
        <v>3</v>
      </c>
      <c r="B121" s="148" t="s">
        <v>539</v>
      </c>
      <c r="C121" s="152">
        <v>1097.4</v>
      </c>
      <c r="D121" s="152">
        <v>1097.4</v>
      </c>
      <c r="E121" s="152">
        <f t="shared" si="7"/>
        <v>100</v>
      </c>
    </row>
    <row r="122" spans="1:5" ht="15.75">
      <c r="A122" s="151">
        <f t="shared" si="8"/>
        <v>4</v>
      </c>
      <c r="B122" s="148" t="s">
        <v>540</v>
      </c>
      <c r="C122" s="152">
        <v>2025.4</v>
      </c>
      <c r="D122" s="152">
        <v>2025.4</v>
      </c>
      <c r="E122" s="152">
        <f t="shared" si="7"/>
        <v>100</v>
      </c>
    </row>
    <row r="123" spans="1:5" ht="15.75">
      <c r="A123" s="151">
        <f t="shared" si="8"/>
        <v>5</v>
      </c>
      <c r="B123" s="148" t="s">
        <v>541</v>
      </c>
      <c r="C123" s="152">
        <v>4185.5</v>
      </c>
      <c r="D123" s="152">
        <v>4185.5</v>
      </c>
      <c r="E123" s="152">
        <f t="shared" si="7"/>
        <v>100</v>
      </c>
    </row>
    <row r="124" spans="1:5" ht="15.75">
      <c r="A124" s="151">
        <f t="shared" si="8"/>
        <v>6</v>
      </c>
      <c r="B124" s="148" t="s">
        <v>542</v>
      </c>
      <c r="C124" s="152">
        <v>1455.8</v>
      </c>
      <c r="D124" s="152">
        <v>1455.8</v>
      </c>
      <c r="E124" s="152">
        <f t="shared" si="7"/>
        <v>100</v>
      </c>
    </row>
    <row r="125" spans="1:5" ht="15.75">
      <c r="A125" s="151">
        <f t="shared" si="8"/>
        <v>7</v>
      </c>
      <c r="B125" s="148" t="s">
        <v>19</v>
      </c>
      <c r="C125" s="152">
        <v>1536.6</v>
      </c>
      <c r="D125" s="152">
        <v>1536.6</v>
      </c>
      <c r="E125" s="152">
        <f t="shared" si="7"/>
        <v>100</v>
      </c>
    </row>
    <row r="126" spans="1:5" ht="15.75">
      <c r="A126" s="151">
        <f t="shared" si="8"/>
        <v>8</v>
      </c>
      <c r="B126" s="148" t="s">
        <v>20</v>
      </c>
      <c r="C126" s="152">
        <v>5493.2</v>
      </c>
      <c r="D126" s="152">
        <v>5493.2</v>
      </c>
      <c r="E126" s="152">
        <f t="shared" si="7"/>
        <v>100</v>
      </c>
    </row>
    <row r="127" spans="1:5" ht="15.75">
      <c r="A127" s="148"/>
      <c r="B127" s="148" t="s">
        <v>21</v>
      </c>
      <c r="C127" s="152">
        <f>C120+C121+C122+C123+C124+C125+C126+C119</f>
        <v>20661.199999999997</v>
      </c>
      <c r="D127" s="152">
        <f>D120+D121+D122+D123+D124+D125+D126+D119</f>
        <v>20661.199999999997</v>
      </c>
      <c r="E127" s="152">
        <f t="shared" si="7"/>
        <v>100</v>
      </c>
    </row>
    <row r="128" spans="1:5" ht="12.75">
      <c r="A128" s="144"/>
      <c r="B128" s="144"/>
      <c r="C128" s="144"/>
      <c r="D128" s="144"/>
      <c r="E128" s="144"/>
    </row>
    <row r="129" spans="1:5" ht="12.75">
      <c r="A129" s="144"/>
      <c r="B129" s="144"/>
      <c r="C129" s="144"/>
      <c r="D129" s="144"/>
      <c r="E129" s="144"/>
    </row>
    <row r="130" spans="1:5" ht="12.75">
      <c r="A130" s="144"/>
      <c r="B130" s="144"/>
      <c r="C130" s="144"/>
      <c r="D130" s="144"/>
      <c r="E130" s="144"/>
    </row>
    <row r="131" spans="1:5" ht="12.75">
      <c r="A131" s="144"/>
      <c r="B131" s="144"/>
      <c r="C131" s="144"/>
      <c r="D131" s="144"/>
      <c r="E131" s="144"/>
    </row>
    <row r="132" spans="1:5" ht="12.75">
      <c r="A132" s="303" t="s">
        <v>55</v>
      </c>
      <c r="B132" s="303"/>
      <c r="C132" s="303"/>
      <c r="D132" s="303"/>
      <c r="E132" s="303"/>
    </row>
    <row r="133" spans="1:5" ht="12.75">
      <c r="A133" s="303" t="s">
        <v>25</v>
      </c>
      <c r="B133" s="303"/>
      <c r="C133" s="303"/>
      <c r="D133" s="303"/>
      <c r="E133" s="303"/>
    </row>
    <row r="134" spans="1:5" ht="12.75">
      <c r="A134" s="303" t="s">
        <v>1152</v>
      </c>
      <c r="B134" s="303"/>
      <c r="C134" s="303"/>
      <c r="D134" s="303"/>
      <c r="E134" s="303"/>
    </row>
    <row r="135" spans="1:5" ht="12.75">
      <c r="A135" s="144"/>
      <c r="B135" s="144"/>
      <c r="C135" s="144"/>
      <c r="D135" s="144"/>
      <c r="E135" s="144"/>
    </row>
    <row r="136" spans="1:5" ht="15.75">
      <c r="A136" s="310" t="s">
        <v>806</v>
      </c>
      <c r="B136" s="310"/>
      <c r="C136" s="310"/>
      <c r="D136" s="310"/>
      <c r="E136" s="310"/>
    </row>
    <row r="137" spans="1:5" ht="15.75">
      <c r="A137" s="310" t="s">
        <v>807</v>
      </c>
      <c r="B137" s="310"/>
      <c r="C137" s="310"/>
      <c r="D137" s="310"/>
      <c r="E137" s="310"/>
    </row>
    <row r="138" spans="1:5" ht="15.75">
      <c r="A138" s="310" t="s">
        <v>808</v>
      </c>
      <c r="B138" s="310"/>
      <c r="C138" s="310"/>
      <c r="D138" s="310"/>
      <c r="E138" s="310"/>
    </row>
    <row r="139" spans="1:5" ht="15.75">
      <c r="A139" s="310" t="s">
        <v>899</v>
      </c>
      <c r="B139" s="310"/>
      <c r="C139" s="310"/>
      <c r="D139" s="310"/>
      <c r="E139" s="310"/>
    </row>
    <row r="140" spans="1:5" ht="15.75">
      <c r="A140" s="145"/>
      <c r="B140" s="145"/>
      <c r="C140" s="145"/>
      <c r="D140" s="145"/>
      <c r="E140" s="145"/>
    </row>
    <row r="141" spans="1:5" ht="18.75">
      <c r="A141" s="313"/>
      <c r="B141" s="313"/>
      <c r="C141" s="313"/>
      <c r="D141" s="154"/>
      <c r="E141" s="147" t="s">
        <v>24</v>
      </c>
    </row>
    <row r="142" spans="1:5" ht="12.75">
      <c r="A142" s="305" t="s">
        <v>537</v>
      </c>
      <c r="B142" s="306" t="s">
        <v>821</v>
      </c>
      <c r="C142" s="308" t="s">
        <v>30</v>
      </c>
      <c r="D142" s="309" t="s">
        <v>47</v>
      </c>
      <c r="E142" s="308" t="s">
        <v>48</v>
      </c>
    </row>
    <row r="143" spans="1:5" ht="26.25" customHeight="1">
      <c r="A143" s="305"/>
      <c r="B143" s="307"/>
      <c r="C143" s="308"/>
      <c r="D143" s="309"/>
      <c r="E143" s="308"/>
    </row>
    <row r="144" spans="1:5" ht="15.75">
      <c r="A144" s="151">
        <v>1</v>
      </c>
      <c r="B144" s="148" t="s">
        <v>22</v>
      </c>
      <c r="C144" s="152">
        <v>79</v>
      </c>
      <c r="D144" s="152">
        <v>79</v>
      </c>
      <c r="E144" s="152">
        <f>D144/C144*100</f>
        <v>100</v>
      </c>
    </row>
    <row r="145" spans="1:5" ht="15.75">
      <c r="A145" s="151">
        <v>2</v>
      </c>
      <c r="B145" s="148" t="s">
        <v>538</v>
      </c>
      <c r="C145" s="152">
        <v>225.5</v>
      </c>
      <c r="D145" s="152">
        <v>225.5</v>
      </c>
      <c r="E145" s="152">
        <f aca="true" t="shared" si="9" ref="E145:E154">D145/C145*100</f>
        <v>100</v>
      </c>
    </row>
    <row r="146" spans="1:5" ht="15.75">
      <c r="A146" s="151">
        <v>3</v>
      </c>
      <c r="B146" s="148" t="s">
        <v>539</v>
      </c>
      <c r="C146" s="152">
        <v>225.5</v>
      </c>
      <c r="D146" s="152">
        <v>225.5</v>
      </c>
      <c r="E146" s="152">
        <f t="shared" si="9"/>
        <v>100</v>
      </c>
    </row>
    <row r="147" spans="1:5" ht="15.75">
      <c r="A147" s="151">
        <v>4</v>
      </c>
      <c r="B147" s="148" t="s">
        <v>540</v>
      </c>
      <c r="C147" s="152">
        <v>225.5</v>
      </c>
      <c r="D147" s="152">
        <v>225.5</v>
      </c>
      <c r="E147" s="152">
        <f t="shared" si="9"/>
        <v>100</v>
      </c>
    </row>
    <row r="148" spans="1:5" ht="15.75">
      <c r="A148" s="151">
        <v>5</v>
      </c>
      <c r="B148" s="148" t="s">
        <v>541</v>
      </c>
      <c r="C148" s="152">
        <v>225.4</v>
      </c>
      <c r="D148" s="152">
        <v>225.4</v>
      </c>
      <c r="E148" s="152">
        <f t="shared" si="9"/>
        <v>100</v>
      </c>
    </row>
    <row r="149" spans="1:5" ht="15.75">
      <c r="A149" s="151">
        <v>6</v>
      </c>
      <c r="B149" s="148" t="s">
        <v>542</v>
      </c>
      <c r="C149" s="152">
        <v>90.2</v>
      </c>
      <c r="D149" s="152">
        <v>90.2</v>
      </c>
      <c r="E149" s="152">
        <f t="shared" si="9"/>
        <v>100</v>
      </c>
    </row>
    <row r="150" spans="1:5" ht="15.75">
      <c r="A150" s="151">
        <v>7</v>
      </c>
      <c r="B150" s="148" t="s">
        <v>17</v>
      </c>
      <c r="C150" s="152">
        <v>90.3</v>
      </c>
      <c r="D150" s="152">
        <v>90.3</v>
      </c>
      <c r="E150" s="152">
        <f t="shared" si="9"/>
        <v>100</v>
      </c>
    </row>
    <row r="151" spans="1:5" ht="15.75">
      <c r="A151" s="151">
        <v>8</v>
      </c>
      <c r="B151" s="148" t="s">
        <v>18</v>
      </c>
      <c r="C151" s="152">
        <v>225.5</v>
      </c>
      <c r="D151" s="152">
        <v>225.5</v>
      </c>
      <c r="E151" s="152">
        <f t="shared" si="9"/>
        <v>100</v>
      </c>
    </row>
    <row r="152" spans="1:5" ht="15.75">
      <c r="A152" s="151">
        <v>9</v>
      </c>
      <c r="B152" s="148" t="s">
        <v>19</v>
      </c>
      <c r="C152" s="152">
        <v>79</v>
      </c>
      <c r="D152" s="152">
        <v>79</v>
      </c>
      <c r="E152" s="152">
        <f t="shared" si="9"/>
        <v>100</v>
      </c>
    </row>
    <row r="153" spans="1:5" ht="15.75">
      <c r="A153" s="151">
        <v>10</v>
      </c>
      <c r="B153" s="148" t="s">
        <v>20</v>
      </c>
      <c r="C153" s="152">
        <v>225.5</v>
      </c>
      <c r="D153" s="152">
        <v>225.5</v>
      </c>
      <c r="E153" s="152">
        <f t="shared" si="9"/>
        <v>100</v>
      </c>
    </row>
    <row r="154" spans="1:5" ht="15.75">
      <c r="A154" s="148"/>
      <c r="B154" s="148" t="s">
        <v>21</v>
      </c>
      <c r="C154" s="152">
        <f>C144+C145+C146+C147+C148+C149+C150+C151+C152+C153</f>
        <v>1691.3999999999999</v>
      </c>
      <c r="D154" s="152">
        <f>D144+D145+D146+D147+D148+D149+D150+D151+D152+D153</f>
        <v>1691.3999999999999</v>
      </c>
      <c r="E154" s="152">
        <f t="shared" si="9"/>
        <v>100</v>
      </c>
    </row>
    <row r="155" spans="1:5" ht="12.75">
      <c r="A155" s="144"/>
      <c r="B155" s="144"/>
      <c r="C155" s="144"/>
      <c r="D155" s="144"/>
      <c r="E155" s="144"/>
    </row>
    <row r="156" spans="1:5" ht="12.75">
      <c r="A156" s="144"/>
      <c r="B156" s="144"/>
      <c r="C156" s="144"/>
      <c r="D156" s="144"/>
      <c r="E156" s="144"/>
    </row>
    <row r="157" spans="1:5" ht="12.75">
      <c r="A157" s="144"/>
      <c r="B157" s="144"/>
      <c r="C157" s="144"/>
      <c r="D157" s="144"/>
      <c r="E157" s="144"/>
    </row>
    <row r="158" spans="1:5" ht="12.75">
      <c r="A158" s="144"/>
      <c r="B158" s="144"/>
      <c r="C158" s="144"/>
      <c r="D158" s="144"/>
      <c r="E158" s="144"/>
    </row>
    <row r="159" spans="1:5" ht="12.75">
      <c r="A159" s="144"/>
      <c r="B159" s="144"/>
      <c r="C159" s="144"/>
      <c r="D159" s="144"/>
      <c r="E159" s="144"/>
    </row>
    <row r="160" spans="1:5" ht="12.75">
      <c r="A160" s="144"/>
      <c r="B160" s="144"/>
      <c r="C160" s="144"/>
      <c r="D160" s="144"/>
      <c r="E160" s="144"/>
    </row>
    <row r="161" spans="1:5" ht="12.75">
      <c r="A161" s="303" t="s">
        <v>559</v>
      </c>
      <c r="B161" s="303"/>
      <c r="C161" s="303"/>
      <c r="D161" s="303"/>
      <c r="E161" s="303"/>
    </row>
    <row r="162" spans="1:5" ht="12.75">
      <c r="A162" s="303" t="s">
        <v>29</v>
      </c>
      <c r="B162" s="303"/>
      <c r="C162" s="303"/>
      <c r="D162" s="303"/>
      <c r="E162" s="303"/>
    </row>
    <row r="163" spans="1:5" ht="12.75">
      <c r="A163" s="303" t="s">
        <v>1152</v>
      </c>
      <c r="B163" s="303"/>
      <c r="C163" s="303"/>
      <c r="D163" s="303"/>
      <c r="E163" s="303"/>
    </row>
    <row r="164" spans="1:5" ht="12.75">
      <c r="A164" s="144"/>
      <c r="B164" s="144"/>
      <c r="C164" s="144"/>
      <c r="D164" s="144"/>
      <c r="E164" s="144"/>
    </row>
    <row r="165" spans="1:5" ht="12.75">
      <c r="A165" s="144"/>
      <c r="B165" s="144"/>
      <c r="C165" s="144"/>
      <c r="D165" s="144"/>
      <c r="E165" s="144"/>
    </row>
    <row r="166" spans="1:5" ht="15.75">
      <c r="A166" s="310" t="s">
        <v>423</v>
      </c>
      <c r="B166" s="310"/>
      <c r="C166" s="310"/>
      <c r="D166" s="310"/>
      <c r="E166" s="310"/>
    </row>
    <row r="167" spans="1:5" ht="15.75">
      <c r="A167" s="310" t="s">
        <v>424</v>
      </c>
      <c r="B167" s="310"/>
      <c r="C167" s="310"/>
      <c r="D167" s="310"/>
      <c r="E167" s="310"/>
    </row>
    <row r="168" spans="1:5" ht="15.75">
      <c r="A168" s="310" t="s">
        <v>425</v>
      </c>
      <c r="B168" s="310"/>
      <c r="C168" s="310"/>
      <c r="D168" s="310"/>
      <c r="E168" s="310"/>
    </row>
    <row r="169" spans="1:5" ht="15.75">
      <c r="A169" s="310" t="s">
        <v>900</v>
      </c>
      <c r="B169" s="310"/>
      <c r="C169" s="310"/>
      <c r="D169" s="310"/>
      <c r="E169" s="310"/>
    </row>
    <row r="170" spans="1:5" ht="15.75">
      <c r="A170" s="310" t="s">
        <v>901</v>
      </c>
      <c r="B170" s="310"/>
      <c r="C170" s="310"/>
      <c r="D170" s="310"/>
      <c r="E170" s="310"/>
    </row>
    <row r="171" spans="1:5" ht="18.75">
      <c r="A171" s="312"/>
      <c r="B171" s="312"/>
      <c r="C171" s="144"/>
      <c r="D171" s="144"/>
      <c r="E171" s="147" t="s">
        <v>24</v>
      </c>
    </row>
    <row r="172" spans="1:5" ht="12.75">
      <c r="A172" s="305" t="s">
        <v>537</v>
      </c>
      <c r="B172" s="306" t="s">
        <v>821</v>
      </c>
      <c r="C172" s="308" t="s">
        <v>30</v>
      </c>
      <c r="D172" s="309" t="s">
        <v>47</v>
      </c>
      <c r="E172" s="308" t="s">
        <v>48</v>
      </c>
    </row>
    <row r="173" spans="1:5" ht="29.25" customHeight="1">
      <c r="A173" s="305"/>
      <c r="B173" s="307"/>
      <c r="C173" s="308"/>
      <c r="D173" s="309"/>
      <c r="E173" s="308"/>
    </row>
    <row r="174" spans="1:5" ht="15.75">
      <c r="A174" s="151">
        <v>1</v>
      </c>
      <c r="B174" s="148" t="s">
        <v>22</v>
      </c>
      <c r="C174" s="152">
        <v>69.4</v>
      </c>
      <c r="D174" s="152">
        <v>69.4</v>
      </c>
      <c r="E174" s="152">
        <f aca="true" t="shared" si="10" ref="E174:E184">D174/C174*100</f>
        <v>100</v>
      </c>
    </row>
    <row r="175" spans="1:5" ht="15.75">
      <c r="A175" s="151">
        <f>A174+1</f>
        <v>2</v>
      </c>
      <c r="B175" s="148" t="s">
        <v>538</v>
      </c>
      <c r="C175" s="152">
        <v>369.5</v>
      </c>
      <c r="D175" s="152">
        <v>369.5</v>
      </c>
      <c r="E175" s="152">
        <f t="shared" si="10"/>
        <v>100</v>
      </c>
    </row>
    <row r="176" spans="1:5" ht="15.75">
      <c r="A176" s="151">
        <f aca="true" t="shared" si="11" ref="A176:A183">A175+1</f>
        <v>3</v>
      </c>
      <c r="B176" s="148" t="s">
        <v>539</v>
      </c>
      <c r="C176" s="152">
        <v>151.9</v>
      </c>
      <c r="D176" s="152">
        <v>151.9</v>
      </c>
      <c r="E176" s="152">
        <f t="shared" si="10"/>
        <v>100</v>
      </c>
    </row>
    <row r="177" spans="1:5" ht="15.75">
      <c r="A177" s="151">
        <f t="shared" si="11"/>
        <v>4</v>
      </c>
      <c r="B177" s="148" t="s">
        <v>540</v>
      </c>
      <c r="C177" s="152">
        <v>445</v>
      </c>
      <c r="D177" s="152">
        <v>445</v>
      </c>
      <c r="E177" s="152">
        <f t="shared" si="10"/>
        <v>100</v>
      </c>
    </row>
    <row r="178" spans="1:5" ht="15.75">
      <c r="A178" s="151">
        <f t="shared" si="11"/>
        <v>5</v>
      </c>
      <c r="B178" s="148" t="s">
        <v>541</v>
      </c>
      <c r="C178" s="152">
        <v>618</v>
      </c>
      <c r="D178" s="152">
        <v>618</v>
      </c>
      <c r="E178" s="152">
        <f t="shared" si="10"/>
        <v>100</v>
      </c>
    </row>
    <row r="179" spans="1:5" ht="15.75">
      <c r="A179" s="151">
        <f t="shared" si="11"/>
        <v>6</v>
      </c>
      <c r="B179" s="148" t="s">
        <v>542</v>
      </c>
      <c r="C179" s="152">
        <v>265</v>
      </c>
      <c r="D179" s="152">
        <v>265</v>
      </c>
      <c r="E179" s="152">
        <f t="shared" si="10"/>
        <v>100</v>
      </c>
    </row>
    <row r="180" spans="1:5" ht="15.75">
      <c r="A180" s="151">
        <f t="shared" si="11"/>
        <v>7</v>
      </c>
      <c r="B180" s="148" t="s">
        <v>17</v>
      </c>
      <c r="C180" s="152">
        <v>157.8</v>
      </c>
      <c r="D180" s="152">
        <v>157.8</v>
      </c>
      <c r="E180" s="152">
        <f t="shared" si="10"/>
        <v>100</v>
      </c>
    </row>
    <row r="181" spans="1:5" ht="15.75">
      <c r="A181" s="151">
        <f t="shared" si="11"/>
        <v>8</v>
      </c>
      <c r="B181" s="148" t="s">
        <v>18</v>
      </c>
      <c r="C181" s="152">
        <v>20.9</v>
      </c>
      <c r="D181" s="152">
        <v>20.9</v>
      </c>
      <c r="E181" s="152">
        <f t="shared" si="10"/>
        <v>100</v>
      </c>
    </row>
    <row r="182" spans="1:5" ht="15.75">
      <c r="A182" s="151">
        <f t="shared" si="11"/>
        <v>9</v>
      </c>
      <c r="B182" s="148" t="s">
        <v>19</v>
      </c>
      <c r="C182" s="152">
        <v>216.8</v>
      </c>
      <c r="D182" s="152">
        <v>216.8</v>
      </c>
      <c r="E182" s="152">
        <f t="shared" si="10"/>
        <v>100</v>
      </c>
    </row>
    <row r="183" spans="1:5" ht="15.75">
      <c r="A183" s="151">
        <f t="shared" si="11"/>
        <v>10</v>
      </c>
      <c r="B183" s="148" t="s">
        <v>20</v>
      </c>
      <c r="C183" s="152">
        <v>85.5</v>
      </c>
      <c r="D183" s="152">
        <v>85.5</v>
      </c>
      <c r="E183" s="152">
        <f t="shared" si="10"/>
        <v>100</v>
      </c>
    </row>
    <row r="184" spans="1:5" ht="15.75">
      <c r="A184" s="148"/>
      <c r="B184" s="148" t="s">
        <v>21</v>
      </c>
      <c r="C184" s="152">
        <f>C174+C176+C177+C178+C179+C180+C181+C182+C183+C175</f>
        <v>2399.8</v>
      </c>
      <c r="D184" s="152">
        <f>D174+D176+D177+D178+D179+D180+D181+D182+D183+D175</f>
        <v>2399.8</v>
      </c>
      <c r="E184" s="152">
        <f t="shared" si="10"/>
        <v>100</v>
      </c>
    </row>
    <row r="185" spans="1:5" ht="12.75">
      <c r="A185" s="144"/>
      <c r="B185" s="144"/>
      <c r="C185" s="144"/>
      <c r="D185" s="144"/>
      <c r="E185" s="144"/>
    </row>
    <row r="186" spans="1:5" ht="12.75">
      <c r="A186" s="144"/>
      <c r="B186" s="144"/>
      <c r="C186" s="144"/>
      <c r="D186" s="144"/>
      <c r="E186" s="144"/>
    </row>
    <row r="187" spans="1:5" ht="12.75">
      <c r="A187" s="144"/>
      <c r="B187" s="144"/>
      <c r="C187" s="144"/>
      <c r="D187" s="144"/>
      <c r="E187" s="144"/>
    </row>
    <row r="188" spans="1:5" ht="12.75">
      <c r="A188" s="303" t="s">
        <v>56</v>
      </c>
      <c r="B188" s="303"/>
      <c r="C188" s="303"/>
      <c r="D188" s="303"/>
      <c r="E188" s="303"/>
    </row>
    <row r="189" spans="1:5" ht="12.75">
      <c r="A189" s="303" t="s">
        <v>29</v>
      </c>
      <c r="B189" s="303"/>
      <c r="C189" s="303"/>
      <c r="D189" s="303"/>
      <c r="E189" s="303"/>
    </row>
    <row r="190" spans="1:5" ht="12.75">
      <c r="A190" s="303" t="s">
        <v>1152</v>
      </c>
      <c r="B190" s="303"/>
      <c r="C190" s="303"/>
      <c r="D190" s="303"/>
      <c r="E190" s="303"/>
    </row>
    <row r="191" spans="1:5" ht="12.75">
      <c r="A191" s="144"/>
      <c r="B191" s="144"/>
      <c r="C191" s="144"/>
      <c r="D191" s="144"/>
      <c r="E191" s="144"/>
    </row>
    <row r="192" spans="1:5" ht="12.75">
      <c r="A192" s="144"/>
      <c r="B192" s="144"/>
      <c r="C192" s="144"/>
      <c r="D192" s="144"/>
      <c r="E192" s="144"/>
    </row>
    <row r="193" spans="1:5" ht="12.75">
      <c r="A193" s="144"/>
      <c r="B193" s="144"/>
      <c r="C193" s="144"/>
      <c r="D193" s="144"/>
      <c r="E193" s="144"/>
    </row>
    <row r="194" spans="1:5" ht="39.75" customHeight="1">
      <c r="A194" s="304" t="s">
        <v>688</v>
      </c>
      <c r="B194" s="304"/>
      <c r="C194" s="304"/>
      <c r="D194" s="304"/>
      <c r="E194" s="304"/>
    </row>
    <row r="195" spans="1:5" ht="15.75">
      <c r="A195" s="311" t="s">
        <v>901</v>
      </c>
      <c r="B195" s="311"/>
      <c r="C195" s="311"/>
      <c r="D195" s="311"/>
      <c r="E195" s="311"/>
    </row>
    <row r="196" spans="1:5" ht="15.75">
      <c r="A196" s="156"/>
      <c r="B196" s="156"/>
      <c r="C196" s="156"/>
      <c r="D196" s="156"/>
      <c r="E196" s="156"/>
    </row>
    <row r="197" spans="1:5" ht="12.75">
      <c r="A197" s="155"/>
      <c r="B197" s="146"/>
      <c r="C197" s="146"/>
      <c r="D197" s="154"/>
      <c r="E197" s="157" t="s">
        <v>24</v>
      </c>
    </row>
    <row r="198" spans="1:5" ht="12.75">
      <c r="A198" s="305" t="s">
        <v>537</v>
      </c>
      <c r="B198" s="306" t="s">
        <v>821</v>
      </c>
      <c r="C198" s="308" t="s">
        <v>30</v>
      </c>
      <c r="D198" s="309" t="s">
        <v>47</v>
      </c>
      <c r="E198" s="308" t="s">
        <v>48</v>
      </c>
    </row>
    <row r="199" spans="1:5" ht="25.5" customHeight="1">
      <c r="A199" s="305"/>
      <c r="B199" s="307"/>
      <c r="C199" s="308"/>
      <c r="D199" s="309"/>
      <c r="E199" s="308"/>
    </row>
    <row r="200" spans="1:5" ht="15.75">
      <c r="A200" s="158">
        <v>1</v>
      </c>
      <c r="B200" s="159" t="s">
        <v>22</v>
      </c>
      <c r="C200" s="160">
        <v>78.3</v>
      </c>
      <c r="D200" s="160">
        <v>78.3</v>
      </c>
      <c r="E200" s="160">
        <f>D200/C200*100</f>
        <v>100</v>
      </c>
    </row>
    <row r="201" spans="1:5" ht="15.75">
      <c r="A201" s="151">
        <v>2</v>
      </c>
      <c r="B201" s="148" t="s">
        <v>538</v>
      </c>
      <c r="C201" s="152">
        <v>151.6</v>
      </c>
      <c r="D201" s="152">
        <v>151.6</v>
      </c>
      <c r="E201" s="160">
        <f aca="true" t="shared" si="12" ref="E201:E210">D201/C201*100</f>
        <v>100</v>
      </c>
    </row>
    <row r="202" spans="1:5" ht="15.75">
      <c r="A202" s="151">
        <v>3</v>
      </c>
      <c r="B202" s="148" t="s">
        <v>539</v>
      </c>
      <c r="C202" s="152">
        <v>115.7</v>
      </c>
      <c r="D202" s="152">
        <v>115.7</v>
      </c>
      <c r="E202" s="160">
        <f t="shared" si="12"/>
        <v>100</v>
      </c>
    </row>
    <row r="203" spans="1:5" ht="15.75">
      <c r="A203" s="151">
        <v>4</v>
      </c>
      <c r="B203" s="148" t="s">
        <v>540</v>
      </c>
      <c r="C203" s="152">
        <v>161.4</v>
      </c>
      <c r="D203" s="152">
        <v>161.4</v>
      </c>
      <c r="E203" s="160">
        <f t="shared" si="12"/>
        <v>100</v>
      </c>
    </row>
    <row r="204" spans="1:5" ht="15.75">
      <c r="A204" s="151">
        <v>5</v>
      </c>
      <c r="B204" s="148" t="s">
        <v>541</v>
      </c>
      <c r="C204" s="152">
        <v>173.4</v>
      </c>
      <c r="D204" s="152">
        <v>173.4</v>
      </c>
      <c r="E204" s="160">
        <f t="shared" si="12"/>
        <v>100</v>
      </c>
    </row>
    <row r="205" spans="1:5" ht="15.75">
      <c r="A205" s="151">
        <v>6</v>
      </c>
      <c r="B205" s="148" t="s">
        <v>542</v>
      </c>
      <c r="C205" s="152">
        <v>92</v>
      </c>
      <c r="D205" s="152">
        <v>92</v>
      </c>
      <c r="E205" s="160">
        <f t="shared" si="12"/>
        <v>100</v>
      </c>
    </row>
    <row r="206" spans="1:5" ht="15.75">
      <c r="A206" s="151">
        <v>7</v>
      </c>
      <c r="B206" s="148" t="s">
        <v>17</v>
      </c>
      <c r="C206" s="152">
        <v>95.9</v>
      </c>
      <c r="D206" s="152">
        <v>95.9</v>
      </c>
      <c r="E206" s="160">
        <f t="shared" si="12"/>
        <v>100</v>
      </c>
    </row>
    <row r="207" spans="1:5" ht="15.75">
      <c r="A207" s="151">
        <v>8</v>
      </c>
      <c r="B207" s="148" t="s">
        <v>18</v>
      </c>
      <c r="C207" s="152">
        <v>145.3</v>
      </c>
      <c r="D207" s="152">
        <v>145.3</v>
      </c>
      <c r="E207" s="160">
        <f t="shared" si="12"/>
        <v>100</v>
      </c>
    </row>
    <row r="208" spans="1:5" ht="15.75">
      <c r="A208" s="151">
        <v>9</v>
      </c>
      <c r="B208" s="148" t="s">
        <v>19</v>
      </c>
      <c r="C208" s="152">
        <v>91.5</v>
      </c>
      <c r="D208" s="152">
        <v>91.5</v>
      </c>
      <c r="E208" s="160">
        <f t="shared" si="12"/>
        <v>100</v>
      </c>
    </row>
    <row r="209" spans="1:5" ht="15.75">
      <c r="A209" s="151">
        <v>10</v>
      </c>
      <c r="B209" s="148" t="s">
        <v>20</v>
      </c>
      <c r="C209" s="152">
        <v>285.4</v>
      </c>
      <c r="D209" s="152">
        <v>285.4</v>
      </c>
      <c r="E209" s="160">
        <f t="shared" si="12"/>
        <v>100</v>
      </c>
    </row>
    <row r="210" spans="1:5" ht="15.75">
      <c r="A210" s="148"/>
      <c r="B210" s="148" t="s">
        <v>21</v>
      </c>
      <c r="C210" s="151">
        <f>C200+C201+C202+C203+C204+C205+C206+C207+C208+C209</f>
        <v>1390.5</v>
      </c>
      <c r="D210" s="152">
        <f>D200+D201+D202+D203+D204+D205+D206+D207+D208+D209</f>
        <v>1390.5</v>
      </c>
      <c r="E210" s="160">
        <f t="shared" si="12"/>
        <v>100</v>
      </c>
    </row>
    <row r="211" spans="1:5" ht="12.75">
      <c r="A211" s="144"/>
      <c r="B211" s="144"/>
      <c r="C211" s="144"/>
      <c r="D211" s="144"/>
      <c r="E211" s="144"/>
    </row>
    <row r="212" spans="1:5" ht="12.75">
      <c r="A212" s="303" t="s">
        <v>638</v>
      </c>
      <c r="B212" s="303"/>
      <c r="C212" s="303"/>
      <c r="D212" s="303"/>
      <c r="E212" s="303"/>
    </row>
    <row r="213" spans="1:5" ht="12.75">
      <c r="A213" s="303" t="s">
        <v>29</v>
      </c>
      <c r="B213" s="303"/>
      <c r="C213" s="303"/>
      <c r="D213" s="303"/>
      <c r="E213" s="303"/>
    </row>
    <row r="214" spans="1:5" ht="12.75">
      <c r="A214" s="303" t="s">
        <v>1152</v>
      </c>
      <c r="B214" s="303"/>
      <c r="C214" s="303"/>
      <c r="D214" s="303"/>
      <c r="E214" s="303"/>
    </row>
    <row r="215" spans="1:5" ht="12.75">
      <c r="A215" s="144"/>
      <c r="B215" s="144"/>
      <c r="C215" s="144"/>
      <c r="D215" s="144"/>
      <c r="E215" s="144"/>
    </row>
    <row r="216" spans="1:5" ht="12.75">
      <c r="A216" s="144"/>
      <c r="B216" s="144"/>
      <c r="C216" s="144"/>
      <c r="D216" s="144"/>
      <c r="E216" s="144"/>
    </row>
    <row r="217" spans="1:5" ht="48" customHeight="1">
      <c r="A217" s="304" t="s">
        <v>902</v>
      </c>
      <c r="B217" s="304"/>
      <c r="C217" s="304"/>
      <c r="D217" s="304"/>
      <c r="E217" s="304"/>
    </row>
    <row r="218" spans="1:5" ht="14.25" customHeight="1">
      <c r="A218" s="161"/>
      <c r="B218" s="161"/>
      <c r="C218" s="161"/>
      <c r="D218" s="161"/>
      <c r="E218" s="161"/>
    </row>
    <row r="219" spans="1:5" ht="12.75">
      <c r="A219" s="155"/>
      <c r="B219" s="146"/>
      <c r="C219" s="146"/>
      <c r="D219" s="154"/>
      <c r="E219" s="157" t="s">
        <v>24</v>
      </c>
    </row>
    <row r="220" spans="1:5" ht="12.75">
      <c r="A220" s="305" t="s">
        <v>537</v>
      </c>
      <c r="B220" s="306" t="s">
        <v>821</v>
      </c>
      <c r="C220" s="308" t="s">
        <v>30</v>
      </c>
      <c r="D220" s="309" t="s">
        <v>47</v>
      </c>
      <c r="E220" s="308" t="s">
        <v>48</v>
      </c>
    </row>
    <row r="221" spans="1:5" ht="24.75" customHeight="1">
      <c r="A221" s="305"/>
      <c r="B221" s="307"/>
      <c r="C221" s="308"/>
      <c r="D221" s="309"/>
      <c r="E221" s="308"/>
    </row>
    <row r="222" spans="1:5" ht="15.75">
      <c r="A222" s="158">
        <v>1</v>
      </c>
      <c r="B222" s="159" t="s">
        <v>22</v>
      </c>
      <c r="C222" s="160">
        <v>5.1</v>
      </c>
      <c r="D222" s="160">
        <v>5.1</v>
      </c>
      <c r="E222" s="160">
        <f>D222/C222*100</f>
        <v>100</v>
      </c>
    </row>
    <row r="223" spans="1:5" ht="15.75">
      <c r="A223" s="151">
        <v>2</v>
      </c>
      <c r="B223" s="148" t="s">
        <v>538</v>
      </c>
      <c r="C223" s="152">
        <v>10.1</v>
      </c>
      <c r="D223" s="152">
        <v>10.1</v>
      </c>
      <c r="E223" s="160">
        <f aca="true" t="shared" si="13" ref="E223:E232">D223/C223*100</f>
        <v>100</v>
      </c>
    </row>
    <row r="224" spans="1:5" ht="15.75">
      <c r="A224" s="151">
        <v>3</v>
      </c>
      <c r="B224" s="148" t="s">
        <v>539</v>
      </c>
      <c r="C224" s="152">
        <v>7.4</v>
      </c>
      <c r="D224" s="152">
        <v>7.4</v>
      </c>
      <c r="E224" s="160">
        <f t="shared" si="13"/>
        <v>100</v>
      </c>
    </row>
    <row r="225" spans="1:5" ht="15.75">
      <c r="A225" s="151">
        <v>4</v>
      </c>
      <c r="B225" s="148" t="s">
        <v>540</v>
      </c>
      <c r="C225" s="152">
        <v>10.5</v>
      </c>
      <c r="D225" s="152">
        <v>10.5</v>
      </c>
      <c r="E225" s="160">
        <f t="shared" si="13"/>
        <v>100</v>
      </c>
    </row>
    <row r="226" spans="1:5" ht="15.75">
      <c r="A226" s="151">
        <v>5</v>
      </c>
      <c r="B226" s="148" t="s">
        <v>541</v>
      </c>
      <c r="C226" s="152">
        <v>11.6</v>
      </c>
      <c r="D226" s="152">
        <v>11.6</v>
      </c>
      <c r="E226" s="160">
        <f t="shared" si="13"/>
        <v>100</v>
      </c>
    </row>
    <row r="227" spans="1:5" ht="15.75">
      <c r="A227" s="151">
        <v>6</v>
      </c>
      <c r="B227" s="148" t="s">
        <v>542</v>
      </c>
      <c r="C227" s="152">
        <v>5.7</v>
      </c>
      <c r="D227" s="152">
        <v>5.7</v>
      </c>
      <c r="E227" s="160">
        <f t="shared" si="13"/>
        <v>100</v>
      </c>
    </row>
    <row r="228" spans="1:5" ht="15.75">
      <c r="A228" s="151">
        <v>7</v>
      </c>
      <c r="B228" s="148" t="s">
        <v>17</v>
      </c>
      <c r="C228" s="152">
        <v>5.8</v>
      </c>
      <c r="D228" s="152">
        <v>5.8</v>
      </c>
      <c r="E228" s="160">
        <f t="shared" si="13"/>
        <v>100</v>
      </c>
    </row>
    <row r="229" spans="1:5" ht="15.75">
      <c r="A229" s="151">
        <v>8</v>
      </c>
      <c r="B229" s="148" t="s">
        <v>18</v>
      </c>
      <c r="C229" s="152">
        <v>9.4</v>
      </c>
      <c r="D229" s="152">
        <v>9.4</v>
      </c>
      <c r="E229" s="160">
        <f t="shared" si="13"/>
        <v>100</v>
      </c>
    </row>
    <row r="230" spans="1:5" ht="15.75">
      <c r="A230" s="151">
        <v>9</v>
      </c>
      <c r="B230" s="148" t="s">
        <v>19</v>
      </c>
      <c r="C230" s="152">
        <v>19.7</v>
      </c>
      <c r="D230" s="152">
        <v>19.7</v>
      </c>
      <c r="E230" s="160">
        <f t="shared" si="13"/>
        <v>100</v>
      </c>
    </row>
    <row r="231" spans="1:5" ht="15.75">
      <c r="A231" s="151">
        <v>10</v>
      </c>
      <c r="B231" s="148" t="s">
        <v>20</v>
      </c>
      <c r="C231" s="152">
        <v>5.9</v>
      </c>
      <c r="D231" s="152">
        <v>5.9</v>
      </c>
      <c r="E231" s="160">
        <f t="shared" si="13"/>
        <v>100</v>
      </c>
    </row>
    <row r="232" spans="1:5" ht="15.75">
      <c r="A232" s="148"/>
      <c r="B232" s="148" t="s">
        <v>21</v>
      </c>
      <c r="C232" s="152">
        <f>C222+C223+C224+C225+C226+C227+C228+C229+C230+C231</f>
        <v>91.20000000000002</v>
      </c>
      <c r="D232" s="152">
        <f>D222+D223+D224+D225+D226+D227+D228+D229+D230+D231</f>
        <v>91.20000000000002</v>
      </c>
      <c r="E232" s="160">
        <f t="shared" si="13"/>
        <v>100</v>
      </c>
    </row>
    <row r="233" spans="1:5" ht="12.75">
      <c r="A233" s="144"/>
      <c r="B233" s="144"/>
      <c r="C233" s="144"/>
      <c r="D233" s="144"/>
      <c r="E233" s="144"/>
    </row>
    <row r="234" spans="1:5" ht="12.75">
      <c r="A234" s="144"/>
      <c r="B234" s="144"/>
      <c r="C234" s="144"/>
      <c r="D234" s="144"/>
      <c r="E234" s="144"/>
    </row>
    <row r="235" spans="1:5" ht="15.75">
      <c r="A235" s="144"/>
      <c r="B235" s="162"/>
      <c r="C235" s="144"/>
      <c r="D235" s="144"/>
      <c r="E235" s="144"/>
    </row>
    <row r="236" spans="1:5" ht="12.75">
      <c r="A236" s="303" t="s">
        <v>639</v>
      </c>
      <c r="B236" s="303"/>
      <c r="C236" s="303"/>
      <c r="D236" s="303"/>
      <c r="E236" s="303"/>
    </row>
    <row r="237" spans="1:5" ht="12.75">
      <c r="A237" s="303" t="s">
        <v>29</v>
      </c>
      <c r="B237" s="303"/>
      <c r="C237" s="303"/>
      <c r="D237" s="303"/>
      <c r="E237" s="303"/>
    </row>
    <row r="238" spans="1:5" ht="12.75">
      <c r="A238" s="303" t="s">
        <v>1152</v>
      </c>
      <c r="B238" s="303"/>
      <c r="C238" s="303"/>
      <c r="D238" s="303"/>
      <c r="E238" s="303"/>
    </row>
    <row r="239" spans="1:5" ht="12.75">
      <c r="A239" s="144"/>
      <c r="B239" s="144"/>
      <c r="C239" s="144"/>
      <c r="D239" s="144"/>
      <c r="E239" s="144"/>
    </row>
    <row r="240" spans="1:5" ht="12.75">
      <c r="A240" s="144"/>
      <c r="B240" s="144"/>
      <c r="C240" s="144"/>
      <c r="D240" s="144"/>
      <c r="E240" s="144"/>
    </row>
    <row r="241" spans="1:5" ht="54" customHeight="1">
      <c r="A241" s="304" t="s">
        <v>906</v>
      </c>
      <c r="B241" s="304"/>
      <c r="C241" s="304"/>
      <c r="D241" s="304"/>
      <c r="E241" s="304"/>
    </row>
    <row r="242" spans="1:5" ht="12.75">
      <c r="A242" s="155"/>
      <c r="B242" s="146"/>
      <c r="C242" s="146"/>
      <c r="D242" s="154"/>
      <c r="E242" s="157" t="s">
        <v>24</v>
      </c>
    </row>
    <row r="243" spans="1:5" ht="12.75">
      <c r="A243" s="305" t="s">
        <v>537</v>
      </c>
      <c r="B243" s="306" t="s">
        <v>821</v>
      </c>
      <c r="C243" s="308" t="s">
        <v>30</v>
      </c>
      <c r="D243" s="309" t="s">
        <v>47</v>
      </c>
      <c r="E243" s="308" t="s">
        <v>48</v>
      </c>
    </row>
    <row r="244" spans="1:5" ht="26.25" customHeight="1">
      <c r="A244" s="305"/>
      <c r="B244" s="307"/>
      <c r="C244" s="308"/>
      <c r="D244" s="309"/>
      <c r="E244" s="308"/>
    </row>
    <row r="245" spans="1:5" ht="15.75">
      <c r="A245" s="151">
        <v>1</v>
      </c>
      <c r="B245" s="148" t="s">
        <v>540</v>
      </c>
      <c r="C245" s="152">
        <v>451.6</v>
      </c>
      <c r="D245" s="152">
        <v>451.6</v>
      </c>
      <c r="E245" s="160">
        <f>D245/C245*100</f>
        <v>100</v>
      </c>
    </row>
    <row r="246" spans="1:5" ht="15.75">
      <c r="A246" s="151">
        <f>A245+1</f>
        <v>2</v>
      </c>
      <c r="B246" s="148" t="s">
        <v>20</v>
      </c>
      <c r="C246" s="152">
        <v>895</v>
      </c>
      <c r="D246" s="152"/>
      <c r="E246" s="160">
        <f>D246/C246*100</f>
        <v>0</v>
      </c>
    </row>
    <row r="247" spans="1:5" ht="15.75">
      <c r="A247" s="148"/>
      <c r="B247" s="148" t="s">
        <v>21</v>
      </c>
      <c r="C247" s="152">
        <f>C245+C246</f>
        <v>1346.6</v>
      </c>
      <c r="D247" s="152">
        <f>D245+D246</f>
        <v>451.6</v>
      </c>
      <c r="E247" s="160">
        <f>D247/C247*100</f>
        <v>33.536313678895</v>
      </c>
    </row>
    <row r="248" spans="1:5" ht="12.75">
      <c r="A248" s="144"/>
      <c r="B248" s="144"/>
      <c r="C248" s="144"/>
      <c r="D248" s="144"/>
      <c r="E248" s="144"/>
    </row>
    <row r="249" spans="1:5" ht="12.75">
      <c r="A249" s="144"/>
      <c r="B249" s="144"/>
      <c r="C249" s="144"/>
      <c r="D249" s="144"/>
      <c r="E249" s="144"/>
    </row>
    <row r="250" spans="1:5" ht="12.75">
      <c r="A250" s="144"/>
      <c r="B250" s="144"/>
      <c r="C250" s="144"/>
      <c r="D250" s="144"/>
      <c r="E250" s="144"/>
    </row>
    <row r="251" spans="1:5" ht="12.75">
      <c r="A251" s="144"/>
      <c r="B251" s="144"/>
      <c r="C251" s="144"/>
      <c r="D251" s="144"/>
      <c r="E251" s="144"/>
    </row>
    <row r="252" spans="1:5" ht="12.75">
      <c r="A252" s="303"/>
      <c r="B252" s="303"/>
      <c r="C252" s="303"/>
      <c r="D252" s="303"/>
      <c r="E252" s="303"/>
    </row>
    <row r="253" spans="1:5" ht="12.75">
      <c r="A253" s="303"/>
      <c r="B253" s="303"/>
      <c r="C253" s="303"/>
      <c r="D253" s="303"/>
      <c r="E253" s="303"/>
    </row>
    <row r="254" spans="1:5" ht="12.75">
      <c r="A254" s="303"/>
      <c r="B254" s="303"/>
      <c r="C254" s="303"/>
      <c r="D254" s="303"/>
      <c r="E254" s="303"/>
    </row>
    <row r="255" spans="1:5" ht="12.75">
      <c r="A255" s="144"/>
      <c r="B255" s="144"/>
      <c r="C255" s="144"/>
      <c r="D255" s="144"/>
      <c r="E255" s="144"/>
    </row>
    <row r="256" spans="1:5" ht="12.75">
      <c r="A256" s="144"/>
      <c r="B256" s="144"/>
      <c r="C256" s="144"/>
      <c r="D256" s="144"/>
      <c r="E256" s="144"/>
    </row>
    <row r="257" spans="1:5" ht="12.75">
      <c r="A257" s="144"/>
      <c r="B257" s="144"/>
      <c r="C257" s="144"/>
      <c r="D257" s="144"/>
      <c r="E257" s="144"/>
    </row>
    <row r="258" spans="1:5" ht="12.75">
      <c r="A258" s="303"/>
      <c r="B258" s="303"/>
      <c r="C258" s="303"/>
      <c r="D258" s="303"/>
      <c r="E258" s="303"/>
    </row>
    <row r="259" spans="1:5" ht="12.75">
      <c r="A259" s="303"/>
      <c r="B259" s="303"/>
      <c r="C259" s="303"/>
      <c r="D259" s="303"/>
      <c r="E259" s="303"/>
    </row>
    <row r="260" spans="1:5" ht="12.75">
      <c r="A260" s="303"/>
      <c r="B260" s="303"/>
      <c r="C260" s="303"/>
      <c r="D260" s="303"/>
      <c r="E260" s="303"/>
    </row>
    <row r="261" spans="1:5" ht="12.75">
      <c r="A261" s="144"/>
      <c r="B261" s="144"/>
      <c r="C261" s="144"/>
      <c r="D261" s="144"/>
      <c r="E261" s="144"/>
    </row>
    <row r="262" spans="1:5" ht="12.75">
      <c r="A262" s="144"/>
      <c r="B262" s="144"/>
      <c r="C262" s="144"/>
      <c r="D262" s="144"/>
      <c r="E262" s="144"/>
    </row>
    <row r="263" spans="1:5" ht="12.75">
      <c r="A263" s="303" t="s">
        <v>640</v>
      </c>
      <c r="B263" s="303"/>
      <c r="C263" s="303"/>
      <c r="D263" s="303"/>
      <c r="E263" s="303"/>
    </row>
    <row r="264" spans="1:5" ht="12.75">
      <c r="A264" s="303" t="s">
        <v>29</v>
      </c>
      <c r="B264" s="303"/>
      <c r="C264" s="303"/>
      <c r="D264" s="303"/>
      <c r="E264" s="303"/>
    </row>
    <row r="265" spans="1:5" ht="12.75">
      <c r="A265" s="303" t="s">
        <v>1152</v>
      </c>
      <c r="B265" s="303"/>
      <c r="C265" s="303"/>
      <c r="D265" s="303"/>
      <c r="E265" s="303"/>
    </row>
    <row r="266" spans="1:5" ht="12.75">
      <c r="A266" s="144"/>
      <c r="B266" s="144"/>
      <c r="C266" s="144"/>
      <c r="D266" s="144"/>
      <c r="E266" s="144"/>
    </row>
    <row r="267" spans="1:5" ht="12.75">
      <c r="A267" s="144"/>
      <c r="B267" s="144"/>
      <c r="C267" s="144"/>
      <c r="D267" s="144"/>
      <c r="E267" s="144"/>
    </row>
    <row r="268" spans="1:5" ht="79.5" customHeight="1">
      <c r="A268" s="304" t="s">
        <v>910</v>
      </c>
      <c r="B268" s="304"/>
      <c r="C268" s="304"/>
      <c r="D268" s="304"/>
      <c r="E268" s="304"/>
    </row>
    <row r="269" spans="1:5" ht="10.5" customHeight="1">
      <c r="A269" s="161"/>
      <c r="B269" s="161"/>
      <c r="C269" s="161"/>
      <c r="D269" s="161"/>
      <c r="E269" s="161"/>
    </row>
    <row r="270" spans="1:5" ht="12.75">
      <c r="A270" s="155"/>
      <c r="B270" s="146"/>
      <c r="C270" s="146"/>
      <c r="D270" s="154"/>
      <c r="E270" s="157" t="s">
        <v>24</v>
      </c>
    </row>
    <row r="271" spans="1:5" ht="12.75">
      <c r="A271" s="305" t="s">
        <v>537</v>
      </c>
      <c r="B271" s="306" t="s">
        <v>821</v>
      </c>
      <c r="C271" s="308" t="s">
        <v>30</v>
      </c>
      <c r="D271" s="309" t="s">
        <v>47</v>
      </c>
      <c r="E271" s="308" t="s">
        <v>48</v>
      </c>
    </row>
    <row r="272" spans="1:5" ht="24.75" customHeight="1">
      <c r="A272" s="305"/>
      <c r="B272" s="307"/>
      <c r="C272" s="308"/>
      <c r="D272" s="309"/>
      <c r="E272" s="308"/>
    </row>
    <row r="273" spans="1:5" ht="15.75">
      <c r="A273" s="151">
        <v>1</v>
      </c>
      <c r="B273" s="148" t="s">
        <v>541</v>
      </c>
      <c r="C273" s="152">
        <v>59.4</v>
      </c>
      <c r="D273" s="152">
        <v>53.4</v>
      </c>
      <c r="E273" s="160">
        <f>D273/C273*100</f>
        <v>89.8989898989899</v>
      </c>
    </row>
    <row r="274" spans="1:5" ht="15.75">
      <c r="A274" s="151">
        <v>2</v>
      </c>
      <c r="B274" s="148" t="s">
        <v>542</v>
      </c>
      <c r="C274" s="152">
        <v>36</v>
      </c>
      <c r="D274" s="152">
        <v>36</v>
      </c>
      <c r="E274" s="160">
        <f>D274/C274*100</f>
        <v>100</v>
      </c>
    </row>
    <row r="275" spans="1:5" ht="15.75">
      <c r="A275" s="148"/>
      <c r="B275" s="148" t="s">
        <v>21</v>
      </c>
      <c r="C275" s="152">
        <f>C273+C274</f>
        <v>95.4</v>
      </c>
      <c r="D275" s="152">
        <f>D273+D274</f>
        <v>89.4</v>
      </c>
      <c r="E275" s="160">
        <f>D275/C275*100</f>
        <v>93.71069182389937</v>
      </c>
    </row>
    <row r="276" spans="1:5" ht="15.75">
      <c r="A276" s="162"/>
      <c r="B276" s="162"/>
      <c r="C276" s="163"/>
      <c r="D276" s="163"/>
      <c r="E276" s="164"/>
    </row>
    <row r="277" spans="1:5" ht="15.75">
      <c r="A277" s="162"/>
      <c r="B277" s="162"/>
      <c r="C277" s="163"/>
      <c r="D277" s="163"/>
      <c r="E277" s="164"/>
    </row>
    <row r="278" spans="1:5" ht="12.75">
      <c r="A278" s="303" t="s">
        <v>641</v>
      </c>
      <c r="B278" s="303"/>
      <c r="C278" s="303"/>
      <c r="D278" s="303"/>
      <c r="E278" s="303"/>
    </row>
    <row r="279" spans="1:5" ht="12.75">
      <c r="A279" s="303" t="s">
        <v>29</v>
      </c>
      <c r="B279" s="303"/>
      <c r="C279" s="303"/>
      <c r="D279" s="303"/>
      <c r="E279" s="303"/>
    </row>
    <row r="280" spans="1:5" ht="12.75">
      <c r="A280" s="303" t="s">
        <v>1152</v>
      </c>
      <c r="B280" s="303"/>
      <c r="C280" s="303"/>
      <c r="D280" s="303"/>
      <c r="E280" s="303"/>
    </row>
    <row r="281" spans="1:5" ht="12.75">
      <c r="A281" s="144"/>
      <c r="B281" s="144"/>
      <c r="C281" s="144"/>
      <c r="D281" s="144"/>
      <c r="E281" s="144"/>
    </row>
    <row r="282" spans="1:5" ht="12.75">
      <c r="A282" s="144"/>
      <c r="B282" s="144"/>
      <c r="C282" s="144"/>
      <c r="D282" s="144"/>
      <c r="E282" s="144"/>
    </row>
    <row r="283" spans="1:5" ht="66" customHeight="1">
      <c r="A283" s="304" t="s">
        <v>908</v>
      </c>
      <c r="B283" s="304"/>
      <c r="C283" s="304"/>
      <c r="D283" s="304"/>
      <c r="E283" s="304"/>
    </row>
    <row r="284" spans="1:5" ht="12.75">
      <c r="A284" s="155"/>
      <c r="B284" s="146"/>
      <c r="C284" s="146"/>
      <c r="D284" s="154"/>
      <c r="E284" s="157" t="s">
        <v>24</v>
      </c>
    </row>
    <row r="285" spans="1:5" ht="12.75">
      <c r="A285" s="305" t="s">
        <v>537</v>
      </c>
      <c r="B285" s="306" t="s">
        <v>821</v>
      </c>
      <c r="C285" s="308" t="s">
        <v>30</v>
      </c>
      <c r="D285" s="309" t="s">
        <v>47</v>
      </c>
      <c r="E285" s="308" t="s">
        <v>48</v>
      </c>
    </row>
    <row r="286" spans="1:5" ht="24" customHeight="1">
      <c r="A286" s="305"/>
      <c r="B286" s="307"/>
      <c r="C286" s="308"/>
      <c r="D286" s="309"/>
      <c r="E286" s="308"/>
    </row>
    <row r="287" spans="1:5" ht="15.75">
      <c r="A287" s="151">
        <v>1</v>
      </c>
      <c r="B287" s="159" t="s">
        <v>538</v>
      </c>
      <c r="C287" s="152">
        <v>591.2</v>
      </c>
      <c r="D287" s="152">
        <v>591.2</v>
      </c>
      <c r="E287" s="160">
        <f aca="true" t="shared" si="14" ref="E287:E292">D287/C287*100</f>
        <v>100</v>
      </c>
    </row>
    <row r="288" spans="1:5" ht="15.75">
      <c r="A288" s="151">
        <f>A287+1</f>
        <v>2</v>
      </c>
      <c r="B288" s="148" t="s">
        <v>539</v>
      </c>
      <c r="C288" s="152">
        <v>485.1</v>
      </c>
      <c r="D288" s="152"/>
      <c r="E288" s="160">
        <f t="shared" si="14"/>
        <v>0</v>
      </c>
    </row>
    <row r="289" spans="1:5" ht="15.75">
      <c r="A289" s="151">
        <f>A288+1</f>
        <v>3</v>
      </c>
      <c r="B289" s="148" t="s">
        <v>540</v>
      </c>
      <c r="C289" s="152">
        <v>381.4</v>
      </c>
      <c r="D289" s="152">
        <v>381.4</v>
      </c>
      <c r="E289" s="160">
        <f t="shared" si="14"/>
        <v>100</v>
      </c>
    </row>
    <row r="290" spans="1:5" ht="15.75">
      <c r="A290" s="151">
        <f>A289+1</f>
        <v>4</v>
      </c>
      <c r="B290" s="148" t="s">
        <v>541</v>
      </c>
      <c r="C290" s="152">
        <v>1506.8</v>
      </c>
      <c r="D290" s="152">
        <v>1506.8</v>
      </c>
      <c r="E290" s="160">
        <f t="shared" si="14"/>
        <v>100</v>
      </c>
    </row>
    <row r="291" spans="1:5" ht="15.75">
      <c r="A291" s="151">
        <v>5</v>
      </c>
      <c r="B291" s="148" t="s">
        <v>19</v>
      </c>
      <c r="C291" s="152">
        <v>200</v>
      </c>
      <c r="D291" s="152">
        <v>200</v>
      </c>
      <c r="E291" s="160">
        <f t="shared" si="14"/>
        <v>100</v>
      </c>
    </row>
    <row r="292" spans="1:5" ht="15.75">
      <c r="A292" s="148"/>
      <c r="B292" s="148" t="s">
        <v>21</v>
      </c>
      <c r="C292" s="152">
        <f>C287+C288+C289+C290+C291</f>
        <v>3164.5</v>
      </c>
      <c r="D292" s="152">
        <f>D287+D288+D289+D290+D291</f>
        <v>2679.4</v>
      </c>
      <c r="E292" s="160">
        <f t="shared" si="14"/>
        <v>84.67056407015326</v>
      </c>
    </row>
    <row r="293" spans="1:5" ht="12.75">
      <c r="A293" s="144"/>
      <c r="B293" s="144"/>
      <c r="C293" s="144"/>
      <c r="D293" s="144"/>
      <c r="E293" s="144"/>
    </row>
    <row r="294" spans="1:5" ht="12.75">
      <c r="A294" s="144"/>
      <c r="B294" s="144"/>
      <c r="C294" s="144"/>
      <c r="D294" s="144"/>
      <c r="E294" s="144"/>
    </row>
    <row r="295" spans="1:5" ht="12.75">
      <c r="A295" s="303" t="s">
        <v>285</v>
      </c>
      <c r="B295" s="303"/>
      <c r="C295" s="303"/>
      <c r="D295" s="303"/>
      <c r="E295" s="303"/>
    </row>
    <row r="296" spans="1:5" ht="12.75">
      <c r="A296" s="303" t="s">
        <v>29</v>
      </c>
      <c r="B296" s="303"/>
      <c r="C296" s="303"/>
      <c r="D296" s="303"/>
      <c r="E296" s="303"/>
    </row>
    <row r="297" spans="1:5" ht="12.75">
      <c r="A297" s="303" t="s">
        <v>1152</v>
      </c>
      <c r="B297" s="303"/>
      <c r="C297" s="303"/>
      <c r="D297" s="303"/>
      <c r="E297" s="303"/>
    </row>
    <row r="298" spans="1:5" ht="12.75">
      <c r="A298" s="144"/>
      <c r="B298" s="144"/>
      <c r="C298" s="144"/>
      <c r="D298" s="144"/>
      <c r="E298" s="144"/>
    </row>
    <row r="299" spans="1:5" ht="12.75">
      <c r="A299" s="144"/>
      <c r="B299" s="144"/>
      <c r="C299" s="144"/>
      <c r="D299" s="144"/>
      <c r="E299" s="144"/>
    </row>
    <row r="300" spans="1:5" ht="45" customHeight="1">
      <c r="A300" s="304" t="s">
        <v>909</v>
      </c>
      <c r="B300" s="304"/>
      <c r="C300" s="304"/>
      <c r="D300" s="304"/>
      <c r="E300" s="304"/>
    </row>
    <row r="301" spans="1:5" ht="12.75">
      <c r="A301" s="155"/>
      <c r="B301" s="146"/>
      <c r="C301" s="146"/>
      <c r="D301" s="154"/>
      <c r="E301" s="157" t="s">
        <v>24</v>
      </c>
    </row>
    <row r="302" spans="1:5" ht="12.75">
      <c r="A302" s="305" t="s">
        <v>537</v>
      </c>
      <c r="B302" s="306" t="s">
        <v>821</v>
      </c>
      <c r="C302" s="308" t="s">
        <v>30</v>
      </c>
      <c r="D302" s="309" t="s">
        <v>47</v>
      </c>
      <c r="E302" s="308" t="s">
        <v>48</v>
      </c>
    </row>
    <row r="303" spans="1:5" ht="25.5" customHeight="1">
      <c r="A303" s="305"/>
      <c r="B303" s="307"/>
      <c r="C303" s="308"/>
      <c r="D303" s="309"/>
      <c r="E303" s="308"/>
    </row>
    <row r="304" spans="1:5" ht="15.75">
      <c r="A304" s="151">
        <v>1</v>
      </c>
      <c r="B304" s="148" t="s">
        <v>540</v>
      </c>
      <c r="C304" s="152">
        <v>2000</v>
      </c>
      <c r="D304" s="152"/>
      <c r="E304" s="160">
        <f>D304/C304*100</f>
        <v>0</v>
      </c>
    </row>
    <row r="305" spans="1:5" ht="15.75">
      <c r="A305" s="151">
        <v>2</v>
      </c>
      <c r="B305" s="148" t="s">
        <v>541</v>
      </c>
      <c r="C305" s="152">
        <v>1960</v>
      </c>
      <c r="D305" s="152"/>
      <c r="E305" s="160">
        <f>D305/C305*100</f>
        <v>0</v>
      </c>
    </row>
    <row r="306" spans="1:5" ht="15.75">
      <c r="A306" s="148"/>
      <c r="B306" s="148" t="s">
        <v>21</v>
      </c>
      <c r="C306" s="152">
        <f>C304+C305</f>
        <v>3960</v>
      </c>
      <c r="D306" s="152">
        <f>D304+D305</f>
        <v>0</v>
      </c>
      <c r="E306" s="160">
        <f>D306/C306*100</f>
        <v>0</v>
      </c>
    </row>
    <row r="307" spans="1:5" ht="15.75">
      <c r="A307" s="162"/>
      <c r="B307" s="162"/>
      <c r="C307" s="163"/>
      <c r="D307" s="163"/>
      <c r="E307" s="164"/>
    </row>
    <row r="308" spans="1:5" ht="12.75">
      <c r="A308" s="303" t="s">
        <v>427</v>
      </c>
      <c r="B308" s="303"/>
      <c r="C308" s="303"/>
      <c r="D308" s="303"/>
      <c r="E308" s="303"/>
    </row>
    <row r="309" spans="1:5" ht="12.75">
      <c r="A309" s="303" t="s">
        <v>29</v>
      </c>
      <c r="B309" s="303"/>
      <c r="C309" s="303"/>
      <c r="D309" s="303"/>
      <c r="E309" s="303"/>
    </row>
    <row r="310" spans="1:5" ht="12.75">
      <c r="A310" s="303" t="s">
        <v>1152</v>
      </c>
      <c r="B310" s="303"/>
      <c r="C310" s="303"/>
      <c r="D310" s="303"/>
      <c r="E310" s="303"/>
    </row>
    <row r="311" spans="1:5" ht="12.75">
      <c r="A311" s="144"/>
      <c r="B311" s="144"/>
      <c r="C311" s="144"/>
      <c r="D311" s="144"/>
      <c r="E311" s="144"/>
    </row>
    <row r="312" spans="1:5" ht="12.75">
      <c r="A312" s="144"/>
      <c r="B312" s="144"/>
      <c r="C312" s="144"/>
      <c r="D312" s="144"/>
      <c r="E312" s="144"/>
    </row>
    <row r="313" spans="1:5" ht="51.75" customHeight="1">
      <c r="A313" s="304" t="s">
        <v>905</v>
      </c>
      <c r="B313" s="304"/>
      <c r="C313" s="304"/>
      <c r="D313" s="304"/>
      <c r="E313" s="304"/>
    </row>
    <row r="314" spans="1:5" ht="15.75">
      <c r="A314" s="161"/>
      <c r="B314" s="161"/>
      <c r="C314" s="161"/>
      <c r="D314" s="161"/>
      <c r="E314" s="161"/>
    </row>
    <row r="315" spans="1:5" ht="12.75">
      <c r="A315" s="155"/>
      <c r="B315" s="146"/>
      <c r="C315" s="146"/>
      <c r="D315" s="154"/>
      <c r="E315" s="157" t="s">
        <v>24</v>
      </c>
    </row>
    <row r="316" spans="1:5" ht="12.75">
      <c r="A316" s="305" t="s">
        <v>537</v>
      </c>
      <c r="B316" s="306" t="s">
        <v>821</v>
      </c>
      <c r="C316" s="308" t="s">
        <v>30</v>
      </c>
      <c r="D316" s="309" t="s">
        <v>47</v>
      </c>
      <c r="E316" s="308" t="s">
        <v>48</v>
      </c>
    </row>
    <row r="317" spans="1:5" ht="12.75">
      <c r="A317" s="305"/>
      <c r="B317" s="307"/>
      <c r="C317" s="308"/>
      <c r="D317" s="309"/>
      <c r="E317" s="308"/>
    </row>
    <row r="318" spans="1:5" ht="15.75">
      <c r="A318" s="158">
        <v>1</v>
      </c>
      <c r="B318" s="159" t="s">
        <v>22</v>
      </c>
      <c r="C318" s="160">
        <v>177.9</v>
      </c>
      <c r="D318" s="160">
        <v>177.9</v>
      </c>
      <c r="E318" s="160">
        <f>D318/C318*100</f>
        <v>100</v>
      </c>
    </row>
    <row r="319" spans="1:5" ht="15.75">
      <c r="A319" s="151">
        <v>2</v>
      </c>
      <c r="B319" s="148" t="s">
        <v>538</v>
      </c>
      <c r="C319" s="152">
        <v>512.5</v>
      </c>
      <c r="D319" s="152">
        <v>512.5</v>
      </c>
      <c r="E319" s="160">
        <f aca="true" t="shared" si="15" ref="E319:E328">D319/C319*100</f>
        <v>100</v>
      </c>
    </row>
    <row r="320" spans="1:5" ht="15.75">
      <c r="A320" s="151">
        <v>3</v>
      </c>
      <c r="B320" s="148" t="s">
        <v>539</v>
      </c>
      <c r="C320" s="152">
        <v>253.6</v>
      </c>
      <c r="D320" s="152">
        <v>253.6</v>
      </c>
      <c r="E320" s="160">
        <f t="shared" si="15"/>
        <v>100</v>
      </c>
    </row>
    <row r="321" spans="1:5" ht="15.75">
      <c r="A321" s="151">
        <v>4</v>
      </c>
      <c r="B321" s="148" t="s">
        <v>540</v>
      </c>
      <c r="C321" s="152">
        <v>385.4</v>
      </c>
      <c r="D321" s="152">
        <v>385.4</v>
      </c>
      <c r="E321" s="160">
        <f t="shared" si="15"/>
        <v>100</v>
      </c>
    </row>
    <row r="322" spans="1:5" ht="15.75">
      <c r="A322" s="151">
        <v>5</v>
      </c>
      <c r="B322" s="148" t="s">
        <v>541</v>
      </c>
      <c r="C322" s="152">
        <v>490.5</v>
      </c>
      <c r="D322" s="152">
        <v>490.5</v>
      </c>
      <c r="E322" s="160">
        <f t="shared" si="15"/>
        <v>100</v>
      </c>
    </row>
    <row r="323" spans="1:5" ht="15.75">
      <c r="A323" s="151">
        <v>6</v>
      </c>
      <c r="B323" s="148" t="s">
        <v>542</v>
      </c>
      <c r="C323" s="152">
        <v>335.4</v>
      </c>
      <c r="D323" s="152">
        <v>335.4</v>
      </c>
      <c r="E323" s="160">
        <f t="shared" si="15"/>
        <v>100</v>
      </c>
    </row>
    <row r="324" spans="1:5" ht="15.75">
      <c r="A324" s="151">
        <v>7</v>
      </c>
      <c r="B324" s="148" t="s">
        <v>17</v>
      </c>
      <c r="C324" s="152">
        <v>284.7</v>
      </c>
      <c r="D324" s="152">
        <v>284.7</v>
      </c>
      <c r="E324" s="160">
        <f t="shared" si="15"/>
        <v>100</v>
      </c>
    </row>
    <row r="325" spans="1:5" ht="15.75">
      <c r="A325" s="151">
        <v>8</v>
      </c>
      <c r="B325" s="148" t="s">
        <v>18</v>
      </c>
      <c r="C325" s="152">
        <v>253.1</v>
      </c>
      <c r="D325" s="152">
        <v>253.1</v>
      </c>
      <c r="E325" s="160">
        <f t="shared" si="15"/>
        <v>100</v>
      </c>
    </row>
    <row r="326" spans="1:5" ht="15.75">
      <c r="A326" s="151">
        <v>9</v>
      </c>
      <c r="B326" s="148" t="s">
        <v>19</v>
      </c>
      <c r="C326" s="152">
        <v>305.3</v>
      </c>
      <c r="D326" s="152">
        <v>305.3</v>
      </c>
      <c r="E326" s="160">
        <f t="shared" si="15"/>
        <v>100</v>
      </c>
    </row>
    <row r="327" spans="1:5" ht="15.75">
      <c r="A327" s="151">
        <v>10</v>
      </c>
      <c r="B327" s="148" t="s">
        <v>20</v>
      </c>
      <c r="C327" s="152">
        <v>474.8</v>
      </c>
      <c r="D327" s="152">
        <v>474.8</v>
      </c>
      <c r="E327" s="160">
        <f t="shared" si="15"/>
        <v>100</v>
      </c>
    </row>
    <row r="328" spans="1:5" ht="15.75">
      <c r="A328" s="148"/>
      <c r="B328" s="148" t="s">
        <v>21</v>
      </c>
      <c r="C328" s="152">
        <f>C318+C319+C320+C321+C322+C323+C324+C325+C326+C327</f>
        <v>3473.2000000000003</v>
      </c>
      <c r="D328" s="152">
        <f>D318+D319+D320+D321+D322+D323+D324+D325+D326+D327</f>
        <v>3473.2000000000003</v>
      </c>
      <c r="E328" s="160">
        <f t="shared" si="15"/>
        <v>100</v>
      </c>
    </row>
    <row r="329" spans="1:5" ht="15.75">
      <c r="A329" s="162"/>
      <c r="B329" s="162"/>
      <c r="C329" s="163"/>
      <c r="D329" s="163"/>
      <c r="E329" s="164"/>
    </row>
    <row r="330" spans="1:5" ht="15.75">
      <c r="A330" s="162"/>
      <c r="B330" s="162"/>
      <c r="C330" s="163"/>
      <c r="D330" s="163"/>
      <c r="E330" s="164"/>
    </row>
    <row r="331" spans="1:5" ht="12.75">
      <c r="A331" s="144"/>
      <c r="B331" s="144"/>
      <c r="C331" s="144"/>
      <c r="D331" s="144"/>
      <c r="E331" s="144"/>
    </row>
    <row r="332" spans="1:5" ht="12.75">
      <c r="A332" s="144"/>
      <c r="B332" s="144"/>
      <c r="C332" s="144"/>
      <c r="D332" s="144"/>
      <c r="E332" s="144"/>
    </row>
    <row r="333" spans="1:5" ht="12.75">
      <c r="A333" s="303" t="s">
        <v>637</v>
      </c>
      <c r="B333" s="303"/>
      <c r="C333" s="303"/>
      <c r="D333" s="303"/>
      <c r="E333" s="303"/>
    </row>
    <row r="334" spans="1:5" ht="12.75">
      <c r="A334" s="303" t="s">
        <v>29</v>
      </c>
      <c r="B334" s="303"/>
      <c r="C334" s="303"/>
      <c r="D334" s="303"/>
      <c r="E334" s="303"/>
    </row>
    <row r="335" spans="1:5" ht="12.75">
      <c r="A335" s="303" t="s">
        <v>1152</v>
      </c>
      <c r="B335" s="303"/>
      <c r="C335" s="303"/>
      <c r="D335" s="303"/>
      <c r="E335" s="303"/>
    </row>
    <row r="336" spans="1:5" ht="12.75">
      <c r="A336" s="144"/>
      <c r="B336" s="144"/>
      <c r="C336" s="144"/>
      <c r="D336" s="144"/>
      <c r="E336" s="144"/>
    </row>
    <row r="337" spans="1:5" ht="12.75">
      <c r="A337" s="144"/>
      <c r="B337" s="144"/>
      <c r="C337" s="144"/>
      <c r="D337" s="144"/>
      <c r="E337" s="144"/>
    </row>
    <row r="338" spans="1:5" ht="50.25" customHeight="1">
      <c r="A338" s="304" t="s">
        <v>914</v>
      </c>
      <c r="B338" s="304"/>
      <c r="C338" s="304"/>
      <c r="D338" s="304"/>
      <c r="E338" s="304"/>
    </row>
    <row r="339" spans="1:5" ht="12.75">
      <c r="A339" s="155"/>
      <c r="B339" s="146"/>
      <c r="C339" s="146"/>
      <c r="D339" s="154"/>
      <c r="E339" s="157" t="s">
        <v>24</v>
      </c>
    </row>
    <row r="340" spans="1:5" ht="12.75">
      <c r="A340" s="305" t="s">
        <v>537</v>
      </c>
      <c r="B340" s="306" t="s">
        <v>821</v>
      </c>
      <c r="C340" s="308" t="s">
        <v>30</v>
      </c>
      <c r="D340" s="309" t="s">
        <v>47</v>
      </c>
      <c r="E340" s="308" t="s">
        <v>48</v>
      </c>
    </row>
    <row r="341" spans="1:5" ht="27.75" customHeight="1">
      <c r="A341" s="305"/>
      <c r="B341" s="307"/>
      <c r="C341" s="308"/>
      <c r="D341" s="309"/>
      <c r="E341" s="308"/>
    </row>
    <row r="342" spans="1:5" ht="15.75">
      <c r="A342" s="151">
        <v>1</v>
      </c>
      <c r="B342" s="148" t="s">
        <v>19</v>
      </c>
      <c r="C342" s="152">
        <v>50</v>
      </c>
      <c r="D342" s="152">
        <v>50</v>
      </c>
      <c r="E342" s="160">
        <f>D342/C342*100</f>
        <v>100</v>
      </c>
    </row>
    <row r="343" spans="1:5" ht="15.75">
      <c r="A343" s="148"/>
      <c r="B343" s="148" t="s">
        <v>21</v>
      </c>
      <c r="C343" s="152">
        <f>C342</f>
        <v>50</v>
      </c>
      <c r="D343" s="152">
        <f>D342</f>
        <v>50</v>
      </c>
      <c r="E343" s="160">
        <f>D343/C343*100</f>
        <v>100</v>
      </c>
    </row>
    <row r="344" spans="1:5" ht="15.75">
      <c r="A344" s="162"/>
      <c r="B344" s="162"/>
      <c r="C344" s="163"/>
      <c r="D344" s="163"/>
      <c r="E344" s="164"/>
    </row>
    <row r="345" spans="1:5" ht="15.75">
      <c r="A345" s="162"/>
      <c r="B345" s="162"/>
      <c r="C345" s="163"/>
      <c r="D345" s="163"/>
      <c r="E345" s="164"/>
    </row>
    <row r="346" spans="1:5" ht="15.75">
      <c r="A346" s="162"/>
      <c r="B346" s="162"/>
      <c r="C346" s="163"/>
      <c r="D346" s="163"/>
      <c r="E346" s="164"/>
    </row>
    <row r="347" spans="1:5" ht="15.75">
      <c r="A347" s="162"/>
      <c r="B347" s="162"/>
      <c r="C347" s="163"/>
      <c r="D347" s="163"/>
      <c r="E347" s="164"/>
    </row>
    <row r="348" spans="1:5" ht="15.75">
      <c r="A348" s="162"/>
      <c r="B348" s="162"/>
      <c r="C348" s="163"/>
      <c r="D348" s="163"/>
      <c r="E348" s="164"/>
    </row>
    <row r="349" spans="1:5" ht="15.75">
      <c r="A349" s="162"/>
      <c r="B349" s="162"/>
      <c r="C349" s="163"/>
      <c r="D349" s="163"/>
      <c r="E349" s="164"/>
    </row>
    <row r="350" spans="1:5" ht="15.75">
      <c r="A350" s="162"/>
      <c r="B350" s="162"/>
      <c r="C350" s="163"/>
      <c r="D350" s="163"/>
      <c r="E350" s="164"/>
    </row>
    <row r="351" spans="1:5" ht="15.75">
      <c r="A351" s="162"/>
      <c r="B351" s="162"/>
      <c r="C351" s="163"/>
      <c r="D351" s="163"/>
      <c r="E351" s="164"/>
    </row>
    <row r="352" spans="1:5" ht="15.75">
      <c r="A352" s="162"/>
      <c r="B352" s="162"/>
      <c r="C352" s="163"/>
      <c r="D352" s="163"/>
      <c r="E352" s="164"/>
    </row>
    <row r="353" spans="1:5" ht="15.75">
      <c r="A353" s="162"/>
      <c r="B353" s="162"/>
      <c r="C353" s="163"/>
      <c r="D353" s="163"/>
      <c r="E353" s="164"/>
    </row>
    <row r="354" spans="1:5" ht="15.75">
      <c r="A354" s="162"/>
      <c r="B354" s="162"/>
      <c r="C354" s="163"/>
      <c r="D354" s="163"/>
      <c r="E354" s="164"/>
    </row>
    <row r="355" spans="1:5" ht="15.75">
      <c r="A355" s="162"/>
      <c r="B355" s="162"/>
      <c r="C355" s="163"/>
      <c r="D355" s="163"/>
      <c r="E355" s="164"/>
    </row>
    <row r="356" spans="1:5" ht="12.75">
      <c r="A356" s="144"/>
      <c r="B356" s="144"/>
      <c r="C356" s="144"/>
      <c r="D356" s="144"/>
      <c r="E356" s="144"/>
    </row>
    <row r="357" spans="1:5" ht="12.75">
      <c r="A357" s="303" t="s">
        <v>428</v>
      </c>
      <c r="B357" s="303"/>
      <c r="C357" s="303"/>
      <c r="D357" s="303"/>
      <c r="E357" s="303"/>
    </row>
    <row r="358" spans="1:5" ht="12.75">
      <c r="A358" s="303" t="s">
        <v>29</v>
      </c>
      <c r="B358" s="303"/>
      <c r="C358" s="303"/>
      <c r="D358" s="303"/>
      <c r="E358" s="303"/>
    </row>
    <row r="359" spans="1:5" ht="12.75">
      <c r="A359" s="303" t="s">
        <v>1152</v>
      </c>
      <c r="B359" s="303"/>
      <c r="C359" s="303"/>
      <c r="D359" s="303"/>
      <c r="E359" s="303"/>
    </row>
    <row r="360" spans="1:5" ht="12.75">
      <c r="A360" s="144"/>
      <c r="B360" s="144"/>
      <c r="C360" s="144"/>
      <c r="D360" s="144"/>
      <c r="E360" s="144"/>
    </row>
    <row r="361" spans="1:5" ht="12.75">
      <c r="A361" s="144"/>
      <c r="B361" s="144"/>
      <c r="C361" s="144"/>
      <c r="D361" s="144"/>
      <c r="E361" s="144"/>
    </row>
    <row r="362" spans="1:5" ht="52.5" customHeight="1">
      <c r="A362" s="304" t="s">
        <v>904</v>
      </c>
      <c r="B362" s="304"/>
      <c r="C362" s="304"/>
      <c r="D362" s="304"/>
      <c r="E362" s="304"/>
    </row>
    <row r="363" spans="1:5" ht="12.75">
      <c r="A363" s="155"/>
      <c r="B363" s="146"/>
      <c r="C363" s="146"/>
      <c r="D363" s="154"/>
      <c r="E363" s="157" t="s">
        <v>24</v>
      </c>
    </row>
    <row r="364" spans="1:5" ht="15.75" customHeight="1">
      <c r="A364" s="305" t="s">
        <v>537</v>
      </c>
      <c r="B364" s="306" t="s">
        <v>821</v>
      </c>
      <c r="C364" s="308" t="s">
        <v>30</v>
      </c>
      <c r="D364" s="309" t="s">
        <v>47</v>
      </c>
      <c r="E364" s="308" t="s">
        <v>48</v>
      </c>
    </row>
    <row r="365" spans="1:5" ht="25.5" customHeight="1">
      <c r="A365" s="305"/>
      <c r="B365" s="307"/>
      <c r="C365" s="308"/>
      <c r="D365" s="309"/>
      <c r="E365" s="308"/>
    </row>
    <row r="366" spans="1:5" ht="15.75">
      <c r="A366" s="151">
        <v>1</v>
      </c>
      <c r="B366" s="148" t="s">
        <v>19</v>
      </c>
      <c r="C366" s="152">
        <v>400</v>
      </c>
      <c r="D366" s="152">
        <v>400</v>
      </c>
      <c r="E366" s="160">
        <f>D366/C366*100</f>
        <v>100</v>
      </c>
    </row>
    <row r="367" spans="1:5" ht="16.5" customHeight="1">
      <c r="A367" s="148"/>
      <c r="B367" s="148" t="s">
        <v>21</v>
      </c>
      <c r="C367" s="152">
        <f>C366</f>
        <v>400</v>
      </c>
      <c r="D367" s="152">
        <f>D366</f>
        <v>400</v>
      </c>
      <c r="E367" s="160">
        <f>D367/C367*100</f>
        <v>100</v>
      </c>
    </row>
    <row r="368" spans="1:5" ht="12.75">
      <c r="A368" s="144"/>
      <c r="B368" s="144"/>
      <c r="C368" s="144"/>
      <c r="D368" s="144"/>
      <c r="E368" s="144"/>
    </row>
    <row r="369" spans="1:5" ht="12.75">
      <c r="A369" s="144"/>
      <c r="B369" s="144"/>
      <c r="C369" s="144"/>
      <c r="D369" s="144"/>
      <c r="E369" s="144"/>
    </row>
    <row r="370" spans="1:5" ht="12.75">
      <c r="A370" s="303" t="s">
        <v>429</v>
      </c>
      <c r="B370" s="303"/>
      <c r="C370" s="303"/>
      <c r="D370" s="303"/>
      <c r="E370" s="303"/>
    </row>
    <row r="371" spans="1:5" ht="12.75">
      <c r="A371" s="303" t="s">
        <v>29</v>
      </c>
      <c r="B371" s="303"/>
      <c r="C371" s="303"/>
      <c r="D371" s="303"/>
      <c r="E371" s="303"/>
    </row>
    <row r="372" spans="1:5" ht="12.75">
      <c r="A372" s="303" t="s">
        <v>1152</v>
      </c>
      <c r="B372" s="303"/>
      <c r="C372" s="303"/>
      <c r="D372" s="303"/>
      <c r="E372" s="303"/>
    </row>
    <row r="373" spans="1:5" ht="12.75">
      <c r="A373" s="144"/>
      <c r="B373" s="144"/>
      <c r="C373" s="144"/>
      <c r="D373" s="144"/>
      <c r="E373" s="144"/>
    </row>
    <row r="374" spans="1:5" ht="12.75">
      <c r="A374" s="144"/>
      <c r="B374" s="144"/>
      <c r="C374" s="144"/>
      <c r="D374" s="144"/>
      <c r="E374" s="144"/>
    </row>
    <row r="375" spans="1:5" ht="60.75" customHeight="1">
      <c r="A375" s="304" t="s">
        <v>913</v>
      </c>
      <c r="B375" s="304"/>
      <c r="C375" s="304"/>
      <c r="D375" s="304"/>
      <c r="E375" s="304"/>
    </row>
    <row r="376" spans="1:5" ht="12.75">
      <c r="A376" s="155"/>
      <c r="B376" s="146"/>
      <c r="C376" s="146"/>
      <c r="D376" s="154"/>
      <c r="E376" s="157" t="s">
        <v>24</v>
      </c>
    </row>
    <row r="377" spans="1:5" ht="12.75">
      <c r="A377" s="305" t="s">
        <v>537</v>
      </c>
      <c r="B377" s="306" t="s">
        <v>821</v>
      </c>
      <c r="C377" s="308" t="s">
        <v>30</v>
      </c>
      <c r="D377" s="309" t="s">
        <v>47</v>
      </c>
      <c r="E377" s="308" t="s">
        <v>48</v>
      </c>
    </row>
    <row r="378" spans="1:5" ht="25.5" customHeight="1">
      <c r="A378" s="305"/>
      <c r="B378" s="307"/>
      <c r="C378" s="308"/>
      <c r="D378" s="309"/>
      <c r="E378" s="308"/>
    </row>
    <row r="379" spans="1:5" ht="15.75">
      <c r="A379" s="151">
        <v>1</v>
      </c>
      <c r="B379" s="148" t="s">
        <v>19</v>
      </c>
      <c r="C379" s="152">
        <v>100</v>
      </c>
      <c r="D379" s="152">
        <v>100</v>
      </c>
      <c r="E379" s="160">
        <f>D379/C379*100</f>
        <v>100</v>
      </c>
    </row>
    <row r="380" spans="1:5" ht="15.75">
      <c r="A380" s="148"/>
      <c r="B380" s="148" t="s">
        <v>21</v>
      </c>
      <c r="C380" s="152">
        <f>C379</f>
        <v>100</v>
      </c>
      <c r="D380" s="152">
        <f>D379</f>
        <v>100</v>
      </c>
      <c r="E380" s="160">
        <f>D380/C380*100</f>
        <v>100</v>
      </c>
    </row>
    <row r="381" spans="1:5" ht="12.75">
      <c r="A381" s="144"/>
      <c r="B381" s="144"/>
      <c r="C381" s="144"/>
      <c r="D381" s="144"/>
      <c r="E381" s="144"/>
    </row>
    <row r="382" spans="1:5" ht="12.75">
      <c r="A382" s="144"/>
      <c r="B382" s="144"/>
      <c r="C382" s="144"/>
      <c r="D382" s="144"/>
      <c r="E382" s="144"/>
    </row>
    <row r="383" spans="1:5" ht="12.75">
      <c r="A383" s="144"/>
      <c r="B383" s="144"/>
      <c r="C383" s="144"/>
      <c r="D383" s="144"/>
      <c r="E383" s="144"/>
    </row>
    <row r="384" spans="1:5" ht="12.75">
      <c r="A384" s="144"/>
      <c r="B384" s="144"/>
      <c r="C384" s="144"/>
      <c r="D384" s="144"/>
      <c r="E384" s="144"/>
    </row>
    <row r="385" spans="1:5" ht="12.75">
      <c r="A385" s="144"/>
      <c r="B385" s="144"/>
      <c r="C385" s="144"/>
      <c r="D385" s="144"/>
      <c r="E385" s="144"/>
    </row>
    <row r="386" spans="1:5" ht="12.75">
      <c r="A386" s="303" t="s">
        <v>430</v>
      </c>
      <c r="B386" s="303"/>
      <c r="C386" s="303"/>
      <c r="D386" s="303"/>
      <c r="E386" s="303"/>
    </row>
    <row r="387" spans="1:5" ht="12.75">
      <c r="A387" s="303" t="s">
        <v>29</v>
      </c>
      <c r="B387" s="303"/>
      <c r="C387" s="303"/>
      <c r="D387" s="303"/>
      <c r="E387" s="303"/>
    </row>
    <row r="388" spans="1:5" ht="12.75">
      <c r="A388" s="303" t="s">
        <v>1152</v>
      </c>
      <c r="B388" s="303"/>
      <c r="C388" s="303"/>
      <c r="D388" s="303"/>
      <c r="E388" s="303"/>
    </row>
    <row r="389" spans="1:5" ht="12.75">
      <c r="A389" s="144"/>
      <c r="B389" s="144"/>
      <c r="C389" s="144"/>
      <c r="D389" s="144"/>
      <c r="E389" s="144"/>
    </row>
    <row r="390" spans="1:5" ht="12.75">
      <c r="A390" s="144"/>
      <c r="B390" s="144"/>
      <c r="C390" s="144"/>
      <c r="D390" s="144"/>
      <c r="E390" s="144"/>
    </row>
    <row r="391" spans="1:5" ht="102" customHeight="1">
      <c r="A391" s="304" t="s">
        <v>903</v>
      </c>
      <c r="B391" s="304"/>
      <c r="C391" s="304"/>
      <c r="D391" s="304"/>
      <c r="E391" s="304"/>
    </row>
    <row r="392" spans="1:5" ht="12.75">
      <c r="A392" s="155"/>
      <c r="B392" s="146"/>
      <c r="C392" s="146"/>
      <c r="D392" s="154"/>
      <c r="E392" s="157" t="s">
        <v>24</v>
      </c>
    </row>
    <row r="393" spans="1:5" ht="12.75">
      <c r="A393" s="305" t="s">
        <v>537</v>
      </c>
      <c r="B393" s="306" t="s">
        <v>821</v>
      </c>
      <c r="C393" s="308" t="s">
        <v>30</v>
      </c>
      <c r="D393" s="309" t="s">
        <v>47</v>
      </c>
      <c r="E393" s="308" t="s">
        <v>48</v>
      </c>
    </row>
    <row r="394" spans="1:5" ht="24.75" customHeight="1">
      <c r="A394" s="305"/>
      <c r="B394" s="307"/>
      <c r="C394" s="308"/>
      <c r="D394" s="309"/>
      <c r="E394" s="308"/>
    </row>
    <row r="395" spans="1:5" ht="15.75" customHeight="1">
      <c r="A395" s="151">
        <v>1</v>
      </c>
      <c r="B395" s="148" t="s">
        <v>540</v>
      </c>
      <c r="C395" s="152">
        <v>320</v>
      </c>
      <c r="D395" s="165"/>
      <c r="E395" s="160">
        <f aca="true" t="shared" si="16" ref="E395:E400">D395/C395*100</f>
        <v>0</v>
      </c>
    </row>
    <row r="396" spans="1:5" ht="15.75">
      <c r="A396" s="151">
        <v>2</v>
      </c>
      <c r="B396" s="148" t="s">
        <v>541</v>
      </c>
      <c r="C396" s="152">
        <v>2107.6</v>
      </c>
      <c r="D396" s="152">
        <v>2107.6</v>
      </c>
      <c r="E396" s="160">
        <f t="shared" si="16"/>
        <v>100</v>
      </c>
    </row>
    <row r="397" spans="1:5" ht="15.75">
      <c r="A397" s="151">
        <v>3</v>
      </c>
      <c r="B397" s="148" t="s">
        <v>542</v>
      </c>
      <c r="C397" s="152">
        <v>320</v>
      </c>
      <c r="D397" s="165"/>
      <c r="E397" s="160">
        <f t="shared" si="16"/>
        <v>0</v>
      </c>
    </row>
    <row r="398" spans="1:5" ht="15.75">
      <c r="A398" s="151">
        <v>4</v>
      </c>
      <c r="B398" s="148" t="s">
        <v>19</v>
      </c>
      <c r="C398" s="152">
        <v>2507.7</v>
      </c>
      <c r="D398" s="152">
        <v>2507.7</v>
      </c>
      <c r="E398" s="160">
        <f t="shared" si="16"/>
        <v>100</v>
      </c>
    </row>
    <row r="399" spans="1:5" ht="15.75">
      <c r="A399" s="151">
        <v>5</v>
      </c>
      <c r="B399" s="148" t="s">
        <v>20</v>
      </c>
      <c r="C399" s="152">
        <v>320</v>
      </c>
      <c r="D399" s="152"/>
      <c r="E399" s="160">
        <f t="shared" si="16"/>
        <v>0</v>
      </c>
    </row>
    <row r="400" spans="1:5" ht="15.75">
      <c r="A400" s="148"/>
      <c r="B400" s="148" t="s">
        <v>21</v>
      </c>
      <c r="C400" s="152">
        <f>C395+C396+C397+C398+C399</f>
        <v>5575.299999999999</v>
      </c>
      <c r="D400" s="152">
        <f>D395+D396+D397+D398+D399</f>
        <v>4615.299999999999</v>
      </c>
      <c r="E400" s="160">
        <f t="shared" si="16"/>
        <v>82.78119563072839</v>
      </c>
    </row>
    <row r="401" spans="1:5" ht="12.75">
      <c r="A401" s="303" t="s">
        <v>431</v>
      </c>
      <c r="B401" s="303"/>
      <c r="C401" s="303"/>
      <c r="D401" s="303"/>
      <c r="E401" s="303"/>
    </row>
    <row r="402" spans="1:5" ht="12.75">
      <c r="A402" s="303" t="s">
        <v>29</v>
      </c>
      <c r="B402" s="303"/>
      <c r="C402" s="303"/>
      <c r="D402" s="303"/>
      <c r="E402" s="303"/>
    </row>
    <row r="403" spans="1:5" ht="12.75">
      <c r="A403" s="303" t="s">
        <v>1152</v>
      </c>
      <c r="B403" s="303"/>
      <c r="C403" s="303"/>
      <c r="D403" s="303"/>
      <c r="E403" s="303"/>
    </row>
    <row r="404" spans="1:5" ht="12.75">
      <c r="A404" s="144"/>
      <c r="B404" s="144"/>
      <c r="C404" s="144"/>
      <c r="D404" s="144"/>
      <c r="E404" s="144"/>
    </row>
    <row r="405" spans="1:5" ht="12.75">
      <c r="A405" s="144"/>
      <c r="B405" s="144"/>
      <c r="C405" s="144"/>
      <c r="D405" s="144"/>
      <c r="E405" s="144"/>
    </row>
    <row r="406" spans="1:5" ht="68.25" customHeight="1">
      <c r="A406" s="304" t="s">
        <v>912</v>
      </c>
      <c r="B406" s="304"/>
      <c r="C406" s="304"/>
      <c r="D406" s="304"/>
      <c r="E406" s="304"/>
    </row>
    <row r="407" spans="1:5" ht="12.75">
      <c r="A407" s="155"/>
      <c r="B407" s="146"/>
      <c r="C407" s="146"/>
      <c r="D407" s="154"/>
      <c r="E407" s="157" t="s">
        <v>24</v>
      </c>
    </row>
    <row r="408" spans="1:5" ht="12.75">
      <c r="A408" s="305" t="s">
        <v>537</v>
      </c>
      <c r="B408" s="306" t="s">
        <v>821</v>
      </c>
      <c r="C408" s="308" t="s">
        <v>30</v>
      </c>
      <c r="D408" s="309" t="s">
        <v>47</v>
      </c>
      <c r="E408" s="308" t="s">
        <v>48</v>
      </c>
    </row>
    <row r="409" spans="1:5" ht="27.75" customHeight="1">
      <c r="A409" s="305"/>
      <c r="B409" s="307"/>
      <c r="C409" s="308"/>
      <c r="D409" s="309"/>
      <c r="E409" s="308"/>
    </row>
    <row r="410" spans="1:5" ht="15.75">
      <c r="A410" s="151">
        <v>1</v>
      </c>
      <c r="B410" s="148" t="s">
        <v>19</v>
      </c>
      <c r="C410" s="152">
        <v>975.5</v>
      </c>
      <c r="D410" s="152">
        <v>975.5</v>
      </c>
      <c r="E410" s="160">
        <f>D410/C410*100</f>
        <v>100</v>
      </c>
    </row>
    <row r="411" spans="1:5" ht="15.75">
      <c r="A411" s="148"/>
      <c r="B411" s="148" t="s">
        <v>21</v>
      </c>
      <c r="C411" s="152">
        <f>C410</f>
        <v>975.5</v>
      </c>
      <c r="D411" s="152">
        <f>D410</f>
        <v>975.5</v>
      </c>
      <c r="E411" s="160">
        <f>D411/C411*100</f>
        <v>100</v>
      </c>
    </row>
    <row r="412" spans="1:5" ht="15.75">
      <c r="A412" s="162"/>
      <c r="B412" s="162"/>
      <c r="C412" s="163"/>
      <c r="D412" s="163"/>
      <c r="E412" s="164"/>
    </row>
    <row r="413" spans="1:5" ht="15.75">
      <c r="A413" s="162"/>
      <c r="B413" s="162"/>
      <c r="C413" s="163"/>
      <c r="D413" s="163"/>
      <c r="E413" s="164"/>
    </row>
    <row r="414" spans="1:5" ht="12.75">
      <c r="A414" s="303" t="s">
        <v>915</v>
      </c>
      <c r="B414" s="303"/>
      <c r="C414" s="303"/>
      <c r="D414" s="303"/>
      <c r="E414" s="303"/>
    </row>
    <row r="415" spans="1:5" ht="12.75">
      <c r="A415" s="303" t="s">
        <v>29</v>
      </c>
      <c r="B415" s="303"/>
      <c r="C415" s="303"/>
      <c r="D415" s="303"/>
      <c r="E415" s="303"/>
    </row>
    <row r="416" spans="1:5" ht="12.75">
      <c r="A416" s="303" t="s">
        <v>1152</v>
      </c>
      <c r="B416" s="303"/>
      <c r="C416" s="303"/>
      <c r="D416" s="303"/>
      <c r="E416" s="303"/>
    </row>
    <row r="417" spans="1:5" ht="15.75" customHeight="1">
      <c r="A417" s="153"/>
      <c r="B417" s="153"/>
      <c r="C417" s="153"/>
      <c r="D417" s="153"/>
      <c r="E417" s="153"/>
    </row>
    <row r="418" spans="1:5" ht="15.75" customHeight="1">
      <c r="A418" s="153"/>
      <c r="B418" s="153"/>
      <c r="C418" s="153"/>
      <c r="D418" s="153"/>
      <c r="E418" s="153"/>
    </row>
    <row r="419" spans="1:5" ht="66" customHeight="1">
      <c r="A419" s="304" t="s">
        <v>907</v>
      </c>
      <c r="B419" s="304"/>
      <c r="C419" s="304"/>
      <c r="D419" s="304"/>
      <c r="E419" s="304"/>
    </row>
    <row r="420" spans="1:5" ht="12.75" customHeight="1">
      <c r="A420" s="155"/>
      <c r="B420" s="146"/>
      <c r="C420" s="146"/>
      <c r="D420" s="154"/>
      <c r="E420" s="157" t="s">
        <v>24</v>
      </c>
    </row>
    <row r="421" spans="1:5" ht="12.75" customHeight="1">
      <c r="A421" s="305" t="s">
        <v>537</v>
      </c>
      <c r="B421" s="306" t="s">
        <v>821</v>
      </c>
      <c r="C421" s="308" t="s">
        <v>30</v>
      </c>
      <c r="D421" s="309" t="s">
        <v>47</v>
      </c>
      <c r="E421" s="308" t="s">
        <v>48</v>
      </c>
    </row>
    <row r="422" spans="1:5" ht="24" customHeight="1">
      <c r="A422" s="305"/>
      <c r="B422" s="307"/>
      <c r="C422" s="308"/>
      <c r="D422" s="309"/>
      <c r="E422" s="308"/>
    </row>
    <row r="423" spans="1:5" ht="15.75">
      <c r="A423" s="158">
        <v>1</v>
      </c>
      <c r="B423" s="148" t="s">
        <v>541</v>
      </c>
      <c r="C423" s="160">
        <v>190</v>
      </c>
      <c r="D423" s="160">
        <f>C423</f>
        <v>190</v>
      </c>
      <c r="E423" s="160">
        <f>D423/C423*100</f>
        <v>100</v>
      </c>
    </row>
    <row r="424" spans="1:5" ht="15.75">
      <c r="A424" s="151">
        <v>2</v>
      </c>
      <c r="B424" s="148" t="s">
        <v>19</v>
      </c>
      <c r="C424" s="152">
        <v>190</v>
      </c>
      <c r="D424" s="160">
        <v>190</v>
      </c>
      <c r="E424" s="160">
        <f>D424/C424*100</f>
        <v>100</v>
      </c>
    </row>
    <row r="425" spans="1:5" ht="15.75">
      <c r="A425" s="151">
        <v>3</v>
      </c>
      <c r="B425" s="148" t="s">
        <v>20</v>
      </c>
      <c r="C425" s="152">
        <v>190</v>
      </c>
      <c r="D425" s="160">
        <f>C425</f>
        <v>190</v>
      </c>
      <c r="E425" s="160">
        <f>D425/C425*100</f>
        <v>100</v>
      </c>
    </row>
    <row r="426" spans="1:5" ht="15.75">
      <c r="A426" s="151"/>
      <c r="B426" s="148" t="s">
        <v>21</v>
      </c>
      <c r="C426" s="152">
        <f>C423+C424+C425</f>
        <v>570</v>
      </c>
      <c r="D426" s="152">
        <f>D423+D424+D425</f>
        <v>570</v>
      </c>
      <c r="E426" s="160">
        <f>D426/C426*100</f>
        <v>100</v>
      </c>
    </row>
    <row r="427" spans="1:5" ht="15.75">
      <c r="A427" s="166"/>
      <c r="B427" s="162"/>
      <c r="C427" s="163"/>
      <c r="D427" s="163"/>
      <c r="E427" s="164"/>
    </row>
    <row r="428" spans="1:5" ht="15.75">
      <c r="A428" s="166"/>
      <c r="B428" s="162"/>
      <c r="C428" s="163"/>
      <c r="D428" s="163"/>
      <c r="E428" s="164"/>
    </row>
    <row r="429" spans="1:5" ht="15.75">
      <c r="A429" s="166"/>
      <c r="B429" s="162"/>
      <c r="C429" s="163"/>
      <c r="D429" s="163"/>
      <c r="E429" s="164"/>
    </row>
    <row r="430" spans="1:5" ht="15.75">
      <c r="A430" s="166"/>
      <c r="B430" s="162"/>
      <c r="C430" s="163"/>
      <c r="D430" s="163"/>
      <c r="E430" s="164"/>
    </row>
    <row r="431" spans="1:5" ht="15.75">
      <c r="A431" s="166"/>
      <c r="B431" s="162"/>
      <c r="C431" s="163"/>
      <c r="D431" s="163"/>
      <c r="E431" s="164"/>
    </row>
    <row r="432" spans="1:5" ht="15.75">
      <c r="A432" s="166"/>
      <c r="B432" s="162"/>
      <c r="C432" s="163"/>
      <c r="D432" s="163"/>
      <c r="E432" s="164"/>
    </row>
    <row r="433" spans="1:5" ht="15.75">
      <c r="A433" s="166"/>
      <c r="B433" s="162"/>
      <c r="C433" s="163"/>
      <c r="D433" s="163"/>
      <c r="E433" s="164"/>
    </row>
    <row r="434" spans="1:5" ht="15.75">
      <c r="A434" s="166"/>
      <c r="B434" s="162"/>
      <c r="C434" s="163"/>
      <c r="D434" s="163"/>
      <c r="E434" s="164"/>
    </row>
    <row r="435" spans="1:5" ht="15.75">
      <c r="A435" s="166"/>
      <c r="B435" s="162"/>
      <c r="C435" s="163"/>
      <c r="D435" s="163"/>
      <c r="E435" s="164"/>
    </row>
    <row r="436" spans="1:5" ht="15.75">
      <c r="A436" s="166"/>
      <c r="B436" s="162"/>
      <c r="C436" s="163"/>
      <c r="D436" s="163"/>
      <c r="E436" s="164"/>
    </row>
    <row r="437" spans="1:5" ht="15.75">
      <c r="A437" s="166"/>
      <c r="B437" s="162"/>
      <c r="C437" s="163"/>
      <c r="D437" s="163"/>
      <c r="E437" s="164"/>
    </row>
    <row r="438" spans="1:5" ht="15.75">
      <c r="A438" s="166"/>
      <c r="B438" s="162"/>
      <c r="C438" s="163"/>
      <c r="D438" s="163"/>
      <c r="E438" s="164"/>
    </row>
    <row r="439" spans="1:5" ht="15.75">
      <c r="A439" s="166"/>
      <c r="B439" s="162"/>
      <c r="C439" s="163"/>
      <c r="D439" s="163"/>
      <c r="E439" s="164"/>
    </row>
    <row r="440" spans="1:5" ht="15.75">
      <c r="A440" s="166"/>
      <c r="B440" s="162"/>
      <c r="C440" s="163"/>
      <c r="D440" s="163"/>
      <c r="E440" s="164"/>
    </row>
    <row r="441" spans="1:5" ht="15.75">
      <c r="A441" s="166"/>
      <c r="B441" s="162"/>
      <c r="C441" s="163"/>
      <c r="D441" s="163"/>
      <c r="E441" s="164"/>
    </row>
    <row r="442" spans="1:5" ht="15.75">
      <c r="A442" s="166"/>
      <c r="B442" s="162"/>
      <c r="C442" s="163"/>
      <c r="D442" s="163"/>
      <c r="E442" s="164"/>
    </row>
    <row r="443" spans="1:5" ht="15.75">
      <c r="A443" s="166"/>
      <c r="B443" s="162"/>
      <c r="C443" s="163"/>
      <c r="D443" s="163"/>
      <c r="E443" s="164"/>
    </row>
    <row r="444" spans="1:5" ht="15.75">
      <c r="A444" s="166"/>
      <c r="B444" s="162"/>
      <c r="C444" s="163"/>
      <c r="D444" s="163"/>
      <c r="E444" s="164"/>
    </row>
    <row r="445" spans="1:5" ht="15.75">
      <c r="A445" s="166"/>
      <c r="B445" s="162"/>
      <c r="C445" s="163"/>
      <c r="D445" s="163"/>
      <c r="E445" s="164"/>
    </row>
    <row r="446" spans="1:5" ht="15.75">
      <c r="A446" s="166"/>
      <c r="B446" s="162"/>
      <c r="C446" s="163"/>
      <c r="D446" s="163"/>
      <c r="E446" s="164"/>
    </row>
    <row r="447" spans="1:5" ht="12.75">
      <c r="A447" s="303" t="s">
        <v>916</v>
      </c>
      <c r="B447" s="303"/>
      <c r="C447" s="303"/>
      <c r="D447" s="303"/>
      <c r="E447" s="303"/>
    </row>
    <row r="448" spans="1:5" ht="12.75">
      <c r="A448" s="303" t="s">
        <v>29</v>
      </c>
      <c r="B448" s="303"/>
      <c r="C448" s="303"/>
      <c r="D448" s="303"/>
      <c r="E448" s="303"/>
    </row>
    <row r="449" spans="1:5" ht="12.75">
      <c r="A449" s="303" t="s">
        <v>1152</v>
      </c>
      <c r="B449" s="303"/>
      <c r="C449" s="303"/>
      <c r="D449" s="303"/>
      <c r="E449" s="303"/>
    </row>
    <row r="450" spans="1:5" ht="12.75">
      <c r="A450" s="144"/>
      <c r="B450" s="144"/>
      <c r="C450" s="144"/>
      <c r="D450" s="144"/>
      <c r="E450" s="144"/>
    </row>
    <row r="451" spans="1:5" ht="12.75">
      <c r="A451" s="144"/>
      <c r="B451" s="144"/>
      <c r="C451" s="144"/>
      <c r="D451" s="144"/>
      <c r="E451" s="144"/>
    </row>
    <row r="452" spans="1:5" ht="81.75" customHeight="1">
      <c r="A452" s="304" t="s">
        <v>974</v>
      </c>
      <c r="B452" s="304"/>
      <c r="C452" s="304"/>
      <c r="D452" s="304"/>
      <c r="E452" s="304"/>
    </row>
    <row r="453" spans="1:5" ht="12.75">
      <c r="A453" s="155"/>
      <c r="B453" s="146"/>
      <c r="C453" s="146"/>
      <c r="D453" s="154"/>
      <c r="E453" s="157" t="s">
        <v>24</v>
      </c>
    </row>
    <row r="454" spans="1:5" ht="12.75">
      <c r="A454" s="305" t="s">
        <v>537</v>
      </c>
      <c r="B454" s="306" t="s">
        <v>821</v>
      </c>
      <c r="C454" s="308" t="s">
        <v>30</v>
      </c>
      <c r="D454" s="309" t="s">
        <v>47</v>
      </c>
      <c r="E454" s="308" t="s">
        <v>48</v>
      </c>
    </row>
    <row r="455" spans="1:5" ht="27.75" customHeight="1">
      <c r="A455" s="305"/>
      <c r="B455" s="307"/>
      <c r="C455" s="308"/>
      <c r="D455" s="309"/>
      <c r="E455" s="308"/>
    </row>
    <row r="456" spans="1:5" ht="15.75">
      <c r="A456" s="158">
        <v>1</v>
      </c>
      <c r="B456" s="159" t="s">
        <v>22</v>
      </c>
      <c r="C456" s="160">
        <v>13.6</v>
      </c>
      <c r="D456" s="160">
        <v>13.6</v>
      </c>
      <c r="E456" s="160">
        <f>D456/C456*100</f>
        <v>100</v>
      </c>
    </row>
    <row r="457" spans="1:5" ht="15.75">
      <c r="A457" s="151">
        <v>2</v>
      </c>
      <c r="B457" s="148" t="s">
        <v>538</v>
      </c>
      <c r="C457" s="152">
        <v>27.2</v>
      </c>
      <c r="D457" s="152">
        <v>27.2</v>
      </c>
      <c r="E457" s="160">
        <f aca="true" t="shared" si="17" ref="E457:E464">D457/C457*100</f>
        <v>100</v>
      </c>
    </row>
    <row r="458" spans="1:5" ht="15.75">
      <c r="A458" s="151">
        <v>3</v>
      </c>
      <c r="B458" s="148" t="s">
        <v>539</v>
      </c>
      <c r="C458" s="152">
        <v>13.6</v>
      </c>
      <c r="D458" s="152">
        <v>13.6</v>
      </c>
      <c r="E458" s="160">
        <f t="shared" si="17"/>
        <v>100</v>
      </c>
    </row>
    <row r="459" spans="1:5" ht="15.75">
      <c r="A459" s="151">
        <v>4</v>
      </c>
      <c r="B459" s="148" t="s">
        <v>540</v>
      </c>
      <c r="C459" s="152">
        <v>20.4</v>
      </c>
      <c r="D459" s="152">
        <v>20.4</v>
      </c>
      <c r="E459" s="160">
        <f t="shared" si="17"/>
        <v>100</v>
      </c>
    </row>
    <row r="460" spans="1:5" ht="15.75">
      <c r="A460" s="151">
        <v>5</v>
      </c>
      <c r="B460" s="148" t="s">
        <v>541</v>
      </c>
      <c r="C460" s="152">
        <v>33.9</v>
      </c>
      <c r="D460" s="152">
        <v>33.9</v>
      </c>
      <c r="E460" s="160">
        <f t="shared" si="17"/>
        <v>100</v>
      </c>
    </row>
    <row r="461" spans="1:5" ht="15.75">
      <c r="A461" s="151">
        <v>6</v>
      </c>
      <c r="B461" s="148" t="s">
        <v>542</v>
      </c>
      <c r="C461" s="152">
        <v>13.6</v>
      </c>
      <c r="D461" s="152">
        <v>13.6</v>
      </c>
      <c r="E461" s="160">
        <f t="shared" si="17"/>
        <v>100</v>
      </c>
    </row>
    <row r="462" spans="1:5" ht="15.75">
      <c r="A462" s="151">
        <v>7</v>
      </c>
      <c r="B462" s="148" t="s">
        <v>19</v>
      </c>
      <c r="C462" s="152">
        <v>20.4</v>
      </c>
      <c r="D462" s="152">
        <v>20.4</v>
      </c>
      <c r="E462" s="160">
        <f t="shared" si="17"/>
        <v>100</v>
      </c>
    </row>
    <row r="463" spans="1:5" ht="15.75">
      <c r="A463" s="151">
        <v>8</v>
      </c>
      <c r="B463" s="148" t="s">
        <v>20</v>
      </c>
      <c r="C463" s="152">
        <v>54.3</v>
      </c>
      <c r="D463" s="152">
        <v>54.3</v>
      </c>
      <c r="E463" s="160">
        <f t="shared" si="17"/>
        <v>100</v>
      </c>
    </row>
    <row r="464" spans="1:5" ht="15.75">
      <c r="A464" s="148"/>
      <c r="B464" s="148" t="s">
        <v>21</v>
      </c>
      <c r="C464" s="152">
        <f>C456+C457+C458+C459+C460+C461+C462+C463</f>
        <v>197</v>
      </c>
      <c r="D464" s="152">
        <f>D456+D457+D458+D459+D460+D461+D462+D463</f>
        <v>197</v>
      </c>
      <c r="E464" s="160">
        <f t="shared" si="17"/>
        <v>100</v>
      </c>
    </row>
    <row r="465" spans="1:5" ht="12.75">
      <c r="A465" s="144"/>
      <c r="B465" s="144"/>
      <c r="C465" s="144"/>
      <c r="D465" s="144"/>
      <c r="E465" s="144"/>
    </row>
    <row r="466" spans="1:5" ht="12.75">
      <c r="A466" s="144"/>
      <c r="B466" s="144"/>
      <c r="C466" s="144"/>
      <c r="D466" s="144"/>
      <c r="E466" s="144"/>
    </row>
    <row r="467" spans="1:5" ht="12.75">
      <c r="A467" s="144"/>
      <c r="B467" s="144"/>
      <c r="C467" s="144"/>
      <c r="D467" s="144"/>
      <c r="E467" s="144"/>
    </row>
    <row r="468" spans="1:5" ht="12.75">
      <c r="A468" s="144"/>
      <c r="B468" s="144"/>
      <c r="C468" s="144"/>
      <c r="D468" s="144"/>
      <c r="E468" s="144"/>
    </row>
    <row r="469" spans="1:5" ht="12.75">
      <c r="A469" s="144"/>
      <c r="B469" s="144"/>
      <c r="C469" s="144"/>
      <c r="D469" s="144"/>
      <c r="E469" s="144"/>
    </row>
    <row r="470" spans="1:5" ht="12.75">
      <c r="A470" s="144"/>
      <c r="B470" s="144"/>
      <c r="C470" s="144"/>
      <c r="D470" s="144"/>
      <c r="E470" s="144"/>
    </row>
    <row r="471" spans="1:5" ht="12.75">
      <c r="A471" s="303" t="s">
        <v>822</v>
      </c>
      <c r="B471" s="303"/>
      <c r="C471" s="303"/>
      <c r="D471" s="303"/>
      <c r="E471" s="303"/>
    </row>
    <row r="472" spans="1:5" ht="12.75">
      <c r="A472" s="303" t="s">
        <v>29</v>
      </c>
      <c r="B472" s="303"/>
      <c r="C472" s="303"/>
      <c r="D472" s="303"/>
      <c r="E472" s="303"/>
    </row>
    <row r="473" spans="1:5" ht="12.75">
      <c r="A473" s="303" t="s">
        <v>1152</v>
      </c>
      <c r="B473" s="303"/>
      <c r="C473" s="303"/>
      <c r="D473" s="303"/>
      <c r="E473" s="303"/>
    </row>
    <row r="474" spans="1:5" ht="12.75">
      <c r="A474" s="144"/>
      <c r="B474" s="144"/>
      <c r="C474" s="144"/>
      <c r="D474" s="144"/>
      <c r="E474" s="144"/>
    </row>
    <row r="475" spans="1:5" ht="91.5" customHeight="1">
      <c r="A475" s="304" t="s">
        <v>975</v>
      </c>
      <c r="B475" s="304"/>
      <c r="C475" s="304"/>
      <c r="D475" s="304"/>
      <c r="E475" s="304"/>
    </row>
    <row r="476" spans="1:5" ht="21" customHeight="1">
      <c r="A476" s="161"/>
      <c r="B476" s="161"/>
      <c r="C476" s="161"/>
      <c r="D476" s="161"/>
      <c r="E476" s="161"/>
    </row>
    <row r="477" spans="1:5" ht="11.25" customHeight="1">
      <c r="A477" s="155"/>
      <c r="B477" s="146"/>
      <c r="C477" s="146"/>
      <c r="D477" s="154"/>
      <c r="E477" s="157" t="s">
        <v>24</v>
      </c>
    </row>
    <row r="478" spans="1:5" ht="12.75">
      <c r="A478" s="305" t="s">
        <v>537</v>
      </c>
      <c r="B478" s="306" t="s">
        <v>821</v>
      </c>
      <c r="C478" s="308" t="s">
        <v>30</v>
      </c>
      <c r="D478" s="309" t="s">
        <v>47</v>
      </c>
      <c r="E478" s="308" t="s">
        <v>48</v>
      </c>
    </row>
    <row r="479" spans="1:5" ht="28.5" customHeight="1">
      <c r="A479" s="305"/>
      <c r="B479" s="307"/>
      <c r="C479" s="308"/>
      <c r="D479" s="309"/>
      <c r="E479" s="308"/>
    </row>
    <row r="480" spans="1:5" ht="15.75">
      <c r="A480" s="158">
        <v>1</v>
      </c>
      <c r="B480" s="159" t="s">
        <v>22</v>
      </c>
      <c r="C480" s="160">
        <v>212.5</v>
      </c>
      <c r="D480" s="160">
        <v>212.5</v>
      </c>
      <c r="E480" s="160">
        <f>D480/C480*100</f>
        <v>100</v>
      </c>
    </row>
    <row r="481" spans="1:5" ht="15.75">
      <c r="A481" s="151">
        <f>A480+1</f>
        <v>2</v>
      </c>
      <c r="B481" s="148" t="s">
        <v>538</v>
      </c>
      <c r="C481" s="152">
        <v>293.8</v>
      </c>
      <c r="D481" s="152">
        <v>293.8</v>
      </c>
      <c r="E481" s="160">
        <f aca="true" t="shared" si="18" ref="E481:E488">D481/C481*100</f>
        <v>100</v>
      </c>
    </row>
    <row r="482" spans="1:5" ht="15.75">
      <c r="A482" s="151">
        <f aca="true" t="shared" si="19" ref="A482:A487">A481+1</f>
        <v>3</v>
      </c>
      <c r="B482" s="148" t="s">
        <v>539</v>
      </c>
      <c r="C482" s="152">
        <v>175.7</v>
      </c>
      <c r="D482" s="152">
        <v>175.7</v>
      </c>
      <c r="E482" s="160">
        <f t="shared" si="18"/>
        <v>100</v>
      </c>
    </row>
    <row r="483" spans="1:5" ht="15.75">
      <c r="A483" s="151">
        <f t="shared" si="19"/>
        <v>4</v>
      </c>
      <c r="B483" s="148" t="s">
        <v>540</v>
      </c>
      <c r="C483" s="152">
        <v>360.1</v>
      </c>
      <c r="D483" s="152">
        <v>360.1</v>
      </c>
      <c r="E483" s="160">
        <f t="shared" si="18"/>
        <v>100</v>
      </c>
    </row>
    <row r="484" spans="1:5" ht="15.75">
      <c r="A484" s="151">
        <f t="shared" si="19"/>
        <v>5</v>
      </c>
      <c r="B484" s="148" t="s">
        <v>541</v>
      </c>
      <c r="C484" s="152">
        <v>365.5</v>
      </c>
      <c r="D484" s="152">
        <v>365.5</v>
      </c>
      <c r="E484" s="160">
        <f t="shared" si="18"/>
        <v>100</v>
      </c>
    </row>
    <row r="485" spans="1:5" ht="15.75">
      <c r="A485" s="151">
        <f t="shared" si="19"/>
        <v>6</v>
      </c>
      <c r="B485" s="148" t="s">
        <v>542</v>
      </c>
      <c r="C485" s="152">
        <v>219.1</v>
      </c>
      <c r="D485" s="152">
        <v>219.1</v>
      </c>
      <c r="E485" s="160">
        <f t="shared" si="18"/>
        <v>100</v>
      </c>
    </row>
    <row r="486" spans="1:5" ht="15.75">
      <c r="A486" s="151">
        <f t="shared" si="19"/>
        <v>7</v>
      </c>
      <c r="B486" s="148" t="s">
        <v>19</v>
      </c>
      <c r="C486" s="152">
        <v>195.4</v>
      </c>
      <c r="D486" s="152">
        <v>195.4</v>
      </c>
      <c r="E486" s="160">
        <f t="shared" si="18"/>
        <v>100</v>
      </c>
    </row>
    <row r="487" spans="1:5" ht="15.75">
      <c r="A487" s="151">
        <f t="shared" si="19"/>
        <v>8</v>
      </c>
      <c r="B487" s="148" t="s">
        <v>20</v>
      </c>
      <c r="C487" s="152">
        <v>527.4</v>
      </c>
      <c r="D487" s="152">
        <v>527.4</v>
      </c>
      <c r="E487" s="160">
        <f t="shared" si="18"/>
        <v>100</v>
      </c>
    </row>
    <row r="488" spans="1:5" ht="15.75">
      <c r="A488" s="148"/>
      <c r="B488" s="148" t="s">
        <v>21</v>
      </c>
      <c r="C488" s="152">
        <f>C480+C481+C482+C483+C484+C485+C486+C487</f>
        <v>2349.5</v>
      </c>
      <c r="D488" s="152">
        <f>D480+D481+D482+D483+D484+D485+D486+D487</f>
        <v>2349.5</v>
      </c>
      <c r="E488" s="160">
        <f t="shared" si="18"/>
        <v>100</v>
      </c>
    </row>
    <row r="489" spans="1:5" ht="12.75">
      <c r="A489" s="144"/>
      <c r="B489" s="144"/>
      <c r="C489" s="144"/>
      <c r="D489" s="144"/>
      <c r="E489" s="144"/>
    </row>
    <row r="490" spans="1:5" ht="12.75">
      <c r="A490" s="303" t="s">
        <v>823</v>
      </c>
      <c r="B490" s="303"/>
      <c r="C490" s="303"/>
      <c r="D490" s="303"/>
      <c r="E490" s="303"/>
    </row>
    <row r="491" spans="1:5" ht="12.75">
      <c r="A491" s="303" t="s">
        <v>29</v>
      </c>
      <c r="B491" s="303"/>
      <c r="C491" s="303"/>
      <c r="D491" s="303"/>
      <c r="E491" s="303"/>
    </row>
    <row r="492" spans="1:5" ht="12.75">
      <c r="A492" s="303" t="s">
        <v>1152</v>
      </c>
      <c r="B492" s="303"/>
      <c r="C492" s="303"/>
      <c r="D492" s="303"/>
      <c r="E492" s="303"/>
    </row>
    <row r="493" spans="1:5" ht="12.75">
      <c r="A493" s="144"/>
      <c r="B493" s="144"/>
      <c r="C493" s="144"/>
      <c r="D493" s="144"/>
      <c r="E493" s="144"/>
    </row>
    <row r="494" spans="1:5" ht="41.25" customHeight="1">
      <c r="A494" s="304" t="s">
        <v>911</v>
      </c>
      <c r="B494" s="304"/>
      <c r="C494" s="304"/>
      <c r="D494" s="304"/>
      <c r="E494" s="304"/>
    </row>
    <row r="495" spans="1:5" ht="12.75">
      <c r="A495" s="155"/>
      <c r="B495" s="146"/>
      <c r="C495" s="146"/>
      <c r="D495" s="154"/>
      <c r="E495" s="157" t="s">
        <v>24</v>
      </c>
    </row>
    <row r="496" spans="1:5" ht="12.75">
      <c r="A496" s="305" t="s">
        <v>537</v>
      </c>
      <c r="B496" s="306" t="s">
        <v>821</v>
      </c>
      <c r="C496" s="308" t="s">
        <v>30</v>
      </c>
      <c r="D496" s="309" t="s">
        <v>47</v>
      </c>
      <c r="E496" s="308" t="s">
        <v>48</v>
      </c>
    </row>
    <row r="497" spans="1:5" ht="25.5" customHeight="1">
      <c r="A497" s="305"/>
      <c r="B497" s="307"/>
      <c r="C497" s="308"/>
      <c r="D497" s="309"/>
      <c r="E497" s="308"/>
    </row>
    <row r="498" spans="1:5" ht="15.75">
      <c r="A498" s="151">
        <v>1</v>
      </c>
      <c r="B498" s="148" t="s">
        <v>539</v>
      </c>
      <c r="C498" s="152">
        <v>130</v>
      </c>
      <c r="D498" s="160">
        <v>129.2</v>
      </c>
      <c r="E498" s="160">
        <f>D498/C498*100</f>
        <v>99.38461538461537</v>
      </c>
    </row>
    <row r="499" spans="1:5" ht="15.75">
      <c r="A499" s="148"/>
      <c r="B499" s="148" t="s">
        <v>21</v>
      </c>
      <c r="C499" s="152">
        <f>C498</f>
        <v>130</v>
      </c>
      <c r="D499" s="152">
        <f>D498</f>
        <v>129.2</v>
      </c>
      <c r="E499" s="160">
        <f>D499/C499*100</f>
        <v>99.38461538461537</v>
      </c>
    </row>
    <row r="500" spans="1:5" ht="15.75">
      <c r="A500" s="162"/>
      <c r="B500" s="162"/>
      <c r="C500" s="163"/>
      <c r="D500" s="163"/>
      <c r="E500" s="164"/>
    </row>
    <row r="501" spans="1:5" ht="15.75">
      <c r="A501" s="162"/>
      <c r="B501" s="162"/>
      <c r="C501" s="163"/>
      <c r="D501" s="163"/>
      <c r="E501" s="164"/>
    </row>
    <row r="502" spans="1:5" ht="15.75">
      <c r="A502" s="162"/>
      <c r="B502" s="162"/>
      <c r="C502" s="163"/>
      <c r="D502" s="163"/>
      <c r="E502" s="164"/>
    </row>
    <row r="503" spans="1:5" ht="15.75">
      <c r="A503" s="162"/>
      <c r="B503" s="162"/>
      <c r="C503" s="163"/>
      <c r="D503" s="163"/>
      <c r="E503" s="164"/>
    </row>
    <row r="504" spans="1:5" ht="12.75">
      <c r="A504" s="303" t="s">
        <v>917</v>
      </c>
      <c r="B504" s="303"/>
      <c r="C504" s="303"/>
      <c r="D504" s="303"/>
      <c r="E504" s="303"/>
    </row>
    <row r="505" spans="1:5" ht="12.75">
      <c r="A505" s="303" t="s">
        <v>29</v>
      </c>
      <c r="B505" s="303"/>
      <c r="C505" s="303"/>
      <c r="D505" s="303"/>
      <c r="E505" s="303"/>
    </row>
    <row r="506" spans="1:5" ht="12.75">
      <c r="A506" s="303" t="s">
        <v>1152</v>
      </c>
      <c r="B506" s="303"/>
      <c r="C506" s="303"/>
      <c r="D506" s="303"/>
      <c r="E506" s="303"/>
    </row>
    <row r="507" spans="1:5" ht="12.75">
      <c r="A507" s="144"/>
      <c r="B507" s="144"/>
      <c r="C507" s="144"/>
      <c r="D507" s="144"/>
      <c r="E507" s="144"/>
    </row>
    <row r="508" spans="1:5" ht="12.75">
      <c r="A508" s="144"/>
      <c r="B508" s="144"/>
      <c r="C508" s="144"/>
      <c r="D508" s="144"/>
      <c r="E508" s="144"/>
    </row>
    <row r="509" spans="1:5" ht="53.25" customHeight="1">
      <c r="A509" s="304" t="s">
        <v>898</v>
      </c>
      <c r="B509" s="304"/>
      <c r="C509" s="304"/>
      <c r="D509" s="304"/>
      <c r="E509" s="304"/>
    </row>
    <row r="510" spans="1:5" ht="12.75">
      <c r="A510" s="155"/>
      <c r="B510" s="146"/>
      <c r="C510" s="146"/>
      <c r="D510" s="154"/>
      <c r="E510" s="157" t="s">
        <v>24</v>
      </c>
    </row>
    <row r="511" spans="1:5" ht="12.75">
      <c r="A511" s="305" t="s">
        <v>537</v>
      </c>
      <c r="B511" s="306" t="s">
        <v>821</v>
      </c>
      <c r="C511" s="308" t="s">
        <v>30</v>
      </c>
      <c r="D511" s="309" t="s">
        <v>47</v>
      </c>
      <c r="E511" s="308" t="s">
        <v>48</v>
      </c>
    </row>
    <row r="512" spans="1:5" ht="25.5" customHeight="1">
      <c r="A512" s="305"/>
      <c r="B512" s="307"/>
      <c r="C512" s="308"/>
      <c r="D512" s="309"/>
      <c r="E512" s="308"/>
    </row>
    <row r="513" spans="1:5" ht="15.75">
      <c r="A513" s="151">
        <v>1</v>
      </c>
      <c r="B513" s="148" t="s">
        <v>20</v>
      </c>
      <c r="C513" s="152">
        <v>26.4</v>
      </c>
      <c r="D513" s="152">
        <v>26.4</v>
      </c>
      <c r="E513" s="160">
        <f>D513/C513*100</f>
        <v>100</v>
      </c>
    </row>
    <row r="514" spans="1:5" ht="15.75">
      <c r="A514" s="148"/>
      <c r="B514" s="148" t="s">
        <v>21</v>
      </c>
      <c r="C514" s="152">
        <f>C513</f>
        <v>26.4</v>
      </c>
      <c r="D514" s="152">
        <f>D513</f>
        <v>26.4</v>
      </c>
      <c r="E514" s="160">
        <f>D514/C514*100</f>
        <v>100</v>
      </c>
    </row>
    <row r="515" spans="1:5" ht="12.75">
      <c r="A515" s="144"/>
      <c r="B515" s="144"/>
      <c r="C515" s="144"/>
      <c r="D515" s="144"/>
      <c r="E515" s="144"/>
    </row>
    <row r="516" spans="1:5" ht="12.75">
      <c r="A516" s="144"/>
      <c r="B516" s="144"/>
      <c r="C516" s="144"/>
      <c r="D516" s="144"/>
      <c r="E516" s="144"/>
    </row>
    <row r="517" spans="1:5" ht="12.75">
      <c r="A517" s="144"/>
      <c r="B517" s="144"/>
      <c r="C517" s="144"/>
      <c r="D517" s="144"/>
      <c r="E517" s="144"/>
    </row>
    <row r="518" spans="1:5" ht="12.75">
      <c r="A518" s="303" t="s">
        <v>432</v>
      </c>
      <c r="B518" s="303"/>
      <c r="C518" s="303"/>
      <c r="D518" s="303"/>
      <c r="E518" s="303"/>
    </row>
    <row r="519" spans="1:5" ht="12.75">
      <c r="A519" s="303" t="s">
        <v>29</v>
      </c>
      <c r="B519" s="303"/>
      <c r="C519" s="303"/>
      <c r="D519" s="303"/>
      <c r="E519" s="303"/>
    </row>
    <row r="520" spans="1:5" ht="12.75">
      <c r="A520" s="303" t="s">
        <v>1152</v>
      </c>
      <c r="B520" s="303"/>
      <c r="C520" s="303"/>
      <c r="D520" s="303"/>
      <c r="E520" s="303"/>
    </row>
    <row r="521" spans="1:5" ht="12.75">
      <c r="A521" s="144"/>
      <c r="B521" s="144"/>
      <c r="C521" s="144"/>
      <c r="D521" s="144"/>
      <c r="E521" s="144"/>
    </row>
    <row r="522" spans="1:5" ht="12.75">
      <c r="A522" s="144"/>
      <c r="B522" s="144"/>
      <c r="C522" s="144"/>
      <c r="D522" s="144"/>
      <c r="E522" s="144"/>
    </row>
    <row r="523" spans="1:5" ht="51.75" customHeight="1">
      <c r="A523" s="304" t="s">
        <v>976</v>
      </c>
      <c r="B523" s="304"/>
      <c r="C523" s="304"/>
      <c r="D523" s="304"/>
      <c r="E523" s="304"/>
    </row>
    <row r="524" spans="1:5" ht="12.75">
      <c r="A524" s="155"/>
      <c r="B524" s="146"/>
      <c r="C524" s="146"/>
      <c r="D524" s="154"/>
      <c r="E524" s="157" t="s">
        <v>24</v>
      </c>
    </row>
    <row r="525" spans="1:5" ht="12.75">
      <c r="A525" s="305" t="s">
        <v>537</v>
      </c>
      <c r="B525" s="306" t="s">
        <v>821</v>
      </c>
      <c r="C525" s="308" t="s">
        <v>30</v>
      </c>
      <c r="D525" s="309" t="s">
        <v>47</v>
      </c>
      <c r="E525" s="308" t="s">
        <v>48</v>
      </c>
    </row>
    <row r="526" spans="1:5" ht="28.5" customHeight="1">
      <c r="A526" s="305"/>
      <c r="B526" s="307"/>
      <c r="C526" s="308"/>
      <c r="D526" s="309"/>
      <c r="E526" s="308"/>
    </row>
    <row r="527" spans="1:5" ht="15.75">
      <c r="A527" s="151">
        <v>1</v>
      </c>
      <c r="B527" s="148" t="s">
        <v>538</v>
      </c>
      <c r="C527" s="152">
        <v>22.7</v>
      </c>
      <c r="D527" s="160">
        <f>C527</f>
        <v>22.7</v>
      </c>
      <c r="E527" s="160">
        <f>D527/C527*100</f>
        <v>100</v>
      </c>
    </row>
    <row r="528" spans="1:5" ht="15.75">
      <c r="A528" s="151">
        <v>2</v>
      </c>
      <c r="B528" s="148" t="s">
        <v>540</v>
      </c>
      <c r="C528" s="152">
        <v>22.7</v>
      </c>
      <c r="D528" s="160">
        <f>C528</f>
        <v>22.7</v>
      </c>
      <c r="E528" s="160">
        <f>D528/C528*100</f>
        <v>100</v>
      </c>
    </row>
    <row r="529" spans="1:5" ht="15.75">
      <c r="A529" s="151">
        <v>3</v>
      </c>
      <c r="B529" s="148" t="s">
        <v>20</v>
      </c>
      <c r="C529" s="152">
        <v>45.3</v>
      </c>
      <c r="D529" s="160">
        <f>C529</f>
        <v>45.3</v>
      </c>
      <c r="E529" s="160">
        <f>D529/C529*100</f>
        <v>100</v>
      </c>
    </row>
    <row r="530" spans="1:5" ht="15.75">
      <c r="A530" s="148"/>
      <c r="B530" s="148" t="s">
        <v>21</v>
      </c>
      <c r="C530" s="152">
        <f>C527+C528+C529</f>
        <v>90.69999999999999</v>
      </c>
      <c r="D530" s="152">
        <f>D527+D528+D529</f>
        <v>90.69999999999999</v>
      </c>
      <c r="E530" s="160">
        <f>D530/C530*100</f>
        <v>100</v>
      </c>
    </row>
    <row r="531" spans="1:5" ht="12.75">
      <c r="A531" s="144"/>
      <c r="B531" s="144"/>
      <c r="C531" s="144"/>
      <c r="D531" s="144"/>
      <c r="E531" s="144"/>
    </row>
    <row r="532" spans="1:5" ht="12.75">
      <c r="A532" s="144"/>
      <c r="B532" s="144"/>
      <c r="C532" s="144"/>
      <c r="D532" s="144"/>
      <c r="E532" s="144"/>
    </row>
    <row r="533" spans="1:5" ht="12.75">
      <c r="A533" s="144"/>
      <c r="B533" s="144"/>
      <c r="C533" s="144"/>
      <c r="D533" s="144"/>
      <c r="E533" s="144"/>
    </row>
    <row r="534" spans="1:5" ht="12.75">
      <c r="A534" s="144"/>
      <c r="B534" s="144"/>
      <c r="C534" s="144"/>
      <c r="D534" s="144"/>
      <c r="E534" s="144"/>
    </row>
    <row r="535" spans="1:5" ht="12.75">
      <c r="A535" s="144"/>
      <c r="B535" s="144"/>
      <c r="C535" s="144"/>
      <c r="D535" s="144"/>
      <c r="E535" s="144"/>
    </row>
    <row r="536" spans="1:5" ht="12.75">
      <c r="A536" s="144"/>
      <c r="B536" s="144"/>
      <c r="C536" s="144"/>
      <c r="D536" s="144"/>
      <c r="E536" s="144"/>
    </row>
    <row r="537" spans="1:5" ht="12.75">
      <c r="A537" s="144"/>
      <c r="B537" s="144"/>
      <c r="C537" s="144"/>
      <c r="D537" s="144"/>
      <c r="E537" s="144"/>
    </row>
    <row r="538" spans="1:5" ht="12.75">
      <c r="A538" s="303" t="s">
        <v>433</v>
      </c>
      <c r="B538" s="303"/>
      <c r="C538" s="303"/>
      <c r="D538" s="303"/>
      <c r="E538" s="303"/>
    </row>
    <row r="539" spans="1:5" ht="12.75">
      <c r="A539" s="303" t="s">
        <v>29</v>
      </c>
      <c r="B539" s="303"/>
      <c r="C539" s="303"/>
      <c r="D539" s="303"/>
      <c r="E539" s="303"/>
    </row>
    <row r="540" spans="1:5" ht="12.75">
      <c r="A540" s="303" t="s">
        <v>1152</v>
      </c>
      <c r="B540" s="303"/>
      <c r="C540" s="303"/>
      <c r="D540" s="303"/>
      <c r="E540" s="303"/>
    </row>
    <row r="541" spans="1:5" ht="12.75">
      <c r="A541" s="144"/>
      <c r="B541" s="144"/>
      <c r="C541" s="144"/>
      <c r="D541" s="144"/>
      <c r="E541" s="144"/>
    </row>
    <row r="542" spans="1:5" ht="49.5" customHeight="1">
      <c r="A542" s="304" t="s">
        <v>977</v>
      </c>
      <c r="B542" s="304"/>
      <c r="C542" s="304"/>
      <c r="D542" s="304"/>
      <c r="E542" s="304"/>
    </row>
    <row r="543" spans="1:5" ht="12.75">
      <c r="A543" s="155"/>
      <c r="B543" s="146"/>
      <c r="C543" s="146"/>
      <c r="D543" s="154"/>
      <c r="E543" s="157" t="s">
        <v>24</v>
      </c>
    </row>
    <row r="544" spans="1:5" ht="12.75">
      <c r="A544" s="305" t="s">
        <v>537</v>
      </c>
      <c r="B544" s="306" t="s">
        <v>821</v>
      </c>
      <c r="C544" s="308" t="s">
        <v>30</v>
      </c>
      <c r="D544" s="309" t="s">
        <v>47</v>
      </c>
      <c r="E544" s="308" t="s">
        <v>48</v>
      </c>
    </row>
    <row r="545" spans="1:5" ht="27.75" customHeight="1">
      <c r="A545" s="305"/>
      <c r="B545" s="307"/>
      <c r="C545" s="308"/>
      <c r="D545" s="309"/>
      <c r="E545" s="308"/>
    </row>
    <row r="546" spans="1:5" ht="15.75">
      <c r="A546" s="151">
        <v>1</v>
      </c>
      <c r="B546" s="148" t="s">
        <v>538</v>
      </c>
      <c r="C546" s="152">
        <v>132.3</v>
      </c>
      <c r="D546" s="152">
        <v>132.3</v>
      </c>
      <c r="E546" s="160">
        <f aca="true" t="shared" si="20" ref="E546:E553">D546/C546*100</f>
        <v>100</v>
      </c>
    </row>
    <row r="547" spans="1:5" ht="15.75">
      <c r="A547" s="151">
        <f aca="true" t="shared" si="21" ref="A547:A552">A546+1</f>
        <v>2</v>
      </c>
      <c r="B547" s="148" t="s">
        <v>540</v>
      </c>
      <c r="C547" s="152">
        <v>123.7</v>
      </c>
      <c r="D547" s="152">
        <v>123.7</v>
      </c>
      <c r="E547" s="160">
        <f t="shared" si="20"/>
        <v>100</v>
      </c>
    </row>
    <row r="548" spans="1:5" ht="15.75">
      <c r="A548" s="151">
        <f t="shared" si="21"/>
        <v>3</v>
      </c>
      <c r="B548" s="148" t="s">
        <v>541</v>
      </c>
      <c r="C548" s="152">
        <v>128.2</v>
      </c>
      <c r="D548" s="152">
        <v>128.2</v>
      </c>
      <c r="E548" s="160">
        <f t="shared" si="20"/>
        <v>100</v>
      </c>
    </row>
    <row r="549" spans="1:5" ht="15.75">
      <c r="A549" s="151">
        <f t="shared" si="21"/>
        <v>4</v>
      </c>
      <c r="B549" s="148" t="s">
        <v>542</v>
      </c>
      <c r="C549" s="152">
        <v>130.1</v>
      </c>
      <c r="D549" s="152">
        <v>130.1</v>
      </c>
      <c r="E549" s="160">
        <f t="shared" si="20"/>
        <v>100</v>
      </c>
    </row>
    <row r="550" spans="1:5" ht="15.75">
      <c r="A550" s="151">
        <f t="shared" si="21"/>
        <v>5</v>
      </c>
      <c r="B550" s="148" t="s">
        <v>17</v>
      </c>
      <c r="C550" s="152">
        <v>64.8</v>
      </c>
      <c r="D550" s="152">
        <v>64.8</v>
      </c>
      <c r="E550" s="160">
        <f t="shared" si="20"/>
        <v>100</v>
      </c>
    </row>
    <row r="551" spans="1:5" ht="15.75">
      <c r="A551" s="151">
        <f t="shared" si="21"/>
        <v>6</v>
      </c>
      <c r="B551" s="148" t="s">
        <v>19</v>
      </c>
      <c r="C551" s="152">
        <v>58.7</v>
      </c>
      <c r="D551" s="152">
        <v>58.7</v>
      </c>
      <c r="E551" s="160">
        <f t="shared" si="20"/>
        <v>100</v>
      </c>
    </row>
    <row r="552" spans="1:5" ht="15.75">
      <c r="A552" s="151">
        <f t="shared" si="21"/>
        <v>7</v>
      </c>
      <c r="B552" s="148" t="s">
        <v>20</v>
      </c>
      <c r="C552" s="152">
        <v>58.7</v>
      </c>
      <c r="D552" s="152">
        <v>58.7</v>
      </c>
      <c r="E552" s="160">
        <f t="shared" si="20"/>
        <v>100</v>
      </c>
    </row>
    <row r="553" spans="1:5" ht="15.75">
      <c r="A553" s="148"/>
      <c r="B553" s="148" t="s">
        <v>21</v>
      </c>
      <c r="C553" s="152">
        <f>C546+C547+C548+C549+C550+C551+C552</f>
        <v>696.5</v>
      </c>
      <c r="D553" s="152">
        <f>D546+D547+D548+D549+D550+D551+D552</f>
        <v>696.5</v>
      </c>
      <c r="E553" s="160">
        <f t="shared" si="20"/>
        <v>100</v>
      </c>
    </row>
    <row r="554" spans="1:5" ht="12.75">
      <c r="A554" s="144"/>
      <c r="B554" s="144"/>
      <c r="C554" s="144"/>
      <c r="D554" s="144"/>
      <c r="E554" s="144"/>
    </row>
    <row r="555" spans="1:5" ht="12.75">
      <c r="A555" s="144"/>
      <c r="B555" s="144"/>
      <c r="C555" s="144"/>
      <c r="D555" s="144"/>
      <c r="E555" s="144"/>
    </row>
    <row r="556" spans="1:5" ht="12.75">
      <c r="A556" s="144"/>
      <c r="B556" s="144"/>
      <c r="C556" s="144"/>
      <c r="D556" s="144"/>
      <c r="E556" s="144"/>
    </row>
    <row r="557" spans="1:5" ht="12.75">
      <c r="A557" s="144"/>
      <c r="B557" s="144"/>
      <c r="C557" s="144"/>
      <c r="D557" s="144"/>
      <c r="E557" s="144"/>
    </row>
    <row r="558" spans="1:5" ht="12.75">
      <c r="A558" s="303" t="s">
        <v>434</v>
      </c>
      <c r="B558" s="303"/>
      <c r="C558" s="303"/>
      <c r="D558" s="303"/>
      <c r="E558" s="303"/>
    </row>
    <row r="559" spans="1:5" ht="12.75">
      <c r="A559" s="303" t="s">
        <v>29</v>
      </c>
      <c r="B559" s="303"/>
      <c r="C559" s="303"/>
      <c r="D559" s="303"/>
      <c r="E559" s="303"/>
    </row>
    <row r="560" spans="1:5" ht="12.75">
      <c r="A560" s="303" t="s">
        <v>1152</v>
      </c>
      <c r="B560" s="303"/>
      <c r="C560" s="303"/>
      <c r="D560" s="303"/>
      <c r="E560" s="303"/>
    </row>
    <row r="561" spans="1:5" ht="12.75">
      <c r="A561" s="144"/>
      <c r="B561" s="144"/>
      <c r="C561" s="144"/>
      <c r="D561" s="144"/>
      <c r="E561" s="144"/>
    </row>
    <row r="562" spans="1:5" ht="64.5" customHeight="1">
      <c r="A562" s="304" t="s">
        <v>978</v>
      </c>
      <c r="B562" s="304"/>
      <c r="C562" s="304"/>
      <c r="D562" s="304"/>
      <c r="E562" s="304"/>
    </row>
    <row r="563" spans="1:5" ht="20.25" customHeight="1">
      <c r="A563" s="155"/>
      <c r="B563" s="146"/>
      <c r="C563" s="146"/>
      <c r="D563" s="154"/>
      <c r="E563" s="157" t="s">
        <v>24</v>
      </c>
    </row>
    <row r="564" spans="1:5" ht="12.75">
      <c r="A564" s="305" t="s">
        <v>537</v>
      </c>
      <c r="B564" s="306" t="s">
        <v>821</v>
      </c>
      <c r="C564" s="308" t="s">
        <v>30</v>
      </c>
      <c r="D564" s="309" t="s">
        <v>47</v>
      </c>
      <c r="E564" s="308" t="s">
        <v>48</v>
      </c>
    </row>
    <row r="565" spans="1:5" ht="12.75">
      <c r="A565" s="305"/>
      <c r="B565" s="307"/>
      <c r="C565" s="308"/>
      <c r="D565" s="309"/>
      <c r="E565" s="308"/>
    </row>
    <row r="566" spans="1:5" ht="15.75">
      <c r="A566" s="151">
        <v>1</v>
      </c>
      <c r="B566" s="159" t="s">
        <v>22</v>
      </c>
      <c r="C566" s="152">
        <v>122.1</v>
      </c>
      <c r="D566" s="152">
        <v>122.1</v>
      </c>
      <c r="E566" s="160">
        <f>D566/C566*100</f>
        <v>100</v>
      </c>
    </row>
    <row r="567" spans="1:5" ht="15.75">
      <c r="A567" s="151">
        <f>A566+1</f>
        <v>2</v>
      </c>
      <c r="B567" s="148" t="s">
        <v>539</v>
      </c>
      <c r="C567" s="152">
        <v>122.1</v>
      </c>
      <c r="D567" s="152">
        <v>122.1</v>
      </c>
      <c r="E567" s="160">
        <f>D567/C567*100</f>
        <v>100</v>
      </c>
    </row>
    <row r="568" spans="1:5" ht="15.75">
      <c r="A568" s="151">
        <f>A567+1</f>
        <v>3</v>
      </c>
      <c r="B568" s="148" t="s">
        <v>18</v>
      </c>
      <c r="C568" s="152">
        <v>58.7</v>
      </c>
      <c r="D568" s="152">
        <v>58.7</v>
      </c>
      <c r="E568" s="160">
        <f>D568/C568*100</f>
        <v>100</v>
      </c>
    </row>
    <row r="569" spans="1:5" ht="15.75">
      <c r="A569" s="151">
        <f>A568+1</f>
        <v>4</v>
      </c>
      <c r="B569" s="148" t="s">
        <v>19</v>
      </c>
      <c r="C569" s="152">
        <v>63.5</v>
      </c>
      <c r="D569" s="152">
        <v>63.5</v>
      </c>
      <c r="E569" s="160">
        <f>D569/C569*100</f>
        <v>100</v>
      </c>
    </row>
    <row r="570" spans="1:5" ht="15.75">
      <c r="A570" s="148"/>
      <c r="B570" s="148" t="s">
        <v>21</v>
      </c>
      <c r="C570" s="152">
        <f>C566+C567+C568+C569</f>
        <v>366.4</v>
      </c>
      <c r="D570" s="152">
        <f>D566+D567+D568+D569</f>
        <v>366.4</v>
      </c>
      <c r="E570" s="160">
        <f>D570/C570*100</f>
        <v>100</v>
      </c>
    </row>
    <row r="571" spans="1:5" ht="12.75">
      <c r="A571" s="144"/>
      <c r="B571" s="144"/>
      <c r="C571" s="144"/>
      <c r="D571" s="144"/>
      <c r="E571" s="144"/>
    </row>
    <row r="572" spans="1:5" ht="12.75">
      <c r="A572" s="144"/>
      <c r="B572" s="144"/>
      <c r="C572" s="144"/>
      <c r="D572" s="144"/>
      <c r="E572" s="144"/>
    </row>
    <row r="573" spans="1:5" ht="12.75">
      <c r="A573" s="144"/>
      <c r="B573" s="144"/>
      <c r="C573" s="144"/>
      <c r="D573" s="144"/>
      <c r="E573" s="144"/>
    </row>
    <row r="574" spans="1:5" ht="12.75">
      <c r="A574" s="144"/>
      <c r="B574" s="144"/>
      <c r="C574" s="144"/>
      <c r="D574" s="144"/>
      <c r="E574" s="144"/>
    </row>
    <row r="575" spans="1:5" ht="12.75">
      <c r="A575" s="144"/>
      <c r="B575" s="144"/>
      <c r="C575" s="144"/>
      <c r="D575" s="144"/>
      <c r="E575" s="144"/>
    </row>
    <row r="576" spans="1:5" ht="12.75">
      <c r="A576" s="144"/>
      <c r="B576" s="144"/>
      <c r="C576" s="144"/>
      <c r="D576" s="144"/>
      <c r="E576" s="144"/>
    </row>
    <row r="577" spans="1:5" ht="12.75">
      <c r="A577" s="144"/>
      <c r="B577" s="144"/>
      <c r="C577" s="144"/>
      <c r="D577" s="144"/>
      <c r="E577" s="144"/>
    </row>
    <row r="578" spans="1:5" ht="12.75">
      <c r="A578" s="144"/>
      <c r="B578" s="144"/>
      <c r="C578" s="144"/>
      <c r="D578" s="144"/>
      <c r="E578" s="144"/>
    </row>
    <row r="579" spans="1:5" ht="12.75">
      <c r="A579" s="144"/>
      <c r="B579" s="144"/>
      <c r="C579" s="144"/>
      <c r="D579" s="144"/>
      <c r="E579" s="144"/>
    </row>
    <row r="580" spans="1:5" ht="12.75">
      <c r="A580" s="144"/>
      <c r="B580" s="144"/>
      <c r="C580" s="144"/>
      <c r="D580" s="144"/>
      <c r="E580" s="144"/>
    </row>
    <row r="581" spans="1:5" ht="12.75">
      <c r="A581" s="144"/>
      <c r="B581" s="144"/>
      <c r="C581" s="144"/>
      <c r="D581" s="144"/>
      <c r="E581" s="144"/>
    </row>
    <row r="582" spans="1:5" ht="12.75">
      <c r="A582" s="144"/>
      <c r="B582" s="144"/>
      <c r="C582" s="144"/>
      <c r="D582" s="144"/>
      <c r="E582" s="144"/>
    </row>
    <row r="583" spans="1:5" ht="12.75">
      <c r="A583" s="144"/>
      <c r="B583" s="144"/>
      <c r="C583" s="144"/>
      <c r="D583" s="144"/>
      <c r="E583" s="144"/>
    </row>
    <row r="584" spans="1:5" ht="12.75">
      <c r="A584" s="144"/>
      <c r="B584" s="144"/>
      <c r="C584" s="144"/>
      <c r="D584" s="144"/>
      <c r="E584" s="144"/>
    </row>
    <row r="585" spans="1:5" ht="12.75">
      <c r="A585" s="144"/>
      <c r="B585" s="144"/>
      <c r="C585" s="144"/>
      <c r="D585" s="144"/>
      <c r="E585" s="144"/>
    </row>
    <row r="586" spans="1:5" ht="12.75">
      <c r="A586" s="144"/>
      <c r="B586" s="144"/>
      <c r="C586" s="144"/>
      <c r="D586" s="144"/>
      <c r="E586" s="144"/>
    </row>
    <row r="587" spans="1:5" ht="12.75">
      <c r="A587" s="144"/>
      <c r="B587" s="144"/>
      <c r="C587" s="144"/>
      <c r="D587" s="144"/>
      <c r="E587" s="144"/>
    </row>
    <row r="588" spans="1:5" ht="12.75">
      <c r="A588" s="144"/>
      <c r="B588" s="144"/>
      <c r="C588" s="144"/>
      <c r="D588" s="144"/>
      <c r="E588" s="144"/>
    </row>
    <row r="589" spans="1:5" ht="12.75">
      <c r="A589" s="144"/>
      <c r="B589" s="144"/>
      <c r="C589" s="144"/>
      <c r="D589" s="144"/>
      <c r="E589" s="144"/>
    </row>
    <row r="590" spans="1:5" ht="12.75">
      <c r="A590" s="144"/>
      <c r="B590" s="144"/>
      <c r="C590" s="144"/>
      <c r="D590" s="144"/>
      <c r="E590" s="144"/>
    </row>
    <row r="591" spans="1:5" ht="12.75">
      <c r="A591" s="144"/>
      <c r="B591" s="144"/>
      <c r="C591" s="144"/>
      <c r="D591" s="144"/>
      <c r="E591" s="144"/>
    </row>
    <row r="592" spans="1:5" ht="12.75">
      <c r="A592" s="144"/>
      <c r="B592" s="144"/>
      <c r="C592" s="144"/>
      <c r="D592" s="144"/>
      <c r="E592" s="144"/>
    </row>
    <row r="593" spans="1:5" ht="12.75">
      <c r="A593" s="144"/>
      <c r="B593" s="144"/>
      <c r="C593" s="144"/>
      <c r="D593" s="144"/>
      <c r="E593" s="144"/>
    </row>
    <row r="594" spans="1:5" ht="12.75">
      <c r="A594" s="144"/>
      <c r="B594" s="144"/>
      <c r="C594" s="144"/>
      <c r="D594" s="144"/>
      <c r="E594" s="144"/>
    </row>
    <row r="595" spans="1:5" ht="12.75">
      <c r="A595" s="144"/>
      <c r="B595" s="144"/>
      <c r="C595" s="144"/>
      <c r="D595" s="144"/>
      <c r="E595" s="144"/>
    </row>
    <row r="596" spans="1:5" ht="12.75">
      <c r="A596" s="144"/>
      <c r="B596" s="144"/>
      <c r="C596" s="144"/>
      <c r="D596" s="144"/>
      <c r="E596" s="144"/>
    </row>
    <row r="597" spans="1:5" ht="12.75">
      <c r="A597" s="144"/>
      <c r="B597" s="144"/>
      <c r="C597" s="144"/>
      <c r="D597" s="144"/>
      <c r="E597" s="144"/>
    </row>
    <row r="598" spans="1:5" ht="12.75">
      <c r="A598" s="144"/>
      <c r="B598" s="144"/>
      <c r="C598" s="144"/>
      <c r="D598" s="144"/>
      <c r="E598" s="144"/>
    </row>
    <row r="599" spans="1:5" ht="12.75">
      <c r="A599" s="144"/>
      <c r="B599" s="144"/>
      <c r="C599" s="144"/>
      <c r="D599" s="144"/>
      <c r="E599" s="144"/>
    </row>
    <row r="600" spans="1:5" ht="12.75">
      <c r="A600" s="144"/>
      <c r="B600" s="144"/>
      <c r="C600" s="144"/>
      <c r="D600" s="144"/>
      <c r="E600" s="144"/>
    </row>
    <row r="601" spans="1:5" ht="12.75">
      <c r="A601" s="144"/>
      <c r="B601" s="144"/>
      <c r="C601" s="144"/>
      <c r="D601" s="144"/>
      <c r="E601" s="144"/>
    </row>
    <row r="602" spans="1:5" ht="12.75">
      <c r="A602" s="144"/>
      <c r="B602" s="144"/>
      <c r="C602" s="144"/>
      <c r="D602" s="144"/>
      <c r="E602" s="144"/>
    </row>
    <row r="603" spans="1:5" ht="12.75">
      <c r="A603" s="144"/>
      <c r="B603" s="144"/>
      <c r="C603" s="144"/>
      <c r="D603" s="144"/>
      <c r="E603" s="144"/>
    </row>
    <row r="604" spans="1:5" ht="12.75">
      <c r="A604" s="144"/>
      <c r="B604" s="144"/>
      <c r="C604" s="144"/>
      <c r="D604" s="144"/>
      <c r="E604" s="144"/>
    </row>
    <row r="605" spans="1:5" ht="12.75">
      <c r="A605" s="144"/>
      <c r="B605" s="144"/>
      <c r="C605" s="144"/>
      <c r="D605" s="144"/>
      <c r="E605" s="144"/>
    </row>
    <row r="606" spans="1:5" ht="12.75">
      <c r="A606" s="144"/>
      <c r="B606" s="144"/>
      <c r="C606" s="144"/>
      <c r="D606" s="144"/>
      <c r="E606" s="144"/>
    </row>
    <row r="607" spans="1:5" ht="12.75">
      <c r="A607" s="144"/>
      <c r="B607" s="144"/>
      <c r="C607" s="144"/>
      <c r="D607" s="144"/>
      <c r="E607" s="144"/>
    </row>
    <row r="608" spans="1:5" ht="12.75">
      <c r="A608" s="144"/>
      <c r="B608" s="144"/>
      <c r="C608" s="144"/>
      <c r="D608" s="144"/>
      <c r="E608" s="144"/>
    </row>
    <row r="609" spans="1:5" ht="12.75">
      <c r="A609" s="144"/>
      <c r="B609" s="144"/>
      <c r="C609" s="144"/>
      <c r="D609" s="144"/>
      <c r="E609" s="144"/>
    </row>
    <row r="610" spans="1:5" ht="12.75">
      <c r="A610" s="144"/>
      <c r="B610" s="144"/>
      <c r="C610" s="144"/>
      <c r="D610" s="144"/>
      <c r="E610" s="144"/>
    </row>
    <row r="611" spans="1:5" ht="12.75">
      <c r="A611" s="144"/>
      <c r="B611" s="144"/>
      <c r="C611" s="144"/>
      <c r="D611" s="144"/>
      <c r="E611" s="144"/>
    </row>
    <row r="612" spans="1:5" ht="12.75">
      <c r="A612" s="144"/>
      <c r="B612" s="144"/>
      <c r="C612" s="144"/>
      <c r="D612" s="144"/>
      <c r="E612" s="144"/>
    </row>
    <row r="613" spans="1:5" ht="12.75">
      <c r="A613" s="144"/>
      <c r="B613" s="144"/>
      <c r="C613" s="144"/>
      <c r="D613" s="144"/>
      <c r="E613" s="144"/>
    </row>
    <row r="614" spans="1:5" ht="12.75">
      <c r="A614" s="141"/>
      <c r="B614" s="141"/>
      <c r="C614" s="141"/>
      <c r="D614" s="141"/>
      <c r="E614" s="141"/>
    </row>
    <row r="615" spans="1:5" ht="12.75">
      <c r="A615" s="141"/>
      <c r="B615" s="141"/>
      <c r="C615" s="141"/>
      <c r="D615" s="141"/>
      <c r="E615" s="141"/>
    </row>
    <row r="616" spans="1:5" ht="12.75">
      <c r="A616" s="141"/>
      <c r="B616" s="141"/>
      <c r="C616" s="141"/>
      <c r="D616" s="141"/>
      <c r="E616" s="141"/>
    </row>
    <row r="617" spans="1:5" ht="12.75">
      <c r="A617" s="141"/>
      <c r="B617" s="141"/>
      <c r="C617" s="141"/>
      <c r="D617" s="141"/>
      <c r="E617" s="141"/>
    </row>
    <row r="618" spans="1:5" ht="12.75">
      <c r="A618" s="141"/>
      <c r="B618" s="141"/>
      <c r="C618" s="141"/>
      <c r="D618" s="141"/>
      <c r="E618" s="141"/>
    </row>
    <row r="619" spans="1:5" ht="12.75">
      <c r="A619" s="141"/>
      <c r="B619" s="141"/>
      <c r="C619" s="141"/>
      <c r="D619" s="141"/>
      <c r="E619" s="141"/>
    </row>
    <row r="620" spans="1:5" ht="12.75">
      <c r="A620" s="141"/>
      <c r="B620" s="141"/>
      <c r="C620" s="141"/>
      <c r="D620" s="141"/>
      <c r="E620" s="141"/>
    </row>
    <row r="621" spans="1:5" ht="12.75">
      <c r="A621" s="141"/>
      <c r="B621" s="141"/>
      <c r="C621" s="141"/>
      <c r="D621" s="141"/>
      <c r="E621" s="141"/>
    </row>
    <row r="622" spans="1:5" ht="12.75">
      <c r="A622" s="141"/>
      <c r="B622" s="141"/>
      <c r="C622" s="141"/>
      <c r="D622" s="141"/>
      <c r="E622" s="141"/>
    </row>
    <row r="623" spans="1:5" ht="12.75">
      <c r="A623" s="141"/>
      <c r="B623" s="141"/>
      <c r="C623" s="141"/>
      <c r="D623" s="141"/>
      <c r="E623" s="141"/>
    </row>
    <row r="624" spans="1:5" ht="12.75">
      <c r="A624" s="141"/>
      <c r="B624" s="141"/>
      <c r="C624" s="141"/>
      <c r="D624" s="141"/>
      <c r="E624" s="141"/>
    </row>
    <row r="625" spans="1:5" ht="12.75">
      <c r="A625" s="141"/>
      <c r="B625" s="141"/>
      <c r="C625" s="141"/>
      <c r="D625" s="141"/>
      <c r="E625" s="141"/>
    </row>
    <row r="626" spans="1:5" ht="12.75">
      <c r="A626" s="141"/>
      <c r="B626" s="141"/>
      <c r="C626" s="141"/>
      <c r="D626" s="141"/>
      <c r="E626" s="141"/>
    </row>
    <row r="627" spans="1:5" ht="12.75">
      <c r="A627" s="141"/>
      <c r="B627" s="141"/>
      <c r="C627" s="141"/>
      <c r="D627" s="141"/>
      <c r="E627" s="141"/>
    </row>
    <row r="628" spans="1:5" ht="12.75">
      <c r="A628" s="141"/>
      <c r="B628" s="141"/>
      <c r="C628" s="141"/>
      <c r="D628" s="141"/>
      <c r="E628" s="141"/>
    </row>
    <row r="629" spans="1:5" ht="12.75">
      <c r="A629" s="141"/>
      <c r="B629" s="141"/>
      <c r="C629" s="141"/>
      <c r="D629" s="141"/>
      <c r="E629" s="141"/>
    </row>
    <row r="630" spans="1:5" ht="12.75">
      <c r="A630" s="141"/>
      <c r="B630" s="141"/>
      <c r="C630" s="141"/>
      <c r="D630" s="141"/>
      <c r="E630" s="141"/>
    </row>
    <row r="631" spans="1:5" ht="12.75">
      <c r="A631" s="141"/>
      <c r="B631" s="141"/>
      <c r="C631" s="141"/>
      <c r="D631" s="141"/>
      <c r="E631" s="141"/>
    </row>
    <row r="632" spans="1:5" ht="12.75">
      <c r="A632" s="141"/>
      <c r="B632" s="141"/>
      <c r="C632" s="141"/>
      <c r="D632" s="141"/>
      <c r="E632" s="141"/>
    </row>
    <row r="633" spans="1:5" ht="12.75">
      <c r="A633" s="141"/>
      <c r="B633" s="141"/>
      <c r="C633" s="141"/>
      <c r="D633" s="141"/>
      <c r="E633" s="141"/>
    </row>
    <row r="634" spans="1:5" ht="12.75">
      <c r="A634" s="141"/>
      <c r="B634" s="141"/>
      <c r="C634" s="141"/>
      <c r="D634" s="141"/>
      <c r="E634" s="141"/>
    </row>
    <row r="635" spans="1:5" ht="12.75">
      <c r="A635" s="141"/>
      <c r="B635" s="141"/>
      <c r="C635" s="141"/>
      <c r="D635" s="141"/>
      <c r="E635" s="141"/>
    </row>
    <row r="636" spans="1:5" ht="12.75">
      <c r="A636" s="141"/>
      <c r="B636" s="141"/>
      <c r="C636" s="141"/>
      <c r="D636" s="141"/>
      <c r="E636" s="141"/>
    </row>
    <row r="637" spans="1:5" ht="12.75">
      <c r="A637" s="141"/>
      <c r="B637" s="141"/>
      <c r="C637" s="141"/>
      <c r="D637" s="141"/>
      <c r="E637" s="141"/>
    </row>
    <row r="638" spans="1:5" ht="12.75">
      <c r="A638" s="141"/>
      <c r="B638" s="141"/>
      <c r="C638" s="141"/>
      <c r="D638" s="141"/>
      <c r="E638" s="141"/>
    </row>
    <row r="639" spans="1:5" ht="12.75">
      <c r="A639" s="141"/>
      <c r="B639" s="141"/>
      <c r="C639" s="141"/>
      <c r="D639" s="141"/>
      <c r="E639" s="141"/>
    </row>
    <row r="640" spans="1:5" ht="12.75">
      <c r="A640" s="141"/>
      <c r="B640" s="141"/>
      <c r="C640" s="141"/>
      <c r="D640" s="141"/>
      <c r="E640" s="141"/>
    </row>
    <row r="641" spans="1:5" ht="12.75">
      <c r="A641" s="141"/>
      <c r="B641" s="141"/>
      <c r="C641" s="141"/>
      <c r="D641" s="141"/>
      <c r="E641" s="141"/>
    </row>
    <row r="642" spans="1:5" ht="12.75">
      <c r="A642" s="141"/>
      <c r="B642" s="141"/>
      <c r="C642" s="141"/>
      <c r="D642" s="141"/>
      <c r="E642" s="141"/>
    </row>
    <row r="643" spans="1:5" ht="12.75">
      <c r="A643" s="141"/>
      <c r="B643" s="141"/>
      <c r="C643" s="141"/>
      <c r="D643" s="141"/>
      <c r="E643" s="141"/>
    </row>
    <row r="644" spans="1:5" ht="12.75">
      <c r="A644" s="141"/>
      <c r="B644" s="141"/>
      <c r="C644" s="141"/>
      <c r="D644" s="141"/>
      <c r="E644" s="141"/>
    </row>
    <row r="645" spans="1:5" ht="12.75">
      <c r="A645" s="141"/>
      <c r="B645" s="141"/>
      <c r="C645" s="141"/>
      <c r="D645" s="141"/>
      <c r="E645" s="141"/>
    </row>
    <row r="646" spans="1:5" ht="12.75">
      <c r="A646" s="141"/>
      <c r="B646" s="141"/>
      <c r="C646" s="141"/>
      <c r="D646" s="141"/>
      <c r="E646" s="141"/>
    </row>
    <row r="647" spans="1:5" ht="12.75">
      <c r="A647" s="141"/>
      <c r="B647" s="141"/>
      <c r="C647" s="141"/>
      <c r="D647" s="141"/>
      <c r="E647" s="141"/>
    </row>
    <row r="648" spans="1:5" ht="12.75">
      <c r="A648" s="141"/>
      <c r="B648" s="141"/>
      <c r="C648" s="141"/>
      <c r="D648" s="141"/>
      <c r="E648" s="141"/>
    </row>
    <row r="649" spans="1:5" ht="12.75">
      <c r="A649" s="141"/>
      <c r="B649" s="141"/>
      <c r="C649" s="141"/>
      <c r="D649" s="141"/>
      <c r="E649" s="141"/>
    </row>
    <row r="650" spans="1:5" ht="12.75">
      <c r="A650" s="141"/>
      <c r="B650" s="141"/>
      <c r="C650" s="141"/>
      <c r="D650" s="141"/>
      <c r="E650" s="141"/>
    </row>
    <row r="651" spans="1:5" ht="12.75">
      <c r="A651" s="141"/>
      <c r="B651" s="141"/>
      <c r="C651" s="141"/>
      <c r="D651" s="141"/>
      <c r="E651" s="141"/>
    </row>
    <row r="652" spans="1:5" ht="12.75">
      <c r="A652" s="141"/>
      <c r="B652" s="141"/>
      <c r="C652" s="141"/>
      <c r="D652" s="141"/>
      <c r="E652" s="141"/>
    </row>
    <row r="653" spans="1:5" ht="12.75">
      <c r="A653" s="141"/>
      <c r="B653" s="141"/>
      <c r="C653" s="141"/>
      <c r="D653" s="141"/>
      <c r="E653" s="141"/>
    </row>
    <row r="654" spans="1:5" ht="12.75">
      <c r="A654" s="141"/>
      <c r="B654" s="141"/>
      <c r="C654" s="141"/>
      <c r="D654" s="141"/>
      <c r="E654" s="141"/>
    </row>
    <row r="655" spans="1:5" ht="12.75">
      <c r="A655" s="141"/>
      <c r="B655" s="141"/>
      <c r="C655" s="141"/>
      <c r="D655" s="141"/>
      <c r="E655" s="141"/>
    </row>
    <row r="656" spans="1:5" ht="12.75">
      <c r="A656" s="141"/>
      <c r="B656" s="141"/>
      <c r="C656" s="141"/>
      <c r="D656" s="141"/>
      <c r="E656" s="141"/>
    </row>
    <row r="657" spans="1:5" ht="12.75">
      <c r="A657" s="141"/>
      <c r="B657" s="141"/>
      <c r="C657" s="141"/>
      <c r="D657" s="141"/>
      <c r="E657" s="141"/>
    </row>
    <row r="658" spans="1:5" ht="12.75">
      <c r="A658" s="141"/>
      <c r="B658" s="141"/>
      <c r="C658" s="141"/>
      <c r="D658" s="141"/>
      <c r="E658" s="141"/>
    </row>
    <row r="659" spans="1:5" ht="12.75">
      <c r="A659" s="141"/>
      <c r="B659" s="141"/>
      <c r="C659" s="141"/>
      <c r="D659" s="141"/>
      <c r="E659" s="141"/>
    </row>
    <row r="660" spans="1:5" ht="12.75">
      <c r="A660" s="141"/>
      <c r="B660" s="141"/>
      <c r="C660" s="141"/>
      <c r="D660" s="141"/>
      <c r="E660" s="141"/>
    </row>
    <row r="661" spans="1:5" ht="12.75">
      <c r="A661" s="141"/>
      <c r="B661" s="141"/>
      <c r="C661" s="141"/>
      <c r="D661" s="141"/>
      <c r="E661" s="141"/>
    </row>
    <row r="662" spans="1:5" ht="12.75">
      <c r="A662" s="141"/>
      <c r="B662" s="141"/>
      <c r="C662" s="141"/>
      <c r="D662" s="141"/>
      <c r="E662" s="141"/>
    </row>
    <row r="663" spans="1:5" ht="12.75">
      <c r="A663" s="141"/>
      <c r="B663" s="141"/>
      <c r="C663" s="141"/>
      <c r="D663" s="141"/>
      <c r="E663" s="141"/>
    </row>
    <row r="664" spans="1:5" ht="12.75">
      <c r="A664" s="141"/>
      <c r="B664" s="141"/>
      <c r="C664" s="141"/>
      <c r="D664" s="141"/>
      <c r="E664" s="141"/>
    </row>
    <row r="665" spans="1:5" ht="12.75">
      <c r="A665" s="141"/>
      <c r="B665" s="141"/>
      <c r="C665" s="141"/>
      <c r="D665" s="141"/>
      <c r="E665" s="141"/>
    </row>
    <row r="666" spans="1:5" ht="12.75">
      <c r="A666" s="141"/>
      <c r="B666" s="141"/>
      <c r="C666" s="141"/>
      <c r="D666" s="141"/>
      <c r="E666" s="141"/>
    </row>
    <row r="667" spans="1:5" ht="12.75">
      <c r="A667" s="141"/>
      <c r="B667" s="141"/>
      <c r="C667" s="141"/>
      <c r="D667" s="141"/>
      <c r="E667" s="141"/>
    </row>
    <row r="668" spans="1:5" ht="12.75">
      <c r="A668" s="141"/>
      <c r="B668" s="141"/>
      <c r="C668" s="141"/>
      <c r="D668" s="141"/>
      <c r="E668" s="141"/>
    </row>
    <row r="669" spans="1:5" ht="12.75">
      <c r="A669" s="141"/>
      <c r="B669" s="141"/>
      <c r="C669" s="141"/>
      <c r="D669" s="141"/>
      <c r="E669" s="141"/>
    </row>
    <row r="670" spans="1:5" ht="12.75">
      <c r="A670" s="141"/>
      <c r="B670" s="141"/>
      <c r="C670" s="141"/>
      <c r="D670" s="141"/>
      <c r="E670" s="141"/>
    </row>
    <row r="671" spans="1:5" ht="12.75">
      <c r="A671" s="141"/>
      <c r="B671" s="141"/>
      <c r="C671" s="141"/>
      <c r="D671" s="141"/>
      <c r="E671" s="141"/>
    </row>
    <row r="672" spans="1:5" ht="12.75">
      <c r="A672" s="141"/>
      <c r="B672" s="141"/>
      <c r="C672" s="141"/>
      <c r="D672" s="141"/>
      <c r="E672" s="141"/>
    </row>
    <row r="673" spans="1:5" ht="12.75">
      <c r="A673" s="141"/>
      <c r="B673" s="141"/>
      <c r="C673" s="141"/>
      <c r="D673" s="141"/>
      <c r="E673" s="141"/>
    </row>
    <row r="674" spans="1:5" ht="12.75">
      <c r="A674" s="141"/>
      <c r="B674" s="141"/>
      <c r="C674" s="141"/>
      <c r="D674" s="141"/>
      <c r="E674" s="141"/>
    </row>
    <row r="675" spans="1:5" ht="12.75">
      <c r="A675" s="141"/>
      <c r="B675" s="141"/>
      <c r="C675" s="141"/>
      <c r="D675" s="141"/>
      <c r="E675" s="141"/>
    </row>
    <row r="676" spans="1:5" ht="12.75">
      <c r="A676" s="141"/>
      <c r="B676" s="141"/>
      <c r="C676" s="141"/>
      <c r="D676" s="141"/>
      <c r="E676" s="141"/>
    </row>
    <row r="677" spans="1:5" ht="12.75">
      <c r="A677" s="141"/>
      <c r="B677" s="141"/>
      <c r="C677" s="141"/>
      <c r="D677" s="141"/>
      <c r="E677" s="141"/>
    </row>
    <row r="678" spans="1:5" ht="12.75">
      <c r="A678" s="141"/>
      <c r="B678" s="141"/>
      <c r="C678" s="141"/>
      <c r="D678" s="141"/>
      <c r="E678" s="141"/>
    </row>
    <row r="679" spans="1:5" ht="12.75">
      <c r="A679" s="141"/>
      <c r="B679" s="141"/>
      <c r="C679" s="141"/>
      <c r="D679" s="141"/>
      <c r="E679" s="141"/>
    </row>
    <row r="680" spans="1:5" ht="12.75">
      <c r="A680" s="141"/>
      <c r="B680" s="141"/>
      <c r="C680" s="141"/>
      <c r="D680" s="141"/>
      <c r="E680" s="141"/>
    </row>
    <row r="681" spans="1:5" ht="12.75">
      <c r="A681" s="141"/>
      <c r="B681" s="141"/>
      <c r="C681" s="141"/>
      <c r="D681" s="141"/>
      <c r="E681" s="141"/>
    </row>
    <row r="682" spans="1:5" ht="12.75">
      <c r="A682" s="141"/>
      <c r="B682" s="141"/>
      <c r="C682" s="141"/>
      <c r="D682" s="141"/>
      <c r="E682" s="141"/>
    </row>
    <row r="683" spans="1:5" ht="12.75">
      <c r="A683" s="141"/>
      <c r="B683" s="141"/>
      <c r="C683" s="141"/>
      <c r="D683" s="141"/>
      <c r="E683" s="141"/>
    </row>
    <row r="684" spans="1:5" ht="12.75">
      <c r="A684" s="141"/>
      <c r="B684" s="141"/>
      <c r="C684" s="141"/>
      <c r="D684" s="141"/>
      <c r="E684" s="141"/>
    </row>
    <row r="685" spans="1:5" ht="12.75">
      <c r="A685" s="141"/>
      <c r="B685" s="141"/>
      <c r="C685" s="141"/>
      <c r="D685" s="141"/>
      <c r="E685" s="141"/>
    </row>
  </sheetData>
  <sheetProtection/>
  <mergeCells count="279">
    <mergeCell ref="A558:E558"/>
    <mergeCell ref="A559:E559"/>
    <mergeCell ref="A560:E560"/>
    <mergeCell ref="A562:E562"/>
    <mergeCell ref="A564:A565"/>
    <mergeCell ref="B564:B565"/>
    <mergeCell ref="C564:C565"/>
    <mergeCell ref="D564:D565"/>
    <mergeCell ref="E564:E565"/>
    <mergeCell ref="A88:E88"/>
    <mergeCell ref="A89:E89"/>
    <mergeCell ref="A114:E114"/>
    <mergeCell ref="A523:E523"/>
    <mergeCell ref="A525:A526"/>
    <mergeCell ref="B525:B526"/>
    <mergeCell ref="C525:C526"/>
    <mergeCell ref="D525:D526"/>
    <mergeCell ref="E525:E526"/>
    <mergeCell ref="A518:E518"/>
    <mergeCell ref="A519:E519"/>
    <mergeCell ref="A520:E520"/>
    <mergeCell ref="C408:C409"/>
    <mergeCell ref="D408:D409"/>
    <mergeCell ref="E408:E409"/>
    <mergeCell ref="A542:E542"/>
    <mergeCell ref="E511:E512"/>
    <mergeCell ref="A505:E505"/>
    <mergeCell ref="A506:E506"/>
    <mergeCell ref="A490:E490"/>
    <mergeCell ref="A544:A545"/>
    <mergeCell ref="B544:B545"/>
    <mergeCell ref="C544:C545"/>
    <mergeCell ref="D544:D545"/>
    <mergeCell ref="E544:E545"/>
    <mergeCell ref="A509:E509"/>
    <mergeCell ref="A511:A512"/>
    <mergeCell ref="B511:B512"/>
    <mergeCell ref="C511:C512"/>
    <mergeCell ref="D511:D512"/>
    <mergeCell ref="A491:E491"/>
    <mergeCell ref="A504:E504"/>
    <mergeCell ref="A478:A479"/>
    <mergeCell ref="B478:B479"/>
    <mergeCell ref="C478:C479"/>
    <mergeCell ref="D478:D479"/>
    <mergeCell ref="A492:E492"/>
    <mergeCell ref="A494:E494"/>
    <mergeCell ref="A496:A497"/>
    <mergeCell ref="B496:B497"/>
    <mergeCell ref="A471:E471"/>
    <mergeCell ref="A472:E472"/>
    <mergeCell ref="A473:E473"/>
    <mergeCell ref="A475:E475"/>
    <mergeCell ref="E478:E479"/>
    <mergeCell ref="A6:E6"/>
    <mergeCell ref="A60:E60"/>
    <mergeCell ref="A447:E447"/>
    <mergeCell ref="A454:A455"/>
    <mergeCell ref="A452:E452"/>
    <mergeCell ref="A449:E449"/>
    <mergeCell ref="A448:E448"/>
    <mergeCell ref="E454:E455"/>
    <mergeCell ref="D454:D455"/>
    <mergeCell ref="C454:C455"/>
    <mergeCell ref="A370:E370"/>
    <mergeCell ref="A371:E371"/>
    <mergeCell ref="B454:B455"/>
    <mergeCell ref="A419:E419"/>
    <mergeCell ref="A421:A422"/>
    <mergeCell ref="A335:E335"/>
    <mergeCell ref="A338:E338"/>
    <mergeCell ref="E340:E341"/>
    <mergeCell ref="A414:E414"/>
    <mergeCell ref="A415:E415"/>
    <mergeCell ref="A416:E416"/>
    <mergeCell ref="A340:A341"/>
    <mergeCell ref="B340:B341"/>
    <mergeCell ref="C340:C341"/>
    <mergeCell ref="D340:D341"/>
    <mergeCell ref="A9:A10"/>
    <mergeCell ref="B9:B10"/>
    <mergeCell ref="C9:C10"/>
    <mergeCell ref="D9:D10"/>
    <mergeCell ref="A333:E333"/>
    <mergeCell ref="A334:E334"/>
    <mergeCell ref="E62:E63"/>
    <mergeCell ref="D62:D63"/>
    <mergeCell ref="A49:E49"/>
    <mergeCell ref="A50:E50"/>
    <mergeCell ref="A1:E1"/>
    <mergeCell ref="D35:D36"/>
    <mergeCell ref="E35:E36"/>
    <mergeCell ref="A5:E5"/>
    <mergeCell ref="A31:E31"/>
    <mergeCell ref="A27:E27"/>
    <mergeCell ref="A28:E28"/>
    <mergeCell ref="A29:E29"/>
    <mergeCell ref="E9:E10"/>
    <mergeCell ref="A32:E32"/>
    <mergeCell ref="A54:E54"/>
    <mergeCell ref="A80:E80"/>
    <mergeCell ref="A81:E81"/>
    <mergeCell ref="A59:E59"/>
    <mergeCell ref="A2:E2"/>
    <mergeCell ref="A3:E3"/>
    <mergeCell ref="A34:C34"/>
    <mergeCell ref="A35:A36"/>
    <mergeCell ref="B35:B36"/>
    <mergeCell ref="C35:C36"/>
    <mergeCell ref="A92:E92"/>
    <mergeCell ref="A93:C93"/>
    <mergeCell ref="A90:E90"/>
    <mergeCell ref="A56:E56"/>
    <mergeCell ref="A51:E51"/>
    <mergeCell ref="A53:E53"/>
    <mergeCell ref="A87:E87"/>
    <mergeCell ref="A91:E91"/>
    <mergeCell ref="B62:B63"/>
    <mergeCell ref="A62:A63"/>
    <mergeCell ref="C62:C63"/>
    <mergeCell ref="A61:C61"/>
    <mergeCell ref="A86:E86"/>
    <mergeCell ref="A82:E82"/>
    <mergeCell ref="A58:E58"/>
    <mergeCell ref="A55:E55"/>
    <mergeCell ref="A108:E108"/>
    <mergeCell ref="A109:E109"/>
    <mergeCell ref="A94:A95"/>
    <mergeCell ref="B94:B95"/>
    <mergeCell ref="C94:C95"/>
    <mergeCell ref="D94:D95"/>
    <mergeCell ref="E94:E95"/>
    <mergeCell ref="A107:E107"/>
    <mergeCell ref="A112:E112"/>
    <mergeCell ref="A115:E115"/>
    <mergeCell ref="A117:A118"/>
    <mergeCell ref="B117:B118"/>
    <mergeCell ref="C117:C118"/>
    <mergeCell ref="D117:D118"/>
    <mergeCell ref="E117:E118"/>
    <mergeCell ref="A113:E113"/>
    <mergeCell ref="A137:E137"/>
    <mergeCell ref="A138:E138"/>
    <mergeCell ref="A139:E139"/>
    <mergeCell ref="A141:C141"/>
    <mergeCell ref="A132:E132"/>
    <mergeCell ref="A133:E133"/>
    <mergeCell ref="A134:E134"/>
    <mergeCell ref="A136:E136"/>
    <mergeCell ref="E142:E143"/>
    <mergeCell ref="A161:E161"/>
    <mergeCell ref="A162:E162"/>
    <mergeCell ref="A163:E163"/>
    <mergeCell ref="A142:A143"/>
    <mergeCell ref="B142:B143"/>
    <mergeCell ref="C142:C143"/>
    <mergeCell ref="D142:D143"/>
    <mergeCell ref="A166:E166"/>
    <mergeCell ref="A167:E167"/>
    <mergeCell ref="A168:E168"/>
    <mergeCell ref="A195:E195"/>
    <mergeCell ref="A169:E169"/>
    <mergeCell ref="A170:E170"/>
    <mergeCell ref="A171:B171"/>
    <mergeCell ref="A172:A173"/>
    <mergeCell ref="B172:B173"/>
    <mergeCell ref="C172:C173"/>
    <mergeCell ref="A190:E190"/>
    <mergeCell ref="A194:E194"/>
    <mergeCell ref="E198:E199"/>
    <mergeCell ref="A212:E212"/>
    <mergeCell ref="D172:D173"/>
    <mergeCell ref="E172:E173"/>
    <mergeCell ref="A188:E188"/>
    <mergeCell ref="A189:E189"/>
    <mergeCell ref="A213:E213"/>
    <mergeCell ref="A214:E214"/>
    <mergeCell ref="A198:A199"/>
    <mergeCell ref="B198:B199"/>
    <mergeCell ref="C198:C199"/>
    <mergeCell ref="D198:D199"/>
    <mergeCell ref="A236:E236"/>
    <mergeCell ref="A237:E237"/>
    <mergeCell ref="A238:E238"/>
    <mergeCell ref="A241:E241"/>
    <mergeCell ref="A217:E217"/>
    <mergeCell ref="A220:A221"/>
    <mergeCell ref="B220:B221"/>
    <mergeCell ref="C220:C221"/>
    <mergeCell ref="D220:D221"/>
    <mergeCell ref="E220:E221"/>
    <mergeCell ref="E243:E244"/>
    <mergeCell ref="A252:E252"/>
    <mergeCell ref="A253:E253"/>
    <mergeCell ref="A254:E254"/>
    <mergeCell ref="A243:A244"/>
    <mergeCell ref="B243:B244"/>
    <mergeCell ref="C243:C244"/>
    <mergeCell ref="D243:D244"/>
    <mergeCell ref="A268:E268"/>
    <mergeCell ref="A271:A272"/>
    <mergeCell ref="B271:B272"/>
    <mergeCell ref="C271:C272"/>
    <mergeCell ref="D271:D272"/>
    <mergeCell ref="E271:E272"/>
    <mergeCell ref="A285:A286"/>
    <mergeCell ref="B285:B286"/>
    <mergeCell ref="C285:C286"/>
    <mergeCell ref="D285:D286"/>
    <mergeCell ref="A278:E278"/>
    <mergeCell ref="A279:E279"/>
    <mergeCell ref="A280:E280"/>
    <mergeCell ref="A283:E283"/>
    <mergeCell ref="A258:E258"/>
    <mergeCell ref="A259:E259"/>
    <mergeCell ref="A260:E260"/>
    <mergeCell ref="A263:E263"/>
    <mergeCell ref="A300:E300"/>
    <mergeCell ref="A302:A303"/>
    <mergeCell ref="B302:B303"/>
    <mergeCell ref="C302:C303"/>
    <mergeCell ref="D302:D303"/>
    <mergeCell ref="E302:E303"/>
    <mergeCell ref="D316:D317"/>
    <mergeCell ref="A359:E359"/>
    <mergeCell ref="A362:E362"/>
    <mergeCell ref="A364:A365"/>
    <mergeCell ref="A264:E264"/>
    <mergeCell ref="A265:E265"/>
    <mergeCell ref="E285:E286"/>
    <mergeCell ref="A295:E295"/>
    <mergeCell ref="A296:E296"/>
    <mergeCell ref="A297:E297"/>
    <mergeCell ref="A308:E308"/>
    <mergeCell ref="A309:E309"/>
    <mergeCell ref="A310:E310"/>
    <mergeCell ref="A313:E313"/>
    <mergeCell ref="A357:E357"/>
    <mergeCell ref="A358:E358"/>
    <mergeCell ref="E316:E317"/>
    <mergeCell ref="A316:A317"/>
    <mergeCell ref="B316:B317"/>
    <mergeCell ref="C316:C317"/>
    <mergeCell ref="B364:B365"/>
    <mergeCell ref="C364:C365"/>
    <mergeCell ref="D364:D365"/>
    <mergeCell ref="E364:E365"/>
    <mergeCell ref="A372:E372"/>
    <mergeCell ref="A375:E375"/>
    <mergeCell ref="A377:A378"/>
    <mergeCell ref="B377:B378"/>
    <mergeCell ref="C377:C378"/>
    <mergeCell ref="D377:D378"/>
    <mergeCell ref="E377:E378"/>
    <mergeCell ref="A393:A394"/>
    <mergeCell ref="B393:B394"/>
    <mergeCell ref="C393:C394"/>
    <mergeCell ref="D393:D394"/>
    <mergeCell ref="A386:E386"/>
    <mergeCell ref="A387:E387"/>
    <mergeCell ref="A388:E388"/>
    <mergeCell ref="A391:E391"/>
    <mergeCell ref="E393:E394"/>
    <mergeCell ref="A538:E538"/>
    <mergeCell ref="A539:E539"/>
    <mergeCell ref="C496:C497"/>
    <mergeCell ref="D496:D497"/>
    <mergeCell ref="E496:E497"/>
    <mergeCell ref="B421:B422"/>
    <mergeCell ref="A540:E540"/>
    <mergeCell ref="A401:E401"/>
    <mergeCell ref="A402:E402"/>
    <mergeCell ref="A403:E403"/>
    <mergeCell ref="A406:E406"/>
    <mergeCell ref="A408:A409"/>
    <mergeCell ref="B408:B409"/>
    <mergeCell ref="C421:C422"/>
    <mergeCell ref="D421:D422"/>
    <mergeCell ref="E421:E422"/>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SamLab.ws</cp:lastModifiedBy>
  <cp:lastPrinted>2014-06-09T02:02:37Z</cp:lastPrinted>
  <dcterms:created xsi:type="dcterms:W3CDTF">2007-03-28T06:50:42Z</dcterms:created>
  <dcterms:modified xsi:type="dcterms:W3CDTF">2014-06-09T02:04:25Z</dcterms:modified>
  <cp:category/>
  <cp:version/>
  <cp:contentType/>
  <cp:contentStatus/>
</cp:coreProperties>
</file>