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195" windowHeight="8700" activeTab="1"/>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 name="прил 9" sheetId="9" r:id="rId9"/>
    <sheet name="прил 10" sheetId="10" r:id="rId10"/>
    <sheet name="прил 11" sheetId="11" r:id="rId11"/>
    <sheet name="прил 12" sheetId="12" r:id="rId12"/>
  </sheets>
  <externalReferences>
    <externalReference r:id="rId15"/>
    <externalReference r:id="rId16"/>
  </externalReferences>
  <definedNames>
    <definedName name="_xlnm.Print_Titles" localSheetId="1">'прил 2'!$13:$16</definedName>
    <definedName name="_xlnm.Print_Titles" localSheetId="2">'прил 3'!$11:$12</definedName>
    <definedName name="_xlnm.Print_Titles" localSheetId="3">'прил 4'!$13:$14</definedName>
  </definedNames>
  <calcPr fullCalcOnLoad="1"/>
</workbook>
</file>

<file path=xl/comments4.xml><?xml version="1.0" encoding="utf-8"?>
<comments xmlns="http://schemas.openxmlformats.org/spreadsheetml/2006/main">
  <authors>
    <author>User</author>
  </authors>
  <commentList>
    <comment ref="B33"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<sst xmlns="http://schemas.openxmlformats.org/spreadsheetml/2006/main" count="3841" uniqueCount="975">
  <si>
    <t>094 01  06  05  00 00  0000  600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</si>
  <si>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</si>
  <si>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094 01  06  05  02  00  0000  640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</si>
  <si>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</si>
  <si>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094  01  06  05  02  05  0000  640</t>
  </si>
  <si>
    <t>Предоставление бюджетных кредитов внутри страны в валюте Российской Федерации</t>
  </si>
  <si>
    <t>094  01  06  05  00  00  0000  500</t>
  </si>
  <si>
    <t>Предоставление бюджетных кредитов бюджетам бюджетной системы Российской Федерации в валюте Российской Федерации</t>
  </si>
  <si>
    <t>094 01  06  05  02  00  0000  540</t>
  </si>
  <si>
    <t>Предоставление бюджетных кредитов других бюджетам бюджетной системы Российской Федерации  из бюджетов муниципальных районов в валюте Российской Федерации</t>
  </si>
  <si>
    <t>094 01  06  05  02  05  0000  540</t>
  </si>
  <si>
    <t>Всего</t>
  </si>
  <si>
    <t xml:space="preserve">                                 Приложение 5</t>
  </si>
  <si>
    <t xml:space="preserve">                                                                                 к Решению Назаровского районного Совета депутатов</t>
  </si>
  <si>
    <t>Наименование показателя бюджетной классификации</t>
  </si>
  <si>
    <t>Раздел-подраздел</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</si>
  <si>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</si>
  <si>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</si>
  <si>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</si>
  <si>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Создание специальных условий  инвалидам  учреждениями  начального  и среднего профессионального образования</t>
  </si>
  <si>
    <t>5057910</t>
  </si>
  <si>
    <t>5057911</t>
  </si>
  <si>
    <t>5058500</t>
  </si>
  <si>
    <t>Закон края «О  выплате социального пособия на погребение и возмещение стоимости услуг по погребению"</t>
  </si>
  <si>
    <t>5059100</t>
  </si>
  <si>
    <t xml:space="preserve"> Социальное пособие на погребение</t>
  </si>
  <si>
    <t>10102030</t>
  </si>
  <si>
    <t>10102040</t>
  </si>
  <si>
    <t>10500000</t>
  </si>
  <si>
    <t>НАЛОГИ НА СОВОКУПНЫЙ ДОХОД</t>
  </si>
  <si>
    <t>10502000</t>
  </si>
  <si>
    <t>11700000</t>
  </si>
  <si>
    <t>ПРОЧИЕ НЕНАЛОГОВЫЕ ДОХОДЫ</t>
  </si>
  <si>
    <t>11705050</t>
  </si>
  <si>
    <t xml:space="preserve">                        Приложение 7</t>
  </si>
  <si>
    <t xml:space="preserve">                     Приложение  14</t>
  </si>
  <si>
    <t xml:space="preserve">                                                                                        от    22.12. 2011 г.  № 20-109</t>
  </si>
  <si>
    <t xml:space="preserve">Межбюджетные трансферты по обеспечению сбалансированности </t>
  </si>
  <si>
    <t xml:space="preserve"> бюджетов  поселений  на  2012 год</t>
  </si>
  <si>
    <t>Наименование  поселений</t>
  </si>
  <si>
    <t xml:space="preserve">                     Приложение  8</t>
  </si>
  <si>
    <t xml:space="preserve">                                           Приложение  19</t>
  </si>
  <si>
    <t xml:space="preserve">                                                                                               к решению Назаровского районного Совета депутатов</t>
  </si>
  <si>
    <t xml:space="preserve">                                                                                                                                   от  22.12.2011г.   №  20-109</t>
  </si>
  <si>
    <t>бюджетам поселений на улучшение материально- технической базы,</t>
  </si>
  <si>
    <t xml:space="preserve"> установку  и приобретение пожарной сигнализации в учреждениях культуры</t>
  </si>
  <si>
    <t xml:space="preserve"> на 2012 год</t>
  </si>
  <si>
    <t>в том числе</t>
  </si>
  <si>
    <t>улучшение материаль-технической базы</t>
  </si>
  <si>
    <t>установка и приобретение пожарной сигнализации</t>
  </si>
  <si>
    <t xml:space="preserve">                        Приложение 10</t>
  </si>
  <si>
    <t xml:space="preserve">                        Приложение 23</t>
  </si>
  <si>
    <t>Межбюджетные трансферты бюджетам поселений</t>
  </si>
  <si>
    <t xml:space="preserve">на содержание автомобильных дорог общего пользования местного </t>
  </si>
  <si>
    <t>значения городских округов, городских и сельских поселений</t>
  </si>
  <si>
    <t xml:space="preserve">                        Приложение 11</t>
  </si>
  <si>
    <t xml:space="preserve">                        Приложение 24</t>
  </si>
  <si>
    <t>на обеспечение полномочий по первичным мерам пожарной безопасности</t>
  </si>
  <si>
    <t xml:space="preserve">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 либо награжденных орденами или медалями СССР  за самоотверженный  труд в период Великой Отечественной войны </t>
  </si>
  <si>
    <t>5056620</t>
  </si>
  <si>
    <t>Глава местной администрации (исполнительно-распорядительного органа муниципального образования)</t>
  </si>
  <si>
    <t>0020800</t>
  </si>
  <si>
    <t xml:space="preserve">Реализация переданных  государственных полномочий </t>
  </si>
  <si>
    <t>9210000</t>
  </si>
  <si>
    <t>Осуществление государственных полномочий  по созданию и обеспечению комиссий по делам несовершеннолетних и защите их прав</t>
  </si>
  <si>
    <t>9210201</t>
  </si>
  <si>
    <t>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</si>
  <si>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5056801</t>
  </si>
  <si>
    <t>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 , рабочих поселках  (поселках городского типа)</t>
  </si>
  <si>
    <t>5056802</t>
  </si>
  <si>
    <t>Закон края "Об организации приемных семей  для граждан пожилого возраста и инвалидов в Красноярском крае"</t>
  </si>
  <si>
    <t>5057000</t>
  </si>
  <si>
    <t>Ежемесячное  денежное вознаграждение лицам, организовавшим  приемную семью</t>
  </si>
  <si>
    <t>5057001</t>
  </si>
  <si>
    <t>Закон края «О социальной поддержке семей, имеющих детей, в Красноярском крае»</t>
  </si>
  <si>
    <t>5057800</t>
  </si>
  <si>
    <t>Ежегодное пособие на ребенка  школьного возраста</t>
  </si>
  <si>
    <t xml:space="preserve">                                                                                                                     от  22.12.2011г.  № 20-109</t>
  </si>
  <si>
    <t xml:space="preserve">муниципальных учреждений культуры </t>
  </si>
  <si>
    <t xml:space="preserve">                                                                                                                                              от   22.12.2011г.   №   20-109</t>
  </si>
  <si>
    <t>районного бюджета в 2012 году</t>
  </si>
  <si>
    <t xml:space="preserve">                                                                                                                            от   22.12. 2011г. №    20-109</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</si>
  <si>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</si>
  <si>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5210600</t>
  </si>
  <si>
    <t>5210601</t>
  </si>
  <si>
    <t>5210603</t>
  </si>
  <si>
    <t>Управление социальной защиты населения администрации Назаровского района</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</si>
  <si>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</si>
  <si>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5206001</t>
  </si>
  <si>
    <t>Реализация мер социальной поддержки отдельных категорий граждан</t>
  </si>
  <si>
    <t>5055500</t>
  </si>
  <si>
    <t>Обеспечение  мер социальной поддержки  реабилитированных лиц и лиц , признанных  пострадавшими  от политических репрессий</t>
  </si>
  <si>
    <t>5055530</t>
  </si>
  <si>
    <t>Закон края «О мерах социальной поддержки реабилитированных и лиц, признанных пострадавшими от политических репрессий»</t>
  </si>
  <si>
    <t>Другие вопросы в области здравоохранения</t>
  </si>
  <si>
    <t>0909</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</si>
  <si>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</si>
  <si>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</si>
  <si>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</si>
  <si>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</si>
  <si>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</si>
  <si>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</si>
  <si>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</si>
  <si>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</si>
  <si>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</si>
  <si>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</si>
  <si>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</si>
  <si>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</si>
  <si>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</si>
  <si>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</si>
  <si>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Массовый спорт</t>
  </si>
  <si>
    <t>1102</t>
  </si>
  <si>
    <t>Обслуживание государственного и муниципального  долга</t>
  </si>
  <si>
    <t>1300</t>
  </si>
  <si>
    <t>Обслуживание государственного  внутреннего и муниципального долга</t>
  </si>
  <si>
    <t>1301</t>
  </si>
  <si>
    <t xml:space="preserve">Межбюджетные трансферты  общего  характера  бюджетам субъектов Российской Федерации и муниципальных образований </t>
  </si>
  <si>
    <t>1400</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</si>
  <si>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</si>
  <si>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</si>
  <si>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</si>
  <si>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</si>
  <si>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Всего:</t>
  </si>
  <si>
    <t xml:space="preserve">                                 Приложение 3</t>
  </si>
  <si>
    <t xml:space="preserve">                                 Приложение 4</t>
  </si>
  <si>
    <t>Ведомственная структура расходов районного бюджета</t>
  </si>
  <si>
    <t>Код ведомства</t>
  </si>
  <si>
    <t>Наименование главных распорядителей и наименование показателей бюджетной классификации</t>
  </si>
  <si>
    <t>Целевая статья</t>
  </si>
  <si>
    <t>Вид расходов</t>
  </si>
  <si>
    <t>1</t>
  </si>
  <si>
    <t>2</t>
  </si>
  <si>
    <t>3</t>
  </si>
  <si>
    <t>4</t>
  </si>
  <si>
    <t>5</t>
  </si>
  <si>
    <t>6</t>
  </si>
  <si>
    <t>Администрация Назаровского района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</si>
  <si>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</si>
  <si>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</si>
  <si>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</si>
  <si>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</si>
  <si>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Выполнение функций органами местного самоуправления</t>
  </si>
  <si>
    <t>500</t>
  </si>
  <si>
    <t>Центральный аппарат</t>
  </si>
  <si>
    <t xml:space="preserve">Доставка и пересылка  ежемесячных денежных выплат </t>
  </si>
  <si>
    <t>5056026</t>
  </si>
  <si>
    <t>Закон края «О социальной поддержке населения при оплате жилья и коммунальных услуг»</t>
  </si>
  <si>
    <t>5056500</t>
  </si>
  <si>
    <t>Предоставление субсидий для оплаты жилья и коммунальных услуг  ветеранам труда края</t>
  </si>
  <si>
    <t>5056501</t>
  </si>
  <si>
    <t>Предоставление субсидий гражданам на оплату жилья и коммунальных услуг с учетом их доходов</t>
  </si>
  <si>
    <t>5056504</t>
  </si>
  <si>
    <t>4200000</t>
  </si>
  <si>
    <t>4209900</t>
  </si>
  <si>
    <t>4367501</t>
  </si>
  <si>
    <t>4367502</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</si>
  <si>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</si>
  <si>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9210213</t>
  </si>
  <si>
    <t>Софинансирование мероприятий, предусмотренных долгосрочной целевой программой "Дороги Красноярья" на  2012-2016 годы</t>
  </si>
  <si>
    <t>Содержание автомобильных дорог общего пользования местного значения муниципальных районов и искусственных  сооружений на них за счет средств местного бюджета</t>
  </si>
  <si>
    <t>Приобретение и установка систем охранно-пожарной сигнализации и оповещения, тревожной кнопки для муниципальных  учреждений культуры и муниципальных образовательных учреждений в области культуры</t>
  </si>
  <si>
    <t>9220443</t>
  </si>
  <si>
    <t>Государственная поддержка в сфере культуры, кинематографии и средств массовой информации</t>
  </si>
  <si>
    <t>4508500</t>
  </si>
  <si>
    <t>Социальные выплаты</t>
  </si>
  <si>
    <t>005</t>
  </si>
  <si>
    <t>Региональные целевые программы</t>
  </si>
  <si>
    <t>7951500</t>
  </si>
  <si>
    <t xml:space="preserve">Мероприятия в области здравоохранения, спорта и физической культуры, туризма </t>
  </si>
  <si>
    <t>5129700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</si>
  <si>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</si>
  <si>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4520000</t>
  </si>
  <si>
    <t>4529900</t>
  </si>
  <si>
    <t>057</t>
  </si>
  <si>
    <t>Муниципальное казенное учреждение "Управление здравоохранения Назаровского района"</t>
  </si>
  <si>
    <t>Социальная помощь</t>
  </si>
  <si>
    <t>5050000</t>
  </si>
  <si>
    <t>Доходы,  получаемые в виде арендной платы за земельные участи,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</si>
  <si>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t>
  </si>
  <si>
    <t>11201020</t>
  </si>
  <si>
    <t xml:space="preserve">Плата за выбросы загрязняющих веществ в атмосферный воздух передвижными объектами </t>
  </si>
  <si>
    <t>11201030</t>
  </si>
  <si>
    <t>Плата за выбросы загрязняющих веществ в  водные объекты</t>
  </si>
  <si>
    <t>11201040</t>
  </si>
  <si>
    <t>Плата за размещение отходов производства и потребления</t>
  </si>
  <si>
    <t>ДОХОДЫ ОТ ОКАЗАНИЯ ПЛАТНЫХ УСЛУГ( РАБОТ) И КОМПЕНСАЦИИ ЗАТРАТ ГОСУДАРСТВА</t>
  </si>
  <si>
    <t>11301000</t>
  </si>
  <si>
    <t>Доходы от оказания платных услуг (работ)</t>
  </si>
  <si>
    <t>11301990</t>
  </si>
  <si>
    <t>Прочие доходы от оказания платных услуг  (работ)</t>
  </si>
  <si>
    <t>11301995</t>
  </si>
  <si>
    <t>Прочие доходы от оказания платных услуг  (работ) получателями средств бюджетов муниципальных районов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</si>
  <si>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</si>
  <si>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11406013</t>
  </si>
  <si>
    <t>11705000</t>
  </si>
  <si>
    <t xml:space="preserve">Прочие неналоговые доходы </t>
  </si>
  <si>
    <t>20203026</t>
  </si>
  <si>
    <t xml:space="preserve">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</si>
  <si>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Субвенции бюджетам муниципальных районов на денежные выплаты медицинскому персоналу фельдшерско -акушерских пунктов , врачам, фельдшерам и медицинским сестрам скорой медицинской помощи</t>
  </si>
  <si>
    <t>Субвенции бюджетам муниципальных образований на возмещение гражданам, ведущим личное подсобное хозяйство, сельскохозяйственным потребительским кооперативам, крестьянским хозяйствам части затрат на уплату процентов по кредитам, полученным в российских кредитных организациях , и займам, полученным в сельскохозяйственных кредитных потребительских кооперативах в 2002-2012 годах на срок до 8 лет</t>
  </si>
  <si>
    <t>Субвенции бюджетам муниципальных районов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 и займам, полученным в сельскохозяйственных кредитных потребительских кооперативах в 2002-2012 годах на срок до 8 лет</t>
  </si>
  <si>
    <t xml:space="preserve">              Доходы  районного бюджета</t>
  </si>
  <si>
    <t>ДЦП "Поддержка и развитие малого и среднего предпринимательства в Назаровском районе"</t>
  </si>
  <si>
    <t xml:space="preserve">                      Приложение 8</t>
  </si>
  <si>
    <t xml:space="preserve">                                                                        к решению Назаровского районного Совета депутатов</t>
  </si>
  <si>
    <t>Выполнение отдельных государственных полномочий  по решению вопросов поддержки сельскохозяйственного производства</t>
  </si>
  <si>
    <t>9210252</t>
  </si>
  <si>
    <t>Региональные целевые  программы</t>
  </si>
  <si>
    <t>5220000</t>
  </si>
  <si>
    <t>№</t>
  </si>
  <si>
    <t xml:space="preserve">ИТОГО </t>
  </si>
  <si>
    <t>Наименование поселений</t>
  </si>
  <si>
    <t>МО Верхнеададымский сельсовет</t>
  </si>
  <si>
    <t>МО Гляденский сельсовет</t>
  </si>
  <si>
    <t>МО Дороховский сельсовет</t>
  </si>
  <si>
    <t>МО Краснополянский сельсовет</t>
  </si>
  <si>
    <t>МО Красносопкинский сельсовет</t>
  </si>
  <si>
    <t>МО Павловский сельсовет</t>
  </si>
  <si>
    <t>МО Подсосенский сельсовет</t>
  </si>
  <si>
    <t>МО Преображенский сельсовет</t>
  </si>
  <si>
    <t>МО Сахаптинский сельсовет</t>
  </si>
  <si>
    <t>МО Степновский сельсовет</t>
  </si>
  <si>
    <t>Возмещение части затрат на уплату  процентов по кредитам , полученным гражданами, ведущими личное подсобное хозяйство, в российских кредитных организациях на срок до 2 и до 5 лет</t>
  </si>
  <si>
    <t>5225635</t>
  </si>
  <si>
    <t>МО Гляденский  сельсовет</t>
  </si>
  <si>
    <t>Доставка и пересылка  субсидий , предоставляемых  в качестве помощи  для оплаты жилья и  коммунальных услуг ветеранам труда и гражданам , приравненным к ним по состоянию на 31 декабря 2004г.</t>
  </si>
  <si>
    <t>5056623</t>
  </si>
  <si>
    <t xml:space="preserve">Предоставление субсидий в качестве помощи для оплаты  жилья и коммунальных услуг лицам , проработавшим в тылу  в период с 22 июня 1941г. по 9 мая 1945г. не менее шести месяцев , исключая период работы на временно  оккупированных территориях СССР , либо награжденных орденами или медалями СССР за самоотверженный труд в период Великой Отечественной войны
</t>
  </si>
  <si>
    <t>5056624</t>
  </si>
  <si>
    <t xml:space="preserve">Доставка и пересылка  субсидий , предоставляемых в качестве помощи для оплаты  жилья и коммунальных услуг лицам , проработавшим в тылу в период с 22 июня 1941г. по 9 мая 1945 года не менее шести месяцев , исключая  период работы  на временно  оккупированных территориях СССР  за самоотверженный труд в период Великой Отечественной  войны
</t>
  </si>
  <si>
    <t>5056625</t>
  </si>
  <si>
    <t>Ежемесячная денежная выплата ветеранам труда и гражданам , приравненным к ним по состоянию на 31 декабря 2004 года</t>
  </si>
  <si>
    <t>5056627</t>
  </si>
  <si>
    <t>Закон края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службы(служебных обязанностей)"</t>
  </si>
  <si>
    <t>5056700</t>
  </si>
  <si>
    <t>Ежемесячная денежная выплата</t>
  </si>
  <si>
    <t>5056701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</si>
  <si>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</si>
  <si>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5053600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</si>
  <si>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</si>
  <si>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5053602</t>
  </si>
  <si>
    <t>Закон края «О защите прав ребенка»</t>
  </si>
  <si>
    <t>5057700</t>
  </si>
  <si>
    <t>Обеспечение сохранности жилых помещений, закрепленных за детьми-сиротами и детьми, оставшимися без попечения родителей</t>
  </si>
  <si>
    <t>5057715</t>
  </si>
  <si>
    <t>Спортивные клубы</t>
  </si>
  <si>
    <t>4829900</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</si>
  <si>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бюджета</t>
  </si>
  <si>
    <t>0960201</t>
  </si>
  <si>
    <t>Финансирование расходов местного бюджета , связанных с соблюдением действующего законодательства за счет средств местного бюджета</t>
  </si>
  <si>
    <t>9225107</t>
  </si>
  <si>
    <t>Осуществление государственных полномочий по организации оказания медицинской помощи на территории Красноярского края муниципальными учреждениями, за исключением расходов, осуществляемых через систему обязательного мед.страхования</t>
  </si>
  <si>
    <t>9210272</t>
  </si>
  <si>
    <t>079</t>
  </si>
  <si>
    <t>Выполнение функций казенными учреждениями</t>
  </si>
  <si>
    <t xml:space="preserve">Мероприятия в области образования </t>
  </si>
  <si>
    <t>4360000</t>
  </si>
  <si>
    <t>Комплектование книжных фондов библиотек муниципальных образований за счет средств местного бюджета</t>
  </si>
  <si>
    <t>4400202</t>
  </si>
  <si>
    <t>20705000</t>
  </si>
  <si>
    <t xml:space="preserve">Прочие безвозмездные поступления в бюджеты муниципальных районов </t>
  </si>
  <si>
    <t>Прочие безвозмездные  поступления</t>
  </si>
  <si>
    <t xml:space="preserve">                                                                                                                     Приложение 2</t>
  </si>
  <si>
    <t xml:space="preserve">                                                                                                                                                                           Приложение 1</t>
  </si>
  <si>
    <t>Источники финансирования дефицита</t>
  </si>
  <si>
    <t>№ строки</t>
  </si>
  <si>
    <t>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</si>
  <si>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Код</t>
  </si>
  <si>
    <t>Сумма</t>
  </si>
  <si>
    <t>Бюджетные кредиты от других бюджетов бюджетной  системы Российской Федерации</t>
  </si>
  <si>
    <t>094 01  03  00  00  00  0000  000</t>
  </si>
  <si>
    <t>Получение кредитов от других бюджетов бюджетной системы в валюте Российской Федерации</t>
  </si>
  <si>
    <t>094 01  03  00  00  00  0000  700</t>
  </si>
  <si>
    <t>Получение кредитов от других бюджетов бюджетной системы в валюте Российской Федерации бюджетом муниципального района</t>
  </si>
  <si>
    <t>094 01  03  00  00  05  0000  710</t>
  </si>
  <si>
    <t>Погашение бюджетных кредитов, полученных от  других бюджетов бюджетной системы Российской  Федерации в валюте Российской Федерации</t>
  </si>
  <si>
    <t>094 01  03  00  00  00  0000  800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</si>
  <si>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</si>
  <si>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094 01  03  00  00  05  0000  810</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</si>
  <si>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</si>
  <si>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</si>
  <si>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</si>
  <si>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</si>
  <si>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Оздоровление детей </t>
  </si>
  <si>
    <t>4320200</t>
  </si>
  <si>
    <t>4320203</t>
  </si>
  <si>
    <t>4320204</t>
  </si>
  <si>
    <t>4320207</t>
  </si>
  <si>
    <t>4320208</t>
  </si>
  <si>
    <t>Долгосрочная целевая программа "Обеспечение жизнедеятельности  образовательных учреждений Назаровского района" на 2010-2012 г.</t>
  </si>
  <si>
    <t>7950300</t>
  </si>
  <si>
    <t>Реализация государсвенных полномочий по обеспечению питанием детей , обучающихся в муниципальных общеобразовательных учреждениях , без взимания платы</t>
  </si>
  <si>
    <t>9210214</t>
  </si>
  <si>
    <t>5206000</t>
  </si>
  <si>
    <t xml:space="preserve">                                 Приложение 7</t>
  </si>
  <si>
    <t xml:space="preserve">                                                             Перечень</t>
  </si>
  <si>
    <t xml:space="preserve"> долгосрочных  целевых  программ </t>
  </si>
  <si>
    <t xml:space="preserve"> подлежащих финансированию за счет средств </t>
  </si>
  <si>
    <t>Наименование программы</t>
  </si>
  <si>
    <t>Период действия</t>
  </si>
  <si>
    <t>ДЦП "Программа реформирования и модернизация жилищно-коммунального хозяйства Назаровского района"</t>
  </si>
  <si>
    <t>2011-2013гг.</t>
  </si>
  <si>
    <t>ДЦП "Обеспечение жизнедеятельности  образовательных учреждений Назаровского района"</t>
  </si>
  <si>
    <t>2010-2012гг.</t>
  </si>
  <si>
    <t>ДЦП "Обеспечение жильем молодых семей"</t>
  </si>
  <si>
    <t xml:space="preserve">                                           Приложение  12</t>
  </si>
  <si>
    <t>5206002</t>
  </si>
  <si>
    <t>Финансовое управление администрации Назаровского района</t>
  </si>
  <si>
    <t>Оплата стоимости  набора продуктов питания  или готовых блюд и их транспортировку в лагерях с дневным пребыванием детей</t>
  </si>
  <si>
    <t>Оплата стоимости путевок  для детей в организации отдыха, оздоровления и занятости детей</t>
  </si>
  <si>
    <t>Софинансирование  мероприятий  на оплату стоимости  набора продуктов питания  или готовых блюд  и их транспортировку в лагерях с дневным пребыванием  детей  за счет средств  местного бюджета</t>
  </si>
  <si>
    <t>Софинансирование на оплату стоимости путевок для детей в организации отдыха,оздоровления  и занятости детей в краевые  и муниципальные загородние лагеря, негосударственные  организации  отдыха,оздоровления  и занятости детей за счет средств местного бюджета</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</si>
  <si>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</si>
  <si>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</si>
  <si>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 xml:space="preserve">Оплата услуг почтовой связи или российских кредитных организаций,связанных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 </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</si>
  <si>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</si>
  <si>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 xml:space="preserve">Фонд софинансирования </t>
  </si>
  <si>
    <t>Стационарная медицинская помощь</t>
  </si>
  <si>
    <t>0901</t>
  </si>
  <si>
    <t>Амбулаторная помощь</t>
  </si>
  <si>
    <t>0902</t>
  </si>
  <si>
    <t>Предоставление единовременной  адресной  материальной помощи обратившимся гражданам, находящимся в трудной жизненной ситуации</t>
  </si>
  <si>
    <t>5227101</t>
  </si>
  <si>
    <t>5227102</t>
  </si>
  <si>
    <t>Доставка и пересылка единовременной  адресной материальной  помощи</t>
  </si>
  <si>
    <t>5227104</t>
  </si>
  <si>
    <t xml:space="preserve">Осуществление государственных полномочий по организации деятельности органов управления системой социальной защиты населения
</t>
  </si>
  <si>
    <t>9210202</t>
  </si>
  <si>
    <t>ВСЕГО</t>
  </si>
  <si>
    <t xml:space="preserve">                                 Приложение 6</t>
  </si>
  <si>
    <t xml:space="preserve">                                                                                                                     Приложение 4</t>
  </si>
  <si>
    <t xml:space="preserve">                                                                                    к  решению Назаровского районного Совета депутатов</t>
  </si>
  <si>
    <t>Предоставление единовременной  адресной материальной помощи отдельным  категориям граждан на ремонт печного отопления и электропроводки</t>
  </si>
  <si>
    <t>5227103</t>
  </si>
  <si>
    <t>Автомобильный транспорт</t>
  </si>
  <si>
    <t>3030000</t>
  </si>
  <si>
    <t>Отдельные мероприятия в области автомобильного транспорта</t>
  </si>
  <si>
    <t>3030200</t>
  </si>
  <si>
    <t>Долгосрочная целевая программа "Комплексные меры  противодействия распространению наркомании, пьянства и алкоголизма в Красноярском крае" на 2010-2012 годы</t>
  </si>
  <si>
    <t>5223300</t>
  </si>
  <si>
    <t>9223300</t>
  </si>
  <si>
    <t xml:space="preserve">Поддержка коммунального хозяйства </t>
  </si>
  <si>
    <t>3510000</t>
  </si>
  <si>
    <t>Компенсация выпадающих доходов организаций жилищно-коммунального комплекса за счет средств местного бюджета</t>
  </si>
  <si>
    <t>3510202</t>
  </si>
  <si>
    <t>20203015</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</si>
  <si>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</si>
  <si>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20203021</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</si>
  <si>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</si>
  <si>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</si>
  <si>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20203022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</si>
  <si>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</si>
  <si>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t>
  </si>
  <si>
    <t>20203024</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</si>
  <si>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</si>
  <si>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</si>
  <si>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20203029</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</si>
  <si>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</si>
  <si>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20203055</t>
  </si>
  <si>
    <t>Субвенции бюджетам муниципальных образований на денежные выплаты медицинскому персоналу фельдшерско -акушерских пунктов , врачам, фельдшерам и медицинским сестрам скорой медицинской помощи</t>
  </si>
  <si>
    <t>Иные межбюджетные трансферты</t>
  </si>
  <si>
    <t>20204025</t>
  </si>
  <si>
    <t>Подпрограмма "Обеспечение жильем молодых семей"</t>
  </si>
  <si>
    <t>1008820</t>
  </si>
  <si>
    <t>Субсидии бюджетным учреждениям на выполнение муниципального задания</t>
  </si>
  <si>
    <t>Поддержка деятельности муниципальных молодежных центров за счет краевого бюджета</t>
  </si>
  <si>
    <t>4310101</t>
  </si>
  <si>
    <t>Мероприятия по работе с молодежью за счет местного бюджета</t>
  </si>
  <si>
    <t>4310106</t>
  </si>
  <si>
    <t>4319900</t>
  </si>
  <si>
    <t>Субсидии бюджетным учреждениям  на иные цели</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</si>
  <si>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</si>
  <si>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Долгосрочная целевая программа "Культура Красноярья" на 2010-2012г.г</t>
  </si>
  <si>
    <t>Субсидии  муниципальным бюджетным учреждениям на  иные цели</t>
  </si>
  <si>
    <t>5220442</t>
  </si>
  <si>
    <t>Приобретение и установка систем охранно-пожарной сигнализации и оповещения,тревожной кнопки для муниципальных учреждений культуры и муниципальных образовательных  учреждений в области культуры</t>
  </si>
  <si>
    <t>Приобретение противопожарного  оборудования для муниципальных учреждений культуры и муниципальных  образовательных учреждений в области  культуры</t>
  </si>
  <si>
    <t>5220446</t>
  </si>
  <si>
    <t>Оснащение оборудованием и автотранспортом  межпоселенческих  учреждений культуры клубного типа</t>
  </si>
  <si>
    <t>5220452</t>
  </si>
  <si>
    <t>Софинансирование мероприятий , предусмотренных долгосрочной целевой программой "Культура Красноярья"  на 2010-2012г.г. за счет местного бюджета</t>
  </si>
  <si>
    <t>Комплектование фондов муниципальных библиотек  края за счет местного бюджета</t>
  </si>
  <si>
    <t>Софинансирование мероприятий, предусмотренных долгосрочной целевой программой  "Повышение эффективности органов местного самоуправления в Красноярском крае" на 2011-2013 годы  за счет средств местного бюджета</t>
  </si>
  <si>
    <t>Единый налог на вмененный доход для отдельных видов деятельности</t>
  </si>
  <si>
    <t>10503000</t>
  </si>
  <si>
    <t>Единый сельскохозяйственный налог</t>
  </si>
  <si>
    <t>10900000</t>
  </si>
  <si>
    <t>ЗАДОЛЖЕННОСТЬ И ПЕРЕРАСЧЕТЫ ПО ОТМЕНЕННЫМ НАЛОГАМ, СБОРАМ И ИНЫМ ОБЯЗАТЕЛЬНЫМ ПЛАТЕЖАМ</t>
  </si>
  <si>
    <t>10907000</t>
  </si>
  <si>
    <t>Прочие налоги и сборы (по отмененным местным налогам и сборам)</t>
  </si>
  <si>
    <t>10907050</t>
  </si>
  <si>
    <t>05</t>
  </si>
  <si>
    <t>Прочие местные налоги и сборы, мобилизуемые на территориях муниципальных районов</t>
  </si>
  <si>
    <t>188</t>
  </si>
  <si>
    <t>11100000</t>
  </si>
  <si>
    <t>ДОХОДЫ ОТ ИСПОЛЬЗОВАНИЯ ИМУЩЕСТВА, НАХОДЯЩЕГОСЯ В ГОСУДАРСТВЕННОЙ И МУНИЦИПАЛЬНОЙ СОБСТВЕННОСТИ</t>
  </si>
  <si>
    <t>11105000</t>
  </si>
  <si>
    <t>120</t>
  </si>
  <si>
    <t>11105010</t>
  </si>
  <si>
    <t>10</t>
  </si>
  <si>
    <t>11105011</t>
  </si>
  <si>
    <t>11105030</t>
  </si>
  <si>
    <t>11105035</t>
  </si>
  <si>
    <t>11200000</t>
  </si>
  <si>
    <t>ПЛАТЕЖИ ПРИ ПОЛЬЗОВАНИИ ПРИРОДНЫМИ РЕСУРСАМИ</t>
  </si>
  <si>
    <t>498</t>
  </si>
  <si>
    <t>048</t>
  </si>
  <si>
    <t>11201000</t>
  </si>
  <si>
    <t>Плата за негативное воздействие на окружающую среду</t>
  </si>
  <si>
    <t>11300000</t>
  </si>
  <si>
    <t>11303000</t>
  </si>
  <si>
    <t>11303050</t>
  </si>
  <si>
    <t>130</t>
  </si>
  <si>
    <t>075</t>
  </si>
  <si>
    <t>11400000</t>
  </si>
  <si>
    <t>ДОХОДЫ ОТ ПРОДАЖИ МАТЕРИАЛЬНЫХ И НЕМАТЕРИАЛЬНЫХ АКТИВОВ</t>
  </si>
  <si>
    <t>11406000</t>
  </si>
  <si>
    <t>430</t>
  </si>
  <si>
    <t>11406010</t>
  </si>
  <si>
    <t xml:space="preserve"> Доходы от продажи земельных  участков , государственная собственность на которые не разграничена </t>
  </si>
  <si>
    <t xml:space="preserve"> Доходы от продажи земельных  участков , государственная собственность на которые не разграничена и которые расположены в границах поселений</t>
  </si>
  <si>
    <t>11402033</t>
  </si>
  <si>
    <t>410</t>
  </si>
  <si>
    <t>11600000</t>
  </si>
  <si>
    <t>ШТРАФЫ, САНКЦИИ, ВОЗМЕЩЕНИЕ УЩЕРБА</t>
  </si>
  <si>
    <t>140</t>
  </si>
  <si>
    <t>11625000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</si>
  <si>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</si>
  <si>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11625030</t>
  </si>
  <si>
    <t>Денежные взыскания ( штрафы) за нарушение законодательства об охране и использовании животного мира</t>
  </si>
  <si>
    <t>076</t>
  </si>
  <si>
    <t>081</t>
  </si>
  <si>
    <t xml:space="preserve">                                                                                                                        от   22.12.2011г.  №  20-109</t>
  </si>
  <si>
    <t xml:space="preserve">  районного бюджета в 2012 году</t>
  </si>
  <si>
    <t>ДЦП "Улучшение жилищных условий молодых семей и молодых специалистов в Назаровском районе"</t>
  </si>
  <si>
    <t>2012-2014гг.</t>
  </si>
  <si>
    <t>ДЦП "Улучшение жилищных условий семей и специалистов в Назаровском районе"</t>
  </si>
  <si>
    <t>ДЦП "Организация доступной среды для инвалидов в Назаровском районе"</t>
  </si>
  <si>
    <t xml:space="preserve">                                                                                                                        от   22.12. 2012 г.  № 20-109   </t>
  </si>
  <si>
    <t xml:space="preserve">                      на  2012 год</t>
  </si>
  <si>
    <t>10102010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</si>
  <si>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</si>
  <si>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227.1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</si>
  <si>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</si>
  <si>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</si>
  <si>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11625060</t>
  </si>
  <si>
    <t xml:space="preserve">Денежные взыскания (штрафы) за нарушение земельного  законодательства </t>
  </si>
  <si>
    <t>11690000</t>
  </si>
  <si>
    <t>Прочие поступления от денежных взысканий (штрафов) и иных сумм в возмещение ущерба</t>
  </si>
  <si>
    <t>11690050</t>
  </si>
  <si>
    <t>Прочие поступления от денежных взысканий (штрафов) и иных сумм в возмещение ущерба, зачисляемые в бюджеты муниципальных районов</t>
  </si>
  <si>
    <t>069</t>
  </si>
  <si>
    <t>192</t>
  </si>
  <si>
    <t>20000000</t>
  </si>
  <si>
    <t>БЕЗВОЗМЕЗДНЫЕ ПОСТУПЛЕНИЯ</t>
  </si>
  <si>
    <t>20200000</t>
  </si>
  <si>
    <t xml:space="preserve">БЕЗВОЗМЕЗДНЫЕ ПОСТУПЛЕНИЯ ОТ ДРУГИХ БЮДЖЕТОВ БЮДЖЕТНОЙ СИСТЕМЫ РОССИЙСКОЙ ФЕДЕРАЦИИ </t>
  </si>
  <si>
    <t>20201000</t>
  </si>
  <si>
    <t>151</t>
  </si>
  <si>
    <t>Дотации бюджетам субъектов Российской Федерации и муниципальных образований</t>
  </si>
  <si>
    <t>20201001</t>
  </si>
  <si>
    <t>Дотации на выравнивание бюджетной обеспеченности</t>
  </si>
  <si>
    <t>Дотации бюджетам муниципальных районов на выравнивание бюджетной обеспеченности</t>
  </si>
  <si>
    <t>20201003</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</si>
  <si>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</si>
  <si>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</si>
  <si>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20202000</t>
  </si>
  <si>
    <t>Субсидии бюджетам субъектов  Российской Федерации и муниципальных образований  ( межбюджетные субсидии)</t>
  </si>
  <si>
    <t>20204000</t>
  </si>
  <si>
    <t>20202999</t>
  </si>
  <si>
    <t>Прочие субсидии</t>
  </si>
  <si>
    <t>Прочие субсидии бюджетам муниципальных районов</t>
  </si>
  <si>
    <t>20203000</t>
  </si>
  <si>
    <t>Субвенции бюджетам субъектов Российской Федерации и муниципальных образований</t>
  </si>
  <si>
    <t>20203001</t>
  </si>
  <si>
    <t>Субвенции бюджетам на оплату жилищно-коммунальных услуг отдельным категориям граждан</t>
  </si>
  <si>
    <t>Субвенции бюджетам муниципальных районов  на оплату жилищно-коммунальных услуг отдельным категориям граждан</t>
  </si>
  <si>
    <t>20203004</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</si>
  <si>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</si>
  <si>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</si>
  <si>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20203012</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</si>
  <si>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</si>
  <si>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</si>
  <si>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5057811</t>
  </si>
  <si>
    <t>Закон края «О социальной поддержке инвалидов»</t>
  </si>
  <si>
    <t>5057900</t>
  </si>
  <si>
    <t>5057904</t>
  </si>
  <si>
    <t>5057906</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</si>
  <si>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</si>
  <si>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5057907</t>
  </si>
  <si>
    <t>5057908</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</si>
  <si>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</si>
  <si>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5057909</t>
  </si>
  <si>
    <t>5220443</t>
  </si>
  <si>
    <t>9220400</t>
  </si>
  <si>
    <t>9220440</t>
  </si>
  <si>
    <t>Приобретение компьютерной техники для муниципальных библиотек  сельских поселений и муниципальных учреждений культуры музейного типа</t>
  </si>
  <si>
    <t>9220442</t>
  </si>
  <si>
    <t xml:space="preserve">Межбюджетные трансферты бюджетам поселений на осуществление части полномочий муниципального района по решению вопросов образования в части осуществления  мониторинга транспортных средств, задействованных в перевозке школьников с использованием аппаратуры спутниковой навигации ГЛОНАСС в соответствии с заключенными соглашениями </t>
  </si>
  <si>
    <t>5210604</t>
  </si>
  <si>
    <t>Межбюджетные трансферты бюджетам поселений на улучшение материально-технической базы, установку и приобретение пожарной сигнализации в учреждениях культуры</t>
  </si>
  <si>
    <t>5210303</t>
  </si>
  <si>
    <t>Межбюджетные трансферты на проведение текущего ремонта муниципальных учреждений культуры</t>
  </si>
  <si>
    <t>5210304</t>
  </si>
  <si>
    <t>147</t>
  </si>
  <si>
    <t xml:space="preserve">Субвенции на реализацию полномочий по содержанию учреждений социального обслуживания населения по Закону края  «О социальном обслуживании населения»
</t>
  </si>
  <si>
    <t>Закон края "О ежемесячном пособии на ребенка"</t>
  </si>
  <si>
    <t xml:space="preserve">Доставка и пересылка  субсидий , предоставляемых  в качестве  помощи  для оплаты жилья и коммунальных услуг  реабилитированным лицам  и лицам , признанным пострадавшими  от политических репрессий, за счет средств краевого бюджета </t>
  </si>
  <si>
    <t xml:space="preserve">Ежемесячная денежная выплата  пенсионерам </t>
  </si>
  <si>
    <t>Доставка и пересылка  ежемесячных  денежных выплат  ветеранам  труда края , пенсионерам, родителям и вдовам(вдовцам)  военнослужащих, предусмотренных  Законом  края   " О мерах социальной поддержки ветеранов "</t>
  </si>
  <si>
    <t>Закон края "О предоставлении мер социальной поддержки по оплате жилой площади с отоплением и освещением педогагическим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</si>
  <si>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5056800</t>
  </si>
  <si>
    <t>Ежемесячное пособие семьям, имеющим  детей, в которых родители (лица их заменяющие)-инвалиды</t>
  </si>
  <si>
    <t>Ежемесячная компенсация  расходов на приобретение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</si>
  <si>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Доставка и пересылка ежегодного пособия  на ребенка школьного возраста ,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</si>
  <si>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Обеспечение бесплатного проезда детей и сопровождающих их лиц до места нахождения детских оздоровительных лагерей и обратно</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</si>
  <si>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</si>
  <si>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</si>
  <si>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5058300</t>
  </si>
  <si>
    <t>Уменьшение прочих остатков денежных средств  бюджетов муниципальных районов</t>
  </si>
  <si>
    <t>094 01  05  02  01  05  0000  610</t>
  </si>
  <si>
    <t>Иные  источники внутреннего  финансирования дефицитов  бюджетов</t>
  </si>
  <si>
    <t>094 01  06  00  00  00  0000 000</t>
  </si>
  <si>
    <t>Возврат бюджетных кредитов, предоставленные внутри страны в валюте Российской Федерации</t>
  </si>
  <si>
    <t xml:space="preserve">    Дотация на выравнивание уровня бюджетной обеспеченности</t>
  </si>
  <si>
    <t xml:space="preserve">          поселений  за счет собственных  средств</t>
  </si>
  <si>
    <t>районного бюджета на 2012 год</t>
  </si>
  <si>
    <t xml:space="preserve">                      Приложение 6</t>
  </si>
  <si>
    <t xml:space="preserve">                                                                                       от   22.12 2012г.  №  20-109</t>
  </si>
  <si>
    <t xml:space="preserve">                        Приложение 9</t>
  </si>
  <si>
    <t xml:space="preserve">                                                                          к решению Назаровского районного Совета депутатов</t>
  </si>
  <si>
    <t xml:space="preserve">                                                                                                                            от   22.12. 2011г.  №  20-109</t>
  </si>
  <si>
    <t xml:space="preserve">поселений  за счет средств субвенции </t>
  </si>
  <si>
    <t>краевого бюджета на 2012 год</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</si>
  <si>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окупированных территориях СССР, либо награжденных орденами или медалями СССР за самоотверженный труд в период Великой Отечественной войны</t>
  </si>
  <si>
    <t>5056505</t>
  </si>
  <si>
    <t>Предоставление субсидий для оплаты жилья и коммунальных услуг родителям погибших военнослужащих</t>
  </si>
  <si>
    <t>5056506</t>
  </si>
  <si>
    <t xml:space="preserve"> Предоставление субсидий  для оплаты жилья и коммунальных услуг лицам , работающим и проживающим в сельской местности</t>
  </si>
  <si>
    <t>5056507</t>
  </si>
  <si>
    <t>Предоставление дополнительных субсидий участникам,инвалидам Великой Отечественной войны и лицам, приравненным к ним</t>
  </si>
  <si>
    <t>5056508</t>
  </si>
  <si>
    <t>Предоставление субсидий членам семей граждан, подвергшихся воздействию радиации вследствие Чернобыльской и других аварий и катастроф для оплаты жилья и коммунальных услуг</t>
  </si>
  <si>
    <t>5056510</t>
  </si>
  <si>
    <t xml:space="preserve">Доставка субсидий, предоставляемых в качестве помощи для оплаты жилья и коммунальных услуг с учетом их доходов
</t>
  </si>
  <si>
    <t>5056511</t>
  </si>
  <si>
    <t>Предоставление дополнительных мер социальной поддержки  участникам , инвалидам Великой Отечественной войны и лицам приравненным к ним для оплаты жилья  и коммунальных услуг</t>
  </si>
  <si>
    <t>5056512</t>
  </si>
  <si>
    <t>Предоставление дополнительных мер социальной поддержки супругу (супруге) погибших (без вести пропавших) военнослужащих, умерших участников , инвалидов Великой Отечественной войны и лиц, приравненных к ним для оплаты жилья и коммунальных услуг</t>
  </si>
  <si>
    <t>5056513</t>
  </si>
  <si>
    <t>Предоставление  субсидий многодетным семьям для оплаты жилья и коммунальных услуг</t>
  </si>
  <si>
    <t>5056515</t>
  </si>
  <si>
    <t>Закон края «О мерах социальной поддержки ветеранов»</t>
  </si>
  <si>
    <t>5056600</t>
  </si>
  <si>
    <t>Ежемесячная денежная выплата  ветеранам  труда края</t>
  </si>
  <si>
    <t>5056611</t>
  </si>
  <si>
    <t>5056612</t>
  </si>
  <si>
    <t>Ежемесячная денежная выплата родителям и вдовам  (вдовцам) воннослужащих</t>
  </si>
  <si>
    <t>5056613</t>
  </si>
  <si>
    <t>Ежемесячная  денежная выплата  лицам, проработавшим в тылу в период с 22 июня 1941 года по 9 мая 1945года не менее шести  месяцев,исключая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</si>
  <si>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5056618</t>
  </si>
  <si>
    <t>Доставка и пересылка  ежемесячных  денежных выплат ветеранам труда и гражданам , приравненным  к ним по состоянию на 31 декабря 2004года</t>
  </si>
  <si>
    <t>5056619</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</si>
  <si>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 погибших (умерших) при исполнении  обязанностей  военной службы (служебных  обязанностей)</t>
  </si>
  <si>
    <t>5056702</t>
  </si>
  <si>
    <t>Увеличение прочих остатков денежных средств  бюджетов муниципальных районов</t>
  </si>
  <si>
    <t>094 01  05  02  01  05  0000  510</t>
  </si>
  <si>
    <t>Уменьшение остатков средств бюджетов</t>
  </si>
  <si>
    <t>094 01  05  00  00  00  0000  600</t>
  </si>
  <si>
    <t>Уменьшение прочих остатков средств бюджетов</t>
  </si>
  <si>
    <t>094 01  05  02  00  00  0000  600</t>
  </si>
  <si>
    <t>Уменьшение прочих остатков денежных средств  бюджетов</t>
  </si>
  <si>
    <t>094 01  05  02  01  00  0000  610</t>
  </si>
  <si>
    <t>Наименование доходов</t>
  </si>
  <si>
    <t>000</t>
  </si>
  <si>
    <t>10000000</t>
  </si>
  <si>
    <t>00</t>
  </si>
  <si>
    <t>0000</t>
  </si>
  <si>
    <t>НАЛОГОВЫЕ И НЕНАЛОГОВЫЕ ДОХОДЫ</t>
  </si>
  <si>
    <t/>
  </si>
  <si>
    <t>182</t>
  </si>
  <si>
    <t>10100000</t>
  </si>
  <si>
    <t>НАЛОГИ НА ПРИБЫЛЬ, ДОХОДЫ</t>
  </si>
  <si>
    <t>10101000</t>
  </si>
  <si>
    <t>110</t>
  </si>
  <si>
    <t>Налог на прибыль организаций</t>
  </si>
  <si>
    <t>10101010</t>
  </si>
  <si>
    <t>Налог на прибыль организаций, зачисляемый в бюджеты бюджетной системы Российской Федерации по соответствующим ставкам</t>
  </si>
  <si>
    <t>10101012</t>
  </si>
  <si>
    <t>02</t>
  </si>
  <si>
    <t xml:space="preserve">Налог на прибыль организаций, зачисляемый в бюджеты субъектов Российской Федерации </t>
  </si>
  <si>
    <t>10102000</t>
  </si>
  <si>
    <t>01</t>
  </si>
  <si>
    <t>Налог на доходы физических лиц</t>
  </si>
  <si>
    <t>10102020</t>
  </si>
  <si>
    <t>10102021</t>
  </si>
  <si>
    <t>10102022</t>
  </si>
  <si>
    <t>0104</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</si>
  <si>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t>
  </si>
  <si>
    <t>4367500</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</si>
  <si>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средств местного бюджета</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</si>
  <si>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соответствии с подпунктом 6.1 пункта 1 статьи 29 Закона РФ от10.07.1992г. №3266-1 "Об образовании",пунктом 10 статьи 8 Закона края от 03.12.2004г. №12-2674 "Об образовании"</t>
  </si>
  <si>
    <t>Софинансирование мероприятий , предусмотренных долгосрочной целевой программой "От массовости к мастерству"  на 2011-2013г.г. за счет местного бюджета</t>
  </si>
  <si>
    <t>9226700</t>
  </si>
  <si>
    <t>Оснащение муниципальных учреждений физкультурно-спортивной направленности спортивным инвентарем и оборудованием за счет средств местного бюджета</t>
  </si>
  <si>
    <t>9226709</t>
  </si>
  <si>
    <t>Приобретение автотранспорта для нужд муниципальных  учреждений физкультурно-спортивной направленности  за счет местного бюджета</t>
  </si>
  <si>
    <t>9226710</t>
  </si>
  <si>
    <t>от  29.03.2012г. № 23-125</t>
  </si>
  <si>
    <t xml:space="preserve">                                                                                                                     от  29.03.2012г. №  23-125</t>
  </si>
  <si>
    <t xml:space="preserve">                                                                                                                        от   29.03.2012г.  №  23-125</t>
  </si>
  <si>
    <t xml:space="preserve">                                                                                                                        от   29.03 2012г.  №  23-125</t>
  </si>
  <si>
    <t xml:space="preserve">                                                                                                                        от   29.03. 2012 г.  №  23-125</t>
  </si>
  <si>
    <t xml:space="preserve">                                                                                       от   29.03. 2012г.  №   23-125</t>
  </si>
  <si>
    <t xml:space="preserve">                                                                                                                            от  29.03. 2012г.  №  23-125</t>
  </si>
  <si>
    <t xml:space="preserve">                                                                                        от  29.03.  2012 г.  № 23-125</t>
  </si>
  <si>
    <t xml:space="preserve">                                                                                                                                   от  29.03.2012г.   №  23-125</t>
  </si>
  <si>
    <t xml:space="preserve">                                                                                                                            от 29.03. 2012г.  №  23-125</t>
  </si>
  <si>
    <t xml:space="preserve">                                                                                                                                   от    29.03.2012г.   №  23-125</t>
  </si>
  <si>
    <t xml:space="preserve">                                                                                                      к решению Назаровского  районного Совета депутатов </t>
  </si>
  <si>
    <t xml:space="preserve">                                           Приложение  25</t>
  </si>
  <si>
    <t>5059101</t>
  </si>
  <si>
    <t>Доставка и пересылка социального пособия на погребение</t>
  </si>
  <si>
    <t>5059103</t>
  </si>
  <si>
    <t>Долгосрочная  целевая программа  "Дети" на 2010-2012 годы</t>
  </si>
  <si>
    <t>5223700</t>
  </si>
  <si>
    <t>5223738</t>
  </si>
  <si>
    <t>5223739</t>
  </si>
  <si>
    <t>Долгосрочная целевая программа ""Старшее поколение" на 2011-2013 годы</t>
  </si>
  <si>
    <t>5226800</t>
  </si>
  <si>
    <t>5226805</t>
  </si>
  <si>
    <t>5226806</t>
  </si>
  <si>
    <t>Долгосрочная целевая программа "Социальная поддержка населения Красноярского края" на 2011-2013 годы</t>
  </si>
  <si>
    <t>5227100</t>
  </si>
  <si>
    <t xml:space="preserve">                                           Приложение  9</t>
  </si>
  <si>
    <t>бюджетам поселений на проведение текущего ремонта</t>
  </si>
  <si>
    <t>Поликлиники, амбулатории, диагностические центры</t>
  </si>
  <si>
    <t>4710000</t>
  </si>
  <si>
    <t>4719900</t>
  </si>
  <si>
    <t>Денежные выплаты медицинскому персоналу фельдшерско-акушерских пунктов, врачам, фельдшерам и медицинским сестрам  скорой медицинской помощи</t>
  </si>
  <si>
    <t>5201800</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</si>
  <si>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</si>
  <si>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5201801</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</si>
  <si>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</si>
  <si>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5201802</t>
  </si>
  <si>
    <t>Управление образования администрации Назаровского района</t>
  </si>
  <si>
    <t>Детские дошкольные учреждения</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</si>
  <si>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</si>
  <si>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</si>
  <si>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</si>
  <si>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</si>
  <si>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</si>
  <si>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</si>
  <si>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</si>
  <si>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</si>
  <si>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</si>
  <si>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</si>
  <si>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</si>
  <si>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</si>
  <si>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Национальная экономика</t>
  </si>
  <si>
    <t>0400</t>
  </si>
  <si>
    <t>Сельское хозяйство и рыболовство</t>
  </si>
  <si>
    <t>0405</t>
  </si>
  <si>
    <t>Транспорт</t>
  </si>
  <si>
    <t>0408</t>
  </si>
  <si>
    <t>Другие вопросы в области национальной экономики</t>
  </si>
  <si>
    <t>0412</t>
  </si>
  <si>
    <t>Жилищно-коммунальное хозяйство</t>
  </si>
  <si>
    <t>0500</t>
  </si>
  <si>
    <t>Коммунальное хозяйство</t>
  </si>
  <si>
    <t>0502</t>
  </si>
  <si>
    <t>Благоустройство</t>
  </si>
  <si>
    <t>0503</t>
  </si>
  <si>
    <t>Другие вопросы в области жилищно-коммунального хозяйства</t>
  </si>
  <si>
    <t>0505</t>
  </si>
  <si>
    <t>Образование</t>
  </si>
  <si>
    <t>0700</t>
  </si>
  <si>
    <t>Дошкольное образование</t>
  </si>
  <si>
    <t>0701</t>
  </si>
  <si>
    <t>Общее образование</t>
  </si>
  <si>
    <t>0702</t>
  </si>
  <si>
    <t>Молодежная политика и оздоровление детей</t>
  </si>
  <si>
    <t>0707</t>
  </si>
  <si>
    <t>Другие вопросы в области образования</t>
  </si>
  <si>
    <t>0709</t>
  </si>
  <si>
    <t>Культура и кинематография</t>
  </si>
  <si>
    <t>0800</t>
  </si>
  <si>
    <t>Культура</t>
  </si>
  <si>
    <t>0801</t>
  </si>
  <si>
    <t>Другие вопросы в области культуры, кинематографии</t>
  </si>
  <si>
    <t>0804</t>
  </si>
  <si>
    <t>Здравоохранение</t>
  </si>
  <si>
    <t>0900</t>
  </si>
  <si>
    <t>Долгосрочная целевая программа "Дороги Красноярья" на 2012-2016 годы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</si>
  <si>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</si>
  <si>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Долгосрочная целевая программа "Обеспечение пожарной безопасности сельских населенных пунктов Красноярского края на 2011-2013 годы"</t>
  </si>
  <si>
    <t>5227200</t>
  </si>
  <si>
    <t>Школы-детские сады, школы начальные, неполные средние и средние</t>
  </si>
  <si>
    <t>4210000</t>
  </si>
  <si>
    <t>4219900</t>
  </si>
  <si>
    <t>Учреждения по внешкольной работе с детьми</t>
  </si>
  <si>
    <t>4230000</t>
  </si>
  <si>
    <t>4239900</t>
  </si>
  <si>
    <t xml:space="preserve">Ежемесячное денежное вознаграждение за классное руководство </t>
  </si>
  <si>
    <t>5200900</t>
  </si>
  <si>
    <t>Ежемесячное денежное вознаграждение за классное руководство за счет средств федерального бюджета</t>
  </si>
  <si>
    <t>5200901</t>
  </si>
  <si>
    <t>Ежемесячное денежное вознаграждение за классное руководство за счет средств краевого бюджета</t>
  </si>
  <si>
    <t>5200902</t>
  </si>
  <si>
    <t>9210212</t>
  </si>
  <si>
    <t>Софинансирование мероприятий , предусмотренных краевыми целевыми программами за счет средств местного бюджета</t>
  </si>
  <si>
    <t>9220000</t>
  </si>
  <si>
    <t>Изменение остатков средств на счетах по учету  средств бюджета</t>
  </si>
  <si>
    <t>094 01  05  00  00  00  0000  000</t>
  </si>
  <si>
    <t>Увеличение остатков средств бюджетов</t>
  </si>
  <si>
    <t>094 01  05  00  00  00  0000  500</t>
  </si>
  <si>
    <t>Увеличение прочих остатков средств бюджетов</t>
  </si>
  <si>
    <t>094 01  05  02  00  00  0000  500</t>
  </si>
  <si>
    <t>Увеличение прочих остатков денежных средств  бюджетов</t>
  </si>
  <si>
    <t>094 01  05  02  01  00  0000  510</t>
  </si>
  <si>
    <t xml:space="preserve">                                                                                 к решению Назаровского районного Совета депутатов</t>
  </si>
  <si>
    <t>на 2012 год</t>
  </si>
  <si>
    <t>015</t>
  </si>
  <si>
    <t>Назаровский районный Совет депутатов</t>
  </si>
  <si>
    <t>016</t>
  </si>
  <si>
    <t>Расходы на обеспечение расходных обязательств за счет средств межбюджетных трансфертов</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</si>
  <si>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</si>
  <si>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9210200</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</si>
  <si>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</si>
  <si>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Долгосрочная целевая программа"Развитие сельского хозяйства и регулирование рынков сельскохозяйственной продукции, сырья и продовольствия  в Красноярском крае на 2010-2012 годы" без учета средств федерального бюджета</t>
  </si>
  <si>
    <t>5225600</t>
  </si>
  <si>
    <t>Дорожное хозяйство(дорожные фонды)</t>
  </si>
  <si>
    <t>0409</t>
  </si>
  <si>
    <t>5222000</t>
  </si>
  <si>
    <t>Содержание автомобильных дорог общего пользования местного значения муниципальных районов и искусственных сооружений на них</t>
  </si>
  <si>
    <t>5222021</t>
  </si>
  <si>
    <t>9222021</t>
  </si>
  <si>
    <t>Долгосрочная целевая программа "Поддержка и развитие  малого и среднего предпринимательства  в Назаровском районе" на 2012-2014 г.г.</t>
  </si>
  <si>
    <t>7951600</t>
  </si>
  <si>
    <t>Софинансирование мероприятий, предусмотренных долгосрочной целевой программой "Комплексные меры  противодействия  распространению наркомании,пьянства и алкоголизма в Красноярском крае" на  2010-2012 годы</t>
  </si>
  <si>
    <t>Выполнение функций казенными  учреждениями</t>
  </si>
  <si>
    <t xml:space="preserve">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</si>
  <si>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9210100</t>
  </si>
  <si>
    <t xml:space="preserve">Реализация решений, связанных с установлением  предельных индексов изменения размера платы граждан за коммунальные услуги </t>
  </si>
  <si>
    <t>Мероприятия по сбору и удалению твердых и жидких отходов</t>
  </si>
  <si>
    <t>4000000</t>
  </si>
  <si>
    <t>Сбор и удаление твердых отходов</t>
  </si>
  <si>
    <t>4000100</t>
  </si>
  <si>
    <t>Ликвидация несанкционированных свалок</t>
  </si>
  <si>
    <t>4000101</t>
  </si>
  <si>
    <t>Прочие расходы (ремонт здания с.Глядень)</t>
  </si>
  <si>
    <t>Обеспечение деятельности подведомственных учреждений (районная школа искусств)</t>
  </si>
  <si>
    <t>5057805</t>
  </si>
  <si>
    <t>5057806</t>
  </si>
  <si>
    <t>5057808</t>
  </si>
  <si>
    <t>Выполнение функций бюджетными учреждениями</t>
  </si>
  <si>
    <t>2670501</t>
  </si>
  <si>
    <t>Субсидии юридическим лицам</t>
  </si>
  <si>
    <t>006</t>
  </si>
  <si>
    <t>Приобретение противопожарного оборудования для муниципальных учреждений культуры и муниципальных образовательных учреждений  в  области  культуры  за счет местного бюджета</t>
  </si>
  <si>
    <t>9220446</t>
  </si>
  <si>
    <t>Софинансирование  из местного бюджета на на оснащение оборудованием и автотранспортом межпоселенческих учреждений культуры клубного типа</t>
  </si>
  <si>
    <t>9220452</t>
  </si>
  <si>
    <t>Долгосрочная целевая программа "Улучшение жилищных условий молодых семей и молодых специалистов в Назаровском районе на 2012-2014 годы"</t>
  </si>
  <si>
    <t>7951000</t>
  </si>
  <si>
    <t>Долгосрочная целевая программа "Улучшение жилищных условий  семей и специалистов в Назаровском районе на 2012-2014 годы"</t>
  </si>
  <si>
    <t>7951100</t>
  </si>
  <si>
    <t>Долгосрочная целевая программа "Организация доступной среды для инвалидов в Назаровском районе" на 2011--2013 годы</t>
  </si>
  <si>
    <t>7951200</t>
  </si>
  <si>
    <t>Долгосрочная целевая программа " Обеспечение жильем молодых семей на 2010-2012 годы"в Назаровском районе</t>
  </si>
  <si>
    <t>Закон края "О дополнительных мерах  социальной поддержки граждан, подвергшихся радиоционному воздействию, и членов их семей"</t>
  </si>
  <si>
    <t>5059400</t>
  </si>
  <si>
    <t>Ежегодная денежная выплата  отдельным категориям граждан, подвергшимся радиоционному воздействию</t>
  </si>
  <si>
    <t>5059401</t>
  </si>
  <si>
    <t>Доставка и пересылка ежегодных денежных выплат отдельным категорим граждан,подвергшимся радиационному воздействию и ежемесячных денежных выплат членам семей отдельных категорий граждан,подвергшихся радиационному воздействию</t>
  </si>
  <si>
    <t>5059403</t>
  </si>
  <si>
    <t>Закон края "О дополнительных мерах социальной поддержки беременных женщин в Красноярском крае"</t>
  </si>
  <si>
    <t>5059800</t>
  </si>
  <si>
    <t>Компенсация стоимости  проезда к месту поведения медицинских консультаций,обследования, лечения,дородовой диагностики нарушений развития ребенка,родоразрешения и обратно</t>
  </si>
  <si>
    <t>5059801</t>
  </si>
  <si>
    <t>Доставка и пересылка  компесации стоимости проезда</t>
  </si>
  <si>
    <t>5059802</t>
  </si>
  <si>
    <t xml:space="preserve">Компенсационные выплаты родителю (законному представителю-опекуну,приемному родителю), совместно проживающему с ребенком в возрасте от 1,5 до 3 лет,которому временно не предоствлено место в дошкольном образовательном  учреждении (при условии постановки ребенка на учет  в муниципальном органе управления образования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 </t>
  </si>
  <si>
    <t>Доставка компенсационной выплаты родителю(законному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образования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</si>
  <si>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</si>
  <si>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Доставка и пересылка единовременной  адресной материальной  помощи на ремонт жилого помещения одиноко проживающим пенсионерам старше 65 лет</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</si>
  <si>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пенсионерам,не достигшим 65- 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</si>
  <si>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Долгосрочная целевая программа "Организация доступной среды для инвалидов в Назаровском районе" на 2011-2013 годы</t>
  </si>
  <si>
    <t>Субвенции,субсидии</t>
  </si>
  <si>
    <t>Убираем</t>
  </si>
  <si>
    <t>молодые</t>
  </si>
  <si>
    <t>исполн.</t>
  </si>
  <si>
    <t>зон сан</t>
  </si>
  <si>
    <t>свалки</t>
  </si>
  <si>
    <t xml:space="preserve">                                                                                                                        от   22.112.2011г.  №  20-109</t>
  </si>
  <si>
    <t>Распределение  бюджетных ассигнований по разделам и подразделам  бюджетной классификации расходов бюджетов Российской Федерации  на 2012 год</t>
  </si>
  <si>
    <t xml:space="preserve">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
</t>
  </si>
  <si>
    <t>0020400</t>
  </si>
  <si>
    <t>Центральный аппарат иных органов</t>
  </si>
  <si>
    <t>0020460</t>
  </si>
  <si>
    <t>Депутаты представительного органа муниципального образования</t>
  </si>
  <si>
    <t>0021200</t>
  </si>
  <si>
    <t>9210102</t>
  </si>
  <si>
    <t>Обеспечение деятельности подведомственных учреждений</t>
  </si>
  <si>
    <t>0029900</t>
  </si>
  <si>
    <t>Организационно-воспитательная работа с молодежью</t>
  </si>
  <si>
    <t>4310000</t>
  </si>
  <si>
    <t>Проведение мероприятий для детей и молодежи</t>
  </si>
  <si>
    <t>4310100</t>
  </si>
  <si>
    <t>Мероприятия по проведению оздоровительной кампании детей</t>
  </si>
  <si>
    <t>4320000</t>
  </si>
  <si>
    <t>Оздоровление детей  за счет средств местного бюджета</t>
  </si>
  <si>
    <t>4320206</t>
  </si>
  <si>
    <t>Расходы за счет целевых пожертвований</t>
  </si>
  <si>
    <t>Дворцы и дома культуры, другие учреждения культуры и средств массовой информации</t>
  </si>
  <si>
    <t>4400000</t>
  </si>
  <si>
    <t>4409900</t>
  </si>
  <si>
    <t>Библиотеки</t>
  </si>
  <si>
    <t>4420000</t>
  </si>
  <si>
    <t>4429900</t>
  </si>
  <si>
    <t>Мероприятия в сфере культуры, кинематографии и средств массовой информации</t>
  </si>
  <si>
    <t>4500000</t>
  </si>
  <si>
    <t>Комплектование книжных фондов библиотек муниципальных образований за счет средств федерального бюджета</t>
  </si>
  <si>
    <t>Иные безвозмездные и безвозвратные перечисления</t>
  </si>
  <si>
    <t>5200000</t>
  </si>
  <si>
    <t>Средства, передаваемые для компенсации дополнительных расходов, возникших в результате решений, принятых органами власти другого уровня</t>
  </si>
  <si>
    <t>5201500</t>
  </si>
  <si>
    <t>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</si>
  <si>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5201501</t>
  </si>
  <si>
    <t>5220400</t>
  </si>
  <si>
    <t>Комплектование  фондов муниципальных библиотек края</t>
  </si>
  <si>
    <t>5220440</t>
  </si>
  <si>
    <t>Приобретение компьютерной  техники для муниципальных библиотек сельских поселений и муниципальных учреждений культуры музейного типа</t>
  </si>
  <si>
    <t xml:space="preserve">Межбюджетные трансферты, передаваемые бюджетам муниципальных районов  на комплектование книжных  фондов библиотек муниципальных образований </t>
  </si>
  <si>
    <t>Итого доходов</t>
  </si>
  <si>
    <t>Сумма на год</t>
  </si>
  <si>
    <t>10502010</t>
  </si>
  <si>
    <t>10502020</t>
  </si>
  <si>
    <t>5057809</t>
  </si>
  <si>
    <t>5057810</t>
  </si>
  <si>
    <t xml:space="preserve">Межбюджетные трансферты бюджетам поселений на осуществление части полномочий муниципального района по решению вопросов образования в части  возмещения расходов  за обслуживание электрических бойлеров, установленных в учреждениях образования в соответствии с заключенными солашениями  </t>
  </si>
  <si>
    <t>Межбюджетные трансферты поселениям</t>
  </si>
  <si>
    <t>5210300</t>
  </si>
  <si>
    <t>Осуществление государственных  полномочий  по составлению  протоколов  об административных  правонарушениях</t>
  </si>
  <si>
    <t>9210271</t>
  </si>
  <si>
    <t>017</t>
  </si>
  <si>
    <t>Осуществление первичного воинского учета на территориях, где отсутствуют военные комиссариаты</t>
  </si>
  <si>
    <t>0013600</t>
  </si>
  <si>
    <t xml:space="preserve">Фонд компенсаций  </t>
  </si>
  <si>
    <t>009</t>
  </si>
  <si>
    <t>Обеспечение полномочий по первичным  мерам пожарной безопасности</t>
  </si>
  <si>
    <t>5227202</t>
  </si>
  <si>
    <t>Фонд софинансирования</t>
  </si>
  <si>
    <t>010</t>
  </si>
  <si>
    <t>Прокладка минерализованных полос и уход за ними</t>
  </si>
  <si>
    <t>5227203</t>
  </si>
  <si>
    <t>Организация и проведение акарицидных обработок мест массового отдыха населения</t>
  </si>
  <si>
    <t>5205500</t>
  </si>
  <si>
    <t>5210602</t>
  </si>
  <si>
    <t>Процентные платежи по долговым обязательствам</t>
  </si>
  <si>
    <t>0650000</t>
  </si>
  <si>
    <t>Процентные платежи по муниципальному долгу</t>
  </si>
  <si>
    <t>0650300</t>
  </si>
  <si>
    <t>Выравнивание бюджетной обеспеченности</t>
  </si>
  <si>
    <t>5160000</t>
  </si>
  <si>
    <t>Выравнивание бюджетной обеспеченности по законодательству Красноярского края</t>
  </si>
  <si>
    <t>5160100</t>
  </si>
  <si>
    <t>0310</t>
  </si>
  <si>
    <t>Содержание автомобильных дорог общего пользования местного значения городских округов, городских и сельских поселений</t>
  </si>
  <si>
    <t>5222031</t>
  </si>
  <si>
    <t xml:space="preserve">Межбюджетные трансферты бюджетам поселений на осуществление части полномочий муниципального района по решению вопросов образования в части  оплаты электроэнергии учреждений образования в соотвествии с заключенными соглашениями </t>
  </si>
  <si>
    <t xml:space="preserve">Межбюджетные трансферты бюджетам поселений на осуществление части полномочий муниципального района по решению вопросов образования в части осуществления подвоза учащихся к общеобразовательным учреждениям в соответствии с заключенными соглашениями </t>
  </si>
  <si>
    <t>Реализация государственных функций, связанных с общегосударственным управлением</t>
  </si>
  <si>
    <t>0920000</t>
  </si>
  <si>
    <t>Выполнение других обязательств государства</t>
  </si>
  <si>
    <t>0920300</t>
  </si>
  <si>
    <t>Прочие выплаты по обязательствам государства</t>
  </si>
  <si>
    <t>0920305</t>
  </si>
  <si>
    <t>Резерв на оплату коммунальных расходов</t>
  </si>
  <si>
    <t>865</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</si>
  <si>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</si>
  <si>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Обеспечение пожарной безопасности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</si>
  <si>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</si>
  <si>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5056000</t>
  </si>
  <si>
    <t>Ежемесячная денежная выплата  реабилитированным лицам и лицам, признанным  пострадавшими  от политических репрессий</t>
  </si>
  <si>
    <t>5056005</t>
  </si>
  <si>
    <t>5056011</t>
  </si>
  <si>
    <t>Предоставление субсидий  в качестве помощи  для оплаты жилья  и коммунальных услуг  реабилитированным лицам  и лицам , признанным пострадавшими от политических репрессий, за счет средств краевого бюджета</t>
  </si>
  <si>
    <t>5056012</t>
  </si>
  <si>
    <t>Целевые программы муниципальных образований</t>
  </si>
  <si>
    <t>7950000</t>
  </si>
  <si>
    <t>Долгосрочная целевая программа"Реформирование и модернизация жилищно-коммунального  хозяйства Назаровского района"на 2011-2013 годы</t>
  </si>
  <si>
    <t>7950100</t>
  </si>
  <si>
    <t>Доплаты к пенсиям, дополнительное пенсионное обеспечение</t>
  </si>
  <si>
    <t>4910000</t>
  </si>
  <si>
    <t>Доплаты к пенсиям государственных служащих субъектов Российской Федерации и муниципальных служащих</t>
  </si>
  <si>
    <t>4910100</t>
  </si>
  <si>
    <t>9210261</t>
  </si>
  <si>
    <t>Закон Российской Федерации от 9 июня 1993 года № 5142-I «О донорстве крови и ее компонентов»</t>
  </si>
  <si>
    <t>5052900</t>
  </si>
  <si>
    <t>Ежегодная денежная выплата гражданам ,награжденным  знаком "Почетный донор России"</t>
  </si>
  <si>
    <t>5052901</t>
  </si>
  <si>
    <t>5053000</t>
  </si>
  <si>
    <t>Ежемесячное пособие на ребенка</t>
  </si>
  <si>
    <t>5053001</t>
  </si>
  <si>
    <t>Доставка и пересылка  ежемесячного пособия на ребенка</t>
  </si>
  <si>
    <t>5053002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</si>
  <si>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</si>
  <si>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5054500</t>
  </si>
  <si>
    <t>Оплата жилищно-коммунальных услуг отдельным категориям граждан</t>
  </si>
  <si>
    <t>5054600</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</si>
  <si>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средств краевого  бюджета</t>
  </si>
  <si>
    <t>Единый налог на вмененный доход для отдельных видов деятельности (за налоговые периоды, истекшие до 1 января 2011 года)</t>
  </si>
  <si>
    <t>10503010</t>
  </si>
  <si>
    <t>Тыс.руб.</t>
  </si>
  <si>
    <t>Код бюджетной классификации</t>
  </si>
  <si>
    <t>001</t>
  </si>
  <si>
    <t>094</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</si>
  <si>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</si>
  <si>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</si>
  <si>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5056621</t>
  </si>
  <si>
    <t>Предоставление субсидий в качестве помощи  для оплаты  жилья  и коммунальных услуг ветеранам труда и гражданам , приравненным  к ним по состоянию на 31 декабря 2004г.</t>
  </si>
  <si>
    <t>5056622</t>
  </si>
  <si>
    <t>Доходы от сдачи в аренду имущества .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</si>
  <si>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Субвенции бюджетам на осуществление первичного воинского учета на территориях, где отсутствуют военные комиссары</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</si>
  <si>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</si>
  <si>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20203046</t>
  </si>
  <si>
    <t>20700000</t>
  </si>
  <si>
    <t>180</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</si>
  <si>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</si>
  <si>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9210254</t>
  </si>
  <si>
    <t>0700000</t>
  </si>
  <si>
    <t>Резервные фонды местных администраций</t>
  </si>
  <si>
    <t>0700500</t>
  </si>
  <si>
    <t>Прочие расходы</t>
  </si>
  <si>
    <t>013</t>
  </si>
  <si>
    <t>Руководство и управление в сфере установленных функций</t>
  </si>
  <si>
    <t>0010000</t>
  </si>
  <si>
    <t>Доходы,  получаемые в виде арендной платы за земельные участи,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</si>
  <si>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4400201</t>
  </si>
  <si>
    <t xml:space="preserve">Ежемесячная денежная выплата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и II степени, до очередного переосвидетельствования, или I, II группы инвалидности
</t>
  </si>
  <si>
    <t>Ежемесячные денежные выплаты  родителям и законным представителям  детей-инвалидов, осуществляющим  их воспитание и обучение  на дому.</t>
  </si>
  <si>
    <t xml:space="preserve">Оказание других видов социальной помощи за счет средств местного бюджета </t>
  </si>
  <si>
    <t>Возмещение специализированным службам по вопросам похоронного дела стоимости услуг по погребению</t>
  </si>
  <si>
    <t>5059102</t>
  </si>
  <si>
    <t>Прочие неналоговые доходы бюджетов муниципальных районов</t>
  </si>
  <si>
    <t>9225100</t>
  </si>
  <si>
    <t>Ежемесячная денежная выплата членам семей отдельных категорий граждан, подвергшихся радиационному воздействию</t>
  </si>
  <si>
    <t>5059402</t>
  </si>
  <si>
    <t>0960101</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</si>
  <si>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краевого бюджета</t>
  </si>
  <si>
    <t>0960102</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</si>
  <si>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 за счет средств краевого бюджета</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</si>
  <si>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местного бюджета</t>
  </si>
  <si>
    <t>Приобретение , поставка и монтаж модульных ФАП, отделочные, пусконаладочные работы, монтаж двускатной крыши, оснащение оборудованием и мебелью, в том числе на софинансирование  мероприятий  Программы модернизации здравоохранения</t>
  </si>
  <si>
    <t>5221505</t>
  </si>
  <si>
    <t>5221500</t>
  </si>
  <si>
    <t>Софинансирование мероприятий ,предусмотренных долгосрочной целевой  программой "Укрепление материально-технической базы  краевых государственных , муниципальных учреждений здравоохранения и краевых государственных  образовательных учреждений среднего профессионального и дополнительного профессионального образования  Красноярского края" на 2012-2014г. за счет средств местного бюджета</t>
  </si>
  <si>
    <t>9221500</t>
  </si>
  <si>
    <t>9221505</t>
  </si>
  <si>
    <t xml:space="preserve">Долгосрочная целевая программа "Укрепление материально-технической базы  краевых государственных , муниципальных учреждений здравоохранения и краевых государственных  образовательных учреждений среднего профессионального и дополнительного профессионального образования  Красноярского края" на 2012-2014г. </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</si>
  <si>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</si>
  <si>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Выравнивание бюджетной обеспеченности бюджетов поселений  за счет средств краевого бюджета</t>
  </si>
  <si>
    <t>5160103</t>
  </si>
  <si>
    <t>Фонд финансовой поддержки</t>
  </si>
  <si>
    <t>008</t>
  </si>
  <si>
    <t xml:space="preserve">Выравнивание бюджетной обеспеченности  бюджетов поселений  из районного  фонда финансовой поддержки </t>
  </si>
  <si>
    <t>5160104</t>
  </si>
  <si>
    <t>Дотации</t>
  </si>
  <si>
    <t>5170000</t>
  </si>
  <si>
    <t>Поддержка мер по обеспечению сбалансированности бюджетов</t>
  </si>
  <si>
    <t>5170200</t>
  </si>
  <si>
    <t xml:space="preserve">Прочие дотации </t>
  </si>
  <si>
    <t>007</t>
  </si>
  <si>
    <t>Межбюджетные трансферты</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</si>
</sst>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
    <numFmt numFmtId="170" formatCode="#,##0.0;\-#,##0.0;#,##0.0"/>
    <numFmt numFmtId="171" formatCode="#,##0.00;\-#,##0.00;#,##0.00"/>
    <numFmt numFmtId="172" formatCode="#,##0.0;\-#,##0.0;\ "/>
    <numFmt numFmtId="173" formatCode="#,##0.0"/>
    <numFmt numFmtId="174" formatCode="0.000"/>
    <numFmt numFmtId="175" formatCode="\2\6"/>
    <numFmt numFmtId="176" formatCode="?"/>
  </numFmts>
  <fonts count="49">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sz val="11"/>
      <name val="Arial Cyr"/>
      <family val="0"/>
    </font>
    <font>
      <sz val="11"/>
      <name val="Times New Roman"/>
      <family val="1"/>
    </font>
    <font>
      <sz val="9"/>
      <name val="Times New Roman"/>
      <family val="1"/>
    </font>
    <font>
      <b/>
      <sz val="10"/>
      <name val="Times New Roman"/>
      <family val="1"/>
    </font>
    <font>
      <b/>
      <sz val="9"/>
      <name val="Times New Roman"/>
      <family val="1"/>
    </font>
    <font>
      <b/>
      <sz val="9"/>
      <name val="Arial"/>
      <family val="2"/>
    </font>
    <font>
      <sz val="9"/>
      <name val="Arial"/>
      <family val="2"/>
    </font>
    <font>
      <b/>
      <sz val="11"/>
      <name val="ARIAL"/>
      <family val="2"/>
    </font>
    <font>
      <sz val="10"/>
      <color indexed="8"/>
      <name val="Arial"/>
      <family val="2"/>
    </font>
    <font>
      <b/>
      <sz val="10"/>
      <color indexed="63"/>
      <name val="Arial"/>
      <family val="0"/>
    </font>
    <font>
      <sz val="10"/>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0"/>
      <name val="Arial Cyr"/>
      <family val="0"/>
    </font>
    <font>
      <b/>
      <sz val="12"/>
      <name val="Times New Roman Cyr"/>
      <family val="1"/>
    </font>
    <font>
      <sz val="12"/>
      <name val="Times New Roman Cyr"/>
      <family val="1"/>
    </font>
    <font>
      <sz val="10"/>
      <name val="Times New Roman Cyr"/>
      <family val="1"/>
    </font>
    <font>
      <sz val="9"/>
      <name val="Times New Roman Cyr"/>
      <family val="1"/>
    </font>
    <font>
      <b/>
      <sz val="13"/>
      <name val="Times New Roman"/>
      <family val="1"/>
    </font>
    <font>
      <sz val="13"/>
      <name val="Arial Cyr"/>
      <family val="0"/>
    </font>
    <font>
      <b/>
      <sz val="8"/>
      <name val="Tahoma"/>
      <family val="0"/>
    </font>
    <font>
      <sz val="8"/>
      <name val="Tahoma"/>
      <family val="0"/>
    </font>
    <font>
      <b/>
      <sz val="14"/>
      <name val="Times New Roman"/>
      <family val="1"/>
    </font>
    <font>
      <b/>
      <sz val="10"/>
      <name val="Times New Roman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color indexed="63"/>
      </bottom>
    </border>
    <border>
      <left style="thin"/>
      <right style="thin"/>
      <top>
        <color indexed="63"/>
      </top>
      <bottom style="hair"/>
    </border>
    <border>
      <left style="thin">
        <color indexed="8"/>
      </left>
      <right style="thin">
        <color indexed="8"/>
      </right>
      <top>
        <color indexed="63"/>
      </top>
      <bottom style="thin">
        <color indexed="8"/>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194">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0" fillId="0" borderId="0" xfId="0" applyAlignment="1">
      <alignment/>
    </xf>
    <xf numFmtId="0" fontId="11" fillId="0" borderId="0" xfId="0" applyFont="1" applyAlignment="1">
      <alignment/>
    </xf>
    <xf numFmtId="0" fontId="12" fillId="0" borderId="10" xfId="0" applyFont="1" applyBorder="1" applyAlignment="1">
      <alignment/>
    </xf>
    <xf numFmtId="169" fontId="12" fillId="0" borderId="10" xfId="0" applyNumberFormat="1" applyFont="1" applyBorder="1" applyAlignment="1">
      <alignment/>
    </xf>
    <xf numFmtId="169" fontId="13" fillId="0" borderId="0" xfId="0" applyNumberFormat="1" applyFont="1" applyAlignment="1">
      <alignment/>
    </xf>
    <xf numFmtId="0" fontId="12" fillId="24" borderId="10" xfId="0" applyFont="1" applyFill="1" applyBorder="1" applyAlignment="1">
      <alignment/>
    </xf>
    <xf numFmtId="49" fontId="12" fillId="24" borderId="10" xfId="0" applyNumberFormat="1" applyFont="1" applyFill="1" applyBorder="1" applyAlignment="1">
      <alignment vertical="top"/>
    </xf>
    <xf numFmtId="49" fontId="11" fillId="24" borderId="10" xfId="0" applyNumberFormat="1" applyFont="1" applyFill="1" applyBorder="1" applyAlignment="1">
      <alignment vertical="top"/>
    </xf>
    <xf numFmtId="0" fontId="6" fillId="24" borderId="10" xfId="0" applyFont="1" applyFill="1" applyBorder="1" applyAlignment="1">
      <alignment vertical="top" wrapText="1"/>
    </xf>
    <xf numFmtId="49" fontId="6" fillId="24" borderId="10" xfId="0" applyNumberFormat="1" applyFont="1" applyFill="1" applyBorder="1" applyAlignment="1">
      <alignment vertical="top"/>
    </xf>
    <xf numFmtId="170" fontId="6" fillId="24" borderId="10" xfId="0" applyNumberFormat="1" applyFont="1" applyFill="1" applyBorder="1" applyAlignment="1">
      <alignment vertical="top"/>
    </xf>
    <xf numFmtId="169" fontId="13" fillId="0" borderId="0" xfId="0" applyNumberFormat="1" applyFont="1" applyAlignment="1">
      <alignment vertical="top"/>
    </xf>
    <xf numFmtId="0" fontId="7" fillId="24" borderId="10" xfId="0" applyFont="1" applyFill="1" applyBorder="1" applyAlignment="1">
      <alignment vertical="top" wrapText="1"/>
    </xf>
    <xf numFmtId="170" fontId="12" fillId="24" borderId="10" xfId="0" applyNumberFormat="1" applyFont="1" applyFill="1" applyBorder="1" applyAlignment="1">
      <alignment vertical="top"/>
    </xf>
    <xf numFmtId="0" fontId="12" fillId="24" borderId="10" xfId="0" applyFont="1" applyFill="1" applyBorder="1" applyAlignment="1">
      <alignment vertical="top" wrapText="1"/>
    </xf>
    <xf numFmtId="49" fontId="10" fillId="24" borderId="10" xfId="0" applyNumberFormat="1" applyFont="1" applyFill="1" applyBorder="1" applyAlignment="1">
      <alignment vertical="top"/>
    </xf>
    <xf numFmtId="0" fontId="10" fillId="24" borderId="10" xfId="0" applyFont="1" applyFill="1" applyBorder="1" applyAlignment="1">
      <alignment vertical="top" wrapText="1"/>
    </xf>
    <xf numFmtId="170" fontId="10" fillId="24" borderId="10" xfId="0" applyNumberFormat="1" applyFont="1" applyFill="1" applyBorder="1" applyAlignment="1">
      <alignment vertical="top"/>
    </xf>
    <xf numFmtId="169" fontId="14" fillId="0" borderId="0" xfId="0" applyNumberFormat="1" applyFont="1" applyAlignment="1">
      <alignment vertical="top"/>
    </xf>
    <xf numFmtId="49" fontId="7" fillId="24" borderId="10" xfId="0" applyNumberFormat="1" applyFont="1" applyFill="1" applyBorder="1" applyAlignment="1">
      <alignment vertical="top"/>
    </xf>
    <xf numFmtId="170" fontId="7" fillId="24" borderId="10" xfId="0" applyNumberFormat="1" applyFont="1" applyFill="1" applyBorder="1" applyAlignment="1">
      <alignment vertical="top"/>
    </xf>
    <xf numFmtId="49" fontId="12" fillId="0" borderId="10" xfId="0" applyNumberFormat="1" applyFont="1" applyFill="1" applyBorder="1" applyAlignment="1">
      <alignment vertical="top"/>
    </xf>
    <xf numFmtId="170" fontId="12" fillId="0" borderId="10" xfId="0" applyNumberFormat="1" applyFont="1" applyFill="1" applyBorder="1" applyAlignment="1">
      <alignment vertical="top"/>
    </xf>
    <xf numFmtId="170" fontId="10" fillId="0" borderId="10" xfId="0" applyNumberFormat="1" applyFont="1" applyFill="1" applyBorder="1" applyAlignment="1">
      <alignment vertical="top"/>
    </xf>
    <xf numFmtId="170" fontId="7" fillId="0" borderId="10" xfId="0" applyNumberFormat="1" applyFont="1" applyFill="1" applyBorder="1" applyAlignment="1">
      <alignment vertical="top"/>
    </xf>
    <xf numFmtId="169" fontId="15" fillId="0" borderId="0" xfId="0" applyNumberFormat="1" applyFont="1" applyAlignment="1">
      <alignment vertical="top"/>
    </xf>
    <xf numFmtId="0" fontId="8" fillId="0" borderId="0" xfId="0" applyFont="1" applyAlignment="1">
      <alignment/>
    </xf>
    <xf numFmtId="49" fontId="9" fillId="24" borderId="10" xfId="0" applyNumberFormat="1" applyFont="1" applyFill="1" applyBorder="1" applyAlignment="1">
      <alignment vertical="top"/>
    </xf>
    <xf numFmtId="0" fontId="2" fillId="24" borderId="10" xfId="0" applyFont="1" applyFill="1" applyBorder="1" applyAlignment="1">
      <alignment/>
    </xf>
    <xf numFmtId="0" fontId="5" fillId="24" borderId="10" xfId="0" applyFont="1" applyFill="1" applyBorder="1" applyAlignment="1">
      <alignment/>
    </xf>
    <xf numFmtId="0" fontId="6" fillId="24" borderId="10" xfId="0" applyFont="1" applyFill="1" applyBorder="1" applyAlignment="1">
      <alignment/>
    </xf>
    <xf numFmtId="170" fontId="6" fillId="24" borderId="10" xfId="0" applyNumberFormat="1" applyFont="1" applyFill="1" applyBorder="1" applyAlignment="1">
      <alignment/>
    </xf>
    <xf numFmtId="0" fontId="12" fillId="0" borderId="0" xfId="0" applyFont="1" applyAlignment="1">
      <alignment/>
    </xf>
    <xf numFmtId="169" fontId="12" fillId="0" borderId="0" xfId="0" applyNumberFormat="1" applyFont="1" applyAlignment="1">
      <alignment/>
    </xf>
    <xf numFmtId="0" fontId="16" fillId="0" borderId="0" xfId="53" applyFont="1" applyAlignment="1">
      <alignment horizontal="left" vertical="top" wrapText="1"/>
    </xf>
    <xf numFmtId="0" fontId="16" fillId="0" borderId="0" xfId="53" applyFont="1" applyAlignment="1">
      <alignment horizontal="left" vertical="top"/>
    </xf>
    <xf numFmtId="164" fontId="0" fillId="0" borderId="0" xfId="0" applyNumberFormat="1" applyAlignment="1">
      <alignment/>
    </xf>
    <xf numFmtId="0" fontId="36" fillId="0" borderId="0" xfId="0" applyFont="1" applyAlignment="1">
      <alignment horizontal="right"/>
    </xf>
    <xf numFmtId="0" fontId="2" fillId="0" borderId="10" xfId="0" applyFont="1" applyBorder="1" applyAlignment="1">
      <alignment horizontal="center"/>
    </xf>
    <xf numFmtId="0" fontId="2" fillId="0" borderId="10" xfId="0" applyFont="1" applyBorder="1" applyAlignment="1">
      <alignment wrapText="1"/>
    </xf>
    <xf numFmtId="173" fontId="9" fillId="0" borderId="10" xfId="0" applyNumberFormat="1" applyFont="1" applyBorder="1" applyAlignment="1">
      <alignment horizontal="right"/>
    </xf>
    <xf numFmtId="0" fontId="2" fillId="0" borderId="10" xfId="0" applyFont="1" applyFill="1" applyBorder="1" applyAlignment="1">
      <alignment wrapText="1"/>
    </xf>
    <xf numFmtId="0" fontId="2" fillId="0" borderId="10" xfId="0" applyFont="1" applyFill="1" applyBorder="1" applyAlignment="1">
      <alignment horizontal="center"/>
    </xf>
    <xf numFmtId="173" fontId="9" fillId="0" borderId="10" xfId="0" applyNumberFormat="1" applyFont="1" applyFill="1" applyBorder="1" applyAlignment="1">
      <alignment horizontal="right"/>
    </xf>
    <xf numFmtId="0" fontId="0" fillId="0" borderId="0" xfId="0" applyFill="1" applyAlignment="1">
      <alignment/>
    </xf>
    <xf numFmtId="3" fontId="2" fillId="0" borderId="10" xfId="0" applyNumberFormat="1" applyFont="1" applyBorder="1" applyAlignment="1">
      <alignment/>
    </xf>
    <xf numFmtId="0" fontId="2" fillId="0" borderId="10" xfId="0" applyFont="1" applyBorder="1" applyAlignment="1">
      <alignment/>
    </xf>
    <xf numFmtId="173" fontId="2" fillId="0" borderId="10" xfId="0" applyNumberFormat="1" applyFont="1" applyBorder="1" applyAlignment="1">
      <alignment/>
    </xf>
    <xf numFmtId="0" fontId="37" fillId="0" borderId="0" xfId="0" applyFont="1" applyAlignment="1">
      <alignment/>
    </xf>
    <xf numFmtId="0" fontId="0" fillId="0" borderId="10" xfId="0" applyBorder="1" applyAlignment="1">
      <alignment/>
    </xf>
    <xf numFmtId="0" fontId="39" fillId="0" borderId="0" xfId="0" applyFont="1" applyFill="1" applyAlignment="1">
      <alignment/>
    </xf>
    <xf numFmtId="49" fontId="40" fillId="0" borderId="11" xfId="0" applyNumberFormat="1" applyFont="1" applyFill="1" applyBorder="1" applyAlignment="1">
      <alignment horizontal="center" vertical="center" wrapText="1"/>
    </xf>
    <xf numFmtId="0" fontId="11" fillId="0" borderId="10" xfId="0" applyFont="1" applyBorder="1" applyAlignment="1">
      <alignment vertical="top" wrapText="1"/>
    </xf>
    <xf numFmtId="49" fontId="11" fillId="0" borderId="10" xfId="0" applyNumberFormat="1" applyFont="1" applyBorder="1" applyAlignment="1">
      <alignment horizontal="center" vertical="top"/>
    </xf>
    <xf numFmtId="173" fontId="11" fillId="0" borderId="10" xfId="0" applyNumberFormat="1" applyFont="1" applyBorder="1" applyAlignment="1">
      <alignment horizontal="right"/>
    </xf>
    <xf numFmtId="0" fontId="2" fillId="0" borderId="10" xfId="0" applyFont="1" applyBorder="1" applyAlignment="1">
      <alignment vertical="top" wrapText="1"/>
    </xf>
    <xf numFmtId="49" fontId="2" fillId="0" borderId="10" xfId="0" applyNumberFormat="1" applyFont="1" applyBorder="1" applyAlignment="1">
      <alignment horizontal="center"/>
    </xf>
    <xf numFmtId="173" fontId="2" fillId="0" borderId="10" xfId="0" applyNumberFormat="1" applyFont="1" applyBorder="1" applyAlignment="1">
      <alignment horizontal="right"/>
    </xf>
    <xf numFmtId="49" fontId="2" fillId="0" borderId="10" xfId="0" applyNumberFormat="1" applyFont="1" applyBorder="1" applyAlignment="1">
      <alignment horizontal="center" vertical="top"/>
    </xf>
    <xf numFmtId="0" fontId="11" fillId="0" borderId="10" xfId="0" applyNumberFormat="1" applyFont="1" applyFill="1" applyBorder="1" applyAlignment="1">
      <alignment vertical="top" wrapText="1"/>
    </xf>
    <xf numFmtId="0" fontId="2" fillId="0" borderId="10" xfId="0" applyNumberFormat="1" applyFont="1" applyFill="1" applyBorder="1" applyAlignment="1">
      <alignment vertical="top" wrapText="1"/>
    </xf>
    <xf numFmtId="0" fontId="11" fillId="0" borderId="12" xfId="0" applyFont="1" applyBorder="1" applyAlignment="1">
      <alignment wrapText="1"/>
    </xf>
    <xf numFmtId="0" fontId="2" fillId="0" borderId="12" xfId="0" applyFont="1" applyBorder="1" applyAlignment="1">
      <alignment wrapText="1"/>
    </xf>
    <xf numFmtId="0" fontId="11" fillId="0" borderId="13" xfId="0" applyFont="1" applyBorder="1" applyAlignment="1">
      <alignment vertical="top" wrapText="1"/>
    </xf>
    <xf numFmtId="173" fontId="11" fillId="0" borderId="10" xfId="0" applyNumberFormat="1" applyFont="1" applyBorder="1" applyAlignment="1">
      <alignment/>
    </xf>
    <xf numFmtId="0" fontId="2" fillId="0" borderId="13" xfId="0" applyFont="1" applyBorder="1" applyAlignment="1">
      <alignment vertical="top" wrapText="1"/>
    </xf>
    <xf numFmtId="0" fontId="11" fillId="0" borderId="10" xfId="0" applyFont="1" applyFill="1" applyBorder="1" applyAlignment="1">
      <alignment vertical="top" wrapText="1"/>
    </xf>
    <xf numFmtId="0" fontId="11" fillId="0" borderId="10" xfId="0" applyFont="1" applyBorder="1" applyAlignment="1">
      <alignment/>
    </xf>
    <xf numFmtId="0" fontId="39" fillId="0" borderId="0" xfId="0" applyFont="1" applyFill="1" applyAlignment="1">
      <alignment horizontal="right" vertical="center"/>
    </xf>
    <xf numFmtId="173" fontId="39" fillId="0" borderId="0" xfId="0" applyNumberFormat="1" applyFont="1" applyFill="1" applyAlignment="1">
      <alignment horizontal="right" vertical="center" wrapText="1"/>
    </xf>
    <xf numFmtId="49" fontId="2" fillId="0" borderId="10" xfId="0" applyNumberFormat="1" applyFont="1" applyFill="1" applyBorder="1" applyAlignment="1">
      <alignment horizontal="right" vertical="center" textRotation="90" wrapText="1"/>
    </xf>
    <xf numFmtId="0"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173"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xf>
    <xf numFmtId="49" fontId="11" fillId="8" borderId="10" xfId="0" applyNumberFormat="1" applyFont="1" applyFill="1" applyBorder="1" applyAlignment="1">
      <alignment/>
    </xf>
    <xf numFmtId="0" fontId="11" fillId="8" borderId="10" xfId="0" applyFont="1" applyFill="1" applyBorder="1" applyAlignment="1">
      <alignment wrapText="1"/>
    </xf>
    <xf numFmtId="172" fontId="0" fillId="0" borderId="0" xfId="0" applyNumberFormat="1" applyAlignment="1">
      <alignment/>
    </xf>
    <xf numFmtId="0" fontId="2" fillId="0" borderId="10" xfId="0" applyFont="1" applyBorder="1" applyAlignment="1">
      <alignment horizontal="left" wrapText="1"/>
    </xf>
    <xf numFmtId="176" fontId="2" fillId="0" borderId="10" xfId="0" applyNumberFormat="1" applyFont="1" applyFill="1" applyBorder="1" applyAlignment="1">
      <alignment horizontal="left" wrapText="1"/>
    </xf>
    <xf numFmtId="49" fontId="2" fillId="0" borderId="10" xfId="0" applyNumberFormat="1" applyFont="1" applyFill="1" applyBorder="1" applyAlignment="1">
      <alignment horizontal="center" wrapText="1"/>
    </xf>
    <xf numFmtId="173" fontId="2" fillId="0" borderId="10" xfId="0" applyNumberFormat="1" applyFont="1" applyFill="1" applyBorder="1" applyAlignment="1">
      <alignment horizontal="right" wrapText="1"/>
    </xf>
    <xf numFmtId="49" fontId="2" fillId="0" borderId="10" xfId="0" applyNumberFormat="1" applyFont="1" applyFill="1" applyBorder="1" applyAlignment="1">
      <alignment horizontal="left" wrapText="1"/>
    </xf>
    <xf numFmtId="0" fontId="2" fillId="0" borderId="14" xfId="0" applyFont="1" applyBorder="1" applyAlignment="1">
      <alignment wrapText="1"/>
    </xf>
    <xf numFmtId="49" fontId="2" fillId="0" borderId="11" xfId="0" applyNumberFormat="1" applyFont="1" applyBorder="1" applyAlignment="1">
      <alignment horizontal="center"/>
    </xf>
    <xf numFmtId="49" fontId="11" fillId="8" borderId="10" xfId="0" applyNumberFormat="1" applyFont="1" applyFill="1" applyBorder="1" applyAlignment="1">
      <alignment horizontal="center"/>
    </xf>
    <xf numFmtId="0" fontId="2" fillId="0" borderId="10" xfId="0" applyNumberFormat="1" applyFont="1" applyFill="1" applyBorder="1" applyAlignment="1">
      <alignment wrapText="1"/>
    </xf>
    <xf numFmtId="0" fontId="6" fillId="8" borderId="10" xfId="0" applyFont="1" applyFill="1" applyBorder="1" applyAlignment="1">
      <alignment/>
    </xf>
    <xf numFmtId="0" fontId="6" fillId="8" borderId="10" xfId="0" applyFont="1" applyFill="1" applyBorder="1" applyAlignment="1">
      <alignment horizontal="center"/>
    </xf>
    <xf numFmtId="0" fontId="42" fillId="0" borderId="0" xfId="0" applyFont="1" applyAlignment="1">
      <alignment/>
    </xf>
    <xf numFmtId="0" fontId="2" fillId="0" borderId="0" xfId="0" applyFont="1" applyAlignment="1">
      <alignment/>
    </xf>
    <xf numFmtId="0" fontId="36" fillId="0" borderId="10" xfId="0" applyFont="1" applyBorder="1" applyAlignment="1">
      <alignment/>
    </xf>
    <xf numFmtId="0" fontId="36" fillId="0" borderId="11" xfId="0" applyFont="1" applyBorder="1" applyAlignment="1">
      <alignment horizontal="right" vertical="center" wrapText="1"/>
    </xf>
    <xf numFmtId="164" fontId="36" fillId="0" borderId="10" xfId="0" applyNumberFormat="1" applyFont="1" applyFill="1" applyBorder="1" applyAlignment="1">
      <alignment/>
    </xf>
    <xf numFmtId="0" fontId="43" fillId="0" borderId="0" xfId="0" applyFont="1" applyAlignment="1">
      <alignment/>
    </xf>
    <xf numFmtId="0" fontId="0" fillId="0" borderId="0" xfId="0" applyBorder="1" applyAlignment="1">
      <alignment/>
    </xf>
    <xf numFmtId="49" fontId="2" fillId="0" borderId="15" xfId="0" applyNumberFormat="1" applyFont="1" applyFill="1" applyBorder="1" applyAlignment="1">
      <alignment horizontal="left" wrapText="1"/>
    </xf>
    <xf numFmtId="49" fontId="2" fillId="0" borderId="15" xfId="0" applyNumberFormat="1" applyFont="1" applyFill="1" applyBorder="1" applyAlignment="1">
      <alignment horizontal="center" wrapText="1"/>
    </xf>
    <xf numFmtId="173" fontId="2" fillId="0" borderId="15" xfId="0" applyNumberFormat="1" applyFont="1" applyFill="1" applyBorder="1" applyAlignment="1">
      <alignment horizontal="right" wrapText="1"/>
    </xf>
    <xf numFmtId="0" fontId="2" fillId="0" borderId="16" xfId="0" applyFont="1" applyBorder="1" applyAlignment="1">
      <alignment wrapText="1"/>
    </xf>
    <xf numFmtId="49" fontId="2" fillId="0" borderId="17" xfId="0" applyNumberFormat="1" applyFont="1" applyFill="1" applyBorder="1" applyAlignment="1">
      <alignment horizontal="left" wrapText="1"/>
    </xf>
    <xf numFmtId="49" fontId="2" fillId="0" borderId="17" xfId="0" applyNumberFormat="1" applyFont="1" applyFill="1" applyBorder="1" applyAlignment="1">
      <alignment horizontal="center" wrapText="1"/>
    </xf>
    <xf numFmtId="173" fontId="2" fillId="0" borderId="17" xfId="0" applyNumberFormat="1" applyFont="1" applyFill="1" applyBorder="1" applyAlignment="1">
      <alignment horizontal="right" wrapText="1"/>
    </xf>
    <xf numFmtId="0" fontId="46" fillId="0" borderId="0" xfId="0" applyFont="1" applyAlignment="1">
      <alignment/>
    </xf>
    <xf numFmtId="0" fontId="36" fillId="0" borderId="0" xfId="0" applyFont="1" applyAlignment="1">
      <alignment/>
    </xf>
    <xf numFmtId="0" fontId="36" fillId="0" borderId="10" xfId="0" applyFont="1" applyFill="1" applyBorder="1" applyAlignment="1">
      <alignment/>
    </xf>
    <xf numFmtId="0" fontId="36" fillId="0" borderId="10" xfId="0" applyFont="1" applyFill="1" applyBorder="1" applyAlignment="1">
      <alignment wrapText="1"/>
    </xf>
    <xf numFmtId="0" fontId="5" fillId="0" borderId="10" xfId="0" applyFont="1" applyFill="1" applyBorder="1" applyAlignment="1">
      <alignment horizontal="center"/>
    </xf>
    <xf numFmtId="0" fontId="36" fillId="0" borderId="11" xfId="0" applyFont="1" applyFill="1" applyBorder="1" applyAlignment="1">
      <alignment wrapText="1"/>
    </xf>
    <xf numFmtId="0" fontId="36" fillId="0" borderId="13" xfId="0" applyFont="1" applyFill="1" applyBorder="1" applyAlignment="1">
      <alignment/>
    </xf>
    <xf numFmtId="0" fontId="36" fillId="0" borderId="13" xfId="0" applyFont="1" applyFill="1" applyBorder="1" applyAlignment="1">
      <alignment horizontal="left"/>
    </xf>
    <xf numFmtId="0" fontId="36" fillId="0" borderId="18" xfId="0" applyFont="1" applyFill="1" applyBorder="1" applyAlignment="1">
      <alignment horizontal="left"/>
    </xf>
    <xf numFmtId="173" fontId="11" fillId="8" borderId="10" xfId="0" applyNumberFormat="1" applyFont="1" applyFill="1" applyBorder="1" applyAlignment="1">
      <alignment/>
    </xf>
    <xf numFmtId="173" fontId="6" fillId="8" borderId="10" xfId="0" applyNumberFormat="1" applyFont="1" applyFill="1" applyBorder="1" applyAlignment="1">
      <alignment/>
    </xf>
    <xf numFmtId="49" fontId="47" fillId="8" borderId="10" xfId="0" applyNumberFormat="1" applyFont="1" applyFill="1" applyBorder="1" applyAlignment="1">
      <alignment horizontal="center"/>
    </xf>
    <xf numFmtId="49" fontId="47" fillId="8" borderId="10" xfId="0" applyNumberFormat="1" applyFont="1" applyFill="1" applyBorder="1" applyAlignment="1">
      <alignment horizontal="left"/>
    </xf>
    <xf numFmtId="173" fontId="47" fillId="8" borderId="10" xfId="0" applyNumberFormat="1" applyFont="1" applyFill="1" applyBorder="1" applyAlignment="1">
      <alignment horizontal="right"/>
    </xf>
    <xf numFmtId="164" fontId="0" fillId="0" borderId="0" xfId="0" applyNumberFormat="1" applyAlignment="1">
      <alignment/>
    </xf>
    <xf numFmtId="173" fontId="2" fillId="24" borderId="10" xfId="0" applyNumberFormat="1" applyFont="1" applyFill="1" applyBorder="1" applyAlignment="1">
      <alignment/>
    </xf>
    <xf numFmtId="173" fontId="2" fillId="24" borderId="10" xfId="0" applyNumberFormat="1" applyFont="1" applyFill="1" applyBorder="1" applyAlignment="1">
      <alignment horizontal="right" wrapText="1"/>
    </xf>
    <xf numFmtId="173" fontId="2" fillId="24" borderId="15" xfId="0" applyNumberFormat="1" applyFont="1" applyFill="1" applyBorder="1" applyAlignment="1">
      <alignment horizontal="right" wrapText="1"/>
    </xf>
    <xf numFmtId="49" fontId="2" fillId="24" borderId="10" xfId="0" applyNumberFormat="1" applyFont="1" applyFill="1" applyBorder="1" applyAlignment="1">
      <alignment wrapText="1"/>
    </xf>
    <xf numFmtId="173" fontId="2" fillId="24" borderId="17" xfId="0" applyNumberFormat="1" applyFont="1" applyFill="1" applyBorder="1" applyAlignment="1">
      <alignment horizontal="right" wrapText="1"/>
    </xf>
    <xf numFmtId="49" fontId="10" fillId="0" borderId="10" xfId="0" applyNumberFormat="1" applyFont="1" applyFill="1" applyBorder="1" applyAlignment="1">
      <alignment horizontal="center" wrapText="1"/>
    </xf>
    <xf numFmtId="173" fontId="10" fillId="24" borderId="10" xfId="0" applyNumberFormat="1" applyFont="1" applyFill="1" applyBorder="1" applyAlignment="1">
      <alignment horizontal="right" wrapText="1"/>
    </xf>
    <xf numFmtId="175" fontId="2" fillId="0" borderId="10" xfId="0" applyNumberFormat="1" applyFont="1" applyBorder="1" applyAlignment="1">
      <alignment horizontal="left" wrapText="1"/>
    </xf>
    <xf numFmtId="173" fontId="2" fillId="24" borderId="10" xfId="0" applyNumberFormat="1" applyFont="1" applyFill="1" applyBorder="1" applyAlignment="1">
      <alignment horizontal="right"/>
    </xf>
    <xf numFmtId="49" fontId="2" fillId="0" borderId="19" xfId="0" applyNumberFormat="1" applyFont="1" applyFill="1" applyBorder="1" applyAlignment="1">
      <alignment horizontal="left"/>
    </xf>
    <xf numFmtId="49" fontId="2" fillId="0" borderId="20" xfId="0" applyNumberFormat="1" applyFont="1" applyBorder="1" applyAlignment="1">
      <alignment horizontal="center"/>
    </xf>
    <xf numFmtId="173" fontId="2" fillId="24" borderId="20" xfId="0" applyNumberFormat="1" applyFont="1" applyFill="1" applyBorder="1" applyAlignment="1">
      <alignment/>
    </xf>
    <xf numFmtId="173" fontId="2" fillId="24" borderId="11" xfId="0" applyNumberFormat="1" applyFont="1" applyFill="1" applyBorder="1" applyAlignment="1">
      <alignment/>
    </xf>
    <xf numFmtId="0" fontId="2" fillId="0" borderId="10" xfId="0" applyFont="1" applyBorder="1" applyAlignment="1">
      <alignment/>
    </xf>
    <xf numFmtId="49" fontId="2" fillId="0" borderId="0" xfId="0" applyNumberFormat="1" applyFont="1" applyFill="1" applyBorder="1" applyAlignment="1">
      <alignment horizontal="center"/>
    </xf>
    <xf numFmtId="0" fontId="2" fillId="0" borderId="17" xfId="0" applyFont="1" applyFill="1" applyBorder="1" applyAlignment="1">
      <alignment wrapText="1"/>
    </xf>
    <xf numFmtId="173" fontId="0" fillId="0" borderId="0" xfId="0" applyNumberFormat="1" applyAlignment="1">
      <alignment/>
    </xf>
    <xf numFmtId="173" fontId="0" fillId="0" borderId="0" xfId="0" applyNumberFormat="1" applyAlignment="1">
      <alignment/>
    </xf>
    <xf numFmtId="173" fontId="2" fillId="0" borderId="0" xfId="0" applyNumberFormat="1" applyFont="1" applyFill="1" applyBorder="1" applyAlignment="1">
      <alignment/>
    </xf>
    <xf numFmtId="0" fontId="12" fillId="0" borderId="10" xfId="0" applyFont="1" applyFill="1" applyBorder="1" applyAlignment="1">
      <alignment vertical="top" wrapText="1"/>
    </xf>
    <xf numFmtId="0" fontId="12" fillId="0" borderId="10" xfId="0" applyNumberFormat="1" applyFont="1" applyFill="1" applyBorder="1" applyAlignment="1" applyProtection="1">
      <alignment vertical="top" wrapText="1"/>
      <protection locked="0"/>
    </xf>
    <xf numFmtId="49" fontId="12" fillId="24" borderId="10" xfId="0" applyNumberFormat="1" applyFont="1" applyFill="1" applyBorder="1" applyAlignment="1">
      <alignment vertical="top"/>
    </xf>
    <xf numFmtId="49" fontId="10" fillId="24" borderId="10" xfId="0" applyNumberFormat="1" applyFont="1" applyFill="1" applyBorder="1" applyAlignment="1">
      <alignment vertical="top"/>
    </xf>
    <xf numFmtId="170" fontId="10" fillId="24" borderId="10" xfId="0" applyNumberFormat="1" applyFont="1" applyFill="1" applyBorder="1" applyAlignment="1">
      <alignment vertical="top"/>
    </xf>
    <xf numFmtId="170" fontId="12" fillId="24" borderId="10" xfId="0" applyNumberFormat="1" applyFont="1" applyFill="1" applyBorder="1" applyAlignment="1">
      <alignment vertical="top"/>
    </xf>
    <xf numFmtId="0" fontId="18" fillId="0" borderId="0" xfId="53" applyFont="1" applyAlignment="1" applyProtection="1">
      <alignment horizontal="left" vertical="top"/>
      <protection locked="0"/>
    </xf>
    <xf numFmtId="0" fontId="46" fillId="0" borderId="0" xfId="0" applyFont="1" applyAlignment="1">
      <alignment horizontal="center"/>
    </xf>
    <xf numFmtId="0" fontId="5" fillId="0" borderId="18" xfId="0" applyFont="1" applyFill="1" applyBorder="1" applyAlignment="1">
      <alignment horizontal="center"/>
    </xf>
    <xf numFmtId="164" fontId="36" fillId="0" borderId="10" xfId="0" applyNumberFormat="1" applyFont="1" applyBorder="1" applyAlignment="1">
      <alignment horizontal="right" vertical="center"/>
    </xf>
    <xf numFmtId="164" fontId="36" fillId="0" borderId="10" xfId="0" applyNumberFormat="1" applyFont="1" applyBorder="1" applyAlignment="1">
      <alignment/>
    </xf>
    <xf numFmtId="2" fontId="36" fillId="0" borderId="10" xfId="0" applyNumberFormat="1" applyFont="1" applyBorder="1" applyAlignment="1">
      <alignment/>
    </xf>
    <xf numFmtId="0" fontId="36" fillId="0" borderId="11" xfId="0" applyFont="1" applyBorder="1" applyAlignment="1">
      <alignment/>
    </xf>
    <xf numFmtId="0" fontId="2" fillId="24" borderId="10" xfId="0" applyFont="1" applyFill="1" applyBorder="1" applyAlignment="1">
      <alignment horizontal="center" vertical="center" wrapText="1"/>
    </xf>
    <xf numFmtId="0" fontId="10" fillId="24" borderId="10" xfId="0" applyFont="1" applyFill="1" applyBorder="1" applyAlignment="1">
      <alignment horizontal="center" vertical="center"/>
    </xf>
    <xf numFmtId="169" fontId="10" fillId="24" borderId="10" xfId="0" applyNumberFormat="1" applyFont="1" applyFill="1" applyBorder="1" applyAlignment="1">
      <alignment horizontal="center" vertical="center" wrapText="1"/>
    </xf>
    <xf numFmtId="164" fontId="36" fillId="0" borderId="11" xfId="0" applyNumberFormat="1" applyFont="1" applyBorder="1" applyAlignment="1">
      <alignment horizontal="right" vertical="center" wrapText="1"/>
    </xf>
    <xf numFmtId="49" fontId="2" fillId="0" borderId="10" xfId="0" applyNumberFormat="1" applyFont="1" applyFill="1" applyBorder="1" applyAlignment="1">
      <alignment horizontal="left" vertical="top" wrapText="1"/>
    </xf>
    <xf numFmtId="4" fontId="2" fillId="0" borderId="10" xfId="0" applyNumberFormat="1" applyFont="1" applyFill="1" applyBorder="1" applyAlignment="1">
      <alignment horizontal="right" wrapText="1"/>
    </xf>
    <xf numFmtId="4" fontId="2" fillId="0" borderId="15" xfId="0" applyNumberFormat="1" applyFont="1" applyFill="1" applyBorder="1" applyAlignment="1">
      <alignment horizontal="right" wrapText="1"/>
    </xf>
    <xf numFmtId="0" fontId="46" fillId="0" borderId="0" xfId="0" applyFont="1" applyAlignment="1">
      <alignment horizontal="center"/>
    </xf>
    <xf numFmtId="0" fontId="2" fillId="0" borderId="0" xfId="0" applyFont="1" applyAlignment="1">
      <alignment horizontal="right"/>
    </xf>
    <xf numFmtId="0" fontId="6" fillId="0" borderId="0" xfId="0" applyFont="1" applyAlignment="1">
      <alignment horizontal="center"/>
    </xf>
    <xf numFmtId="0" fontId="2" fillId="0" borderId="10" xfId="0" applyFont="1" applyBorder="1" applyAlignment="1">
      <alignment horizontal="center" vertical="center"/>
    </xf>
    <xf numFmtId="0" fontId="2" fillId="0" borderId="13" xfId="0" applyFont="1" applyBorder="1" applyAlignment="1">
      <alignment horizontal="left" wrapText="1"/>
    </xf>
    <xf numFmtId="0" fontId="2" fillId="0" borderId="18" xfId="0" applyFont="1" applyBorder="1" applyAlignment="1">
      <alignment horizontal="left"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horizontal="center"/>
    </xf>
    <xf numFmtId="0" fontId="2" fillId="24" borderId="21"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24" xfId="0" applyFont="1" applyFill="1" applyBorder="1" applyAlignment="1">
      <alignment horizontal="center" vertical="center" wrapText="1"/>
    </xf>
    <xf numFmtId="0" fontId="2" fillId="24" borderId="2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27" xfId="0" applyFont="1" applyFill="1" applyBorder="1" applyAlignment="1">
      <alignment horizontal="center" vertical="center" wrapText="1"/>
    </xf>
    <xf numFmtId="0" fontId="10" fillId="24" borderId="11" xfId="0" applyFont="1" applyFill="1" applyBorder="1" applyAlignment="1">
      <alignment horizontal="center" vertical="center"/>
    </xf>
    <xf numFmtId="0" fontId="10" fillId="24" borderId="17" xfId="0" applyFont="1" applyFill="1" applyBorder="1" applyAlignment="1">
      <alignment horizontal="center" vertical="center"/>
    </xf>
    <xf numFmtId="0" fontId="10" fillId="24" borderId="20" xfId="0" applyFont="1" applyFill="1" applyBorder="1" applyAlignment="1">
      <alignment horizontal="center" vertical="center"/>
    </xf>
    <xf numFmtId="169" fontId="10" fillId="24" borderId="11" xfId="0" applyNumberFormat="1" applyFont="1" applyFill="1" applyBorder="1" applyAlignment="1">
      <alignment horizontal="center" vertical="center" wrapText="1"/>
    </xf>
    <xf numFmtId="169" fontId="10" fillId="24" borderId="17" xfId="0" applyNumberFormat="1" applyFont="1" applyFill="1" applyBorder="1" applyAlignment="1">
      <alignment horizontal="center" vertical="center" wrapText="1"/>
    </xf>
    <xf numFmtId="169" fontId="10" fillId="24" borderId="20" xfId="0" applyNumberFormat="1" applyFont="1" applyFill="1" applyBorder="1" applyAlignment="1">
      <alignment horizontal="center" vertical="center" wrapText="1"/>
    </xf>
    <xf numFmtId="0" fontId="42" fillId="0" borderId="0" xfId="0" applyFont="1" applyAlignment="1">
      <alignment horizontal="center"/>
    </xf>
    <xf numFmtId="0" fontId="38" fillId="0" borderId="0" xfId="0" applyFont="1" applyFill="1" applyAlignment="1">
      <alignment horizontal="center" vertical="center" wrapText="1"/>
    </xf>
    <xf numFmtId="0" fontId="2" fillId="0" borderId="0" xfId="0" applyFont="1" applyAlignment="1">
      <alignment horizontal="center"/>
    </xf>
    <xf numFmtId="0" fontId="38" fillId="0" borderId="0" xfId="0" applyFont="1" applyFill="1" applyAlignment="1">
      <alignment horizontal="center"/>
    </xf>
    <xf numFmtId="0" fontId="11" fillId="0" borderId="0" xfId="0" applyFont="1" applyFill="1" applyAlignment="1">
      <alignment horizontal="left"/>
    </xf>
    <xf numFmtId="0" fontId="42" fillId="0" borderId="0" xfId="0" applyFont="1" applyAlignment="1">
      <alignment/>
    </xf>
    <xf numFmtId="0" fontId="0" fillId="0" borderId="10" xfId="0" applyBorder="1" applyAlignment="1">
      <alignment horizontal="center" vertical="center"/>
    </xf>
    <xf numFmtId="0" fontId="2" fillId="0" borderId="1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39\&#1092;&#1080;&#1085;&#1091;&#1087;&#1088;&#1072;&#1074;&#1083;\[205]\&#1051;&#1077;&#1085;&#1072;\&#1091;&#1090;&#1086;&#1095;&#1085;&#1077;&#1085;&#1080;&#1077;%20&#1086;&#1082;&#1090;&#1103;&#1073;&#1088;&#1100;%202011%20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4;&#1077;&#1076;&#1086;&#1084;&#1089;&#1090;&#1074;&#1077;&#1085;&#1085;&#1072;&#1103;%20&#1084;&#1072;&#1088;&#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п"/>
      <sheetName val="вед."/>
    </sheetNames>
    <sheetDataSet>
      <sheetData sheetId="1">
        <row r="302">
          <cell r="F302">
            <v>803.4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п."/>
      <sheetName val="вед."/>
    </sheetNames>
    <sheetDataSet>
      <sheetData sheetId="1">
        <row r="383">
          <cell r="F383">
            <v>50969.9</v>
          </cell>
        </row>
        <row r="390">
          <cell r="F390">
            <v>11589.5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A1:D35"/>
  <sheetViews>
    <sheetView workbookViewId="0" topLeftCell="A1">
      <selection activeCell="B5" sqref="B5:D5"/>
    </sheetView>
  </sheetViews>
  <sheetFormatPr defaultColWidth="9.00390625" defaultRowHeight="12.75"/>
  <cols>
    <col min="1" max="1" width="4.75390625" style="0" customWidth="1"/>
    <col min="2" max="2" width="51.125" style="0" customWidth="1"/>
    <col min="3" max="3" width="26.75390625" style="0" customWidth="1"/>
    <col min="4" max="4" width="13.75390625" style="0" customWidth="1"/>
  </cols>
  <sheetData>
    <row r="1" spans="2:4" ht="12.75">
      <c r="B1" s="163" t="s">
        <v>263</v>
      </c>
      <c r="C1" s="163"/>
      <c r="D1" s="163"/>
    </row>
    <row r="2" spans="2:4" ht="12.75">
      <c r="B2" s="163" t="s">
        <v>619</v>
      </c>
      <c r="C2" s="163"/>
      <c r="D2" s="163"/>
    </row>
    <row r="3" spans="2:4" ht="12.75">
      <c r="B3" s="163" t="s">
        <v>608</v>
      </c>
      <c r="C3" s="163"/>
      <c r="D3" s="163"/>
    </row>
    <row r="5" spans="2:4" ht="12.75">
      <c r="B5" s="163" t="s">
        <v>263</v>
      </c>
      <c r="C5" s="163"/>
      <c r="D5" s="163"/>
    </row>
    <row r="6" spans="2:4" ht="12.75">
      <c r="B6" s="163" t="s">
        <v>619</v>
      </c>
      <c r="C6" s="163"/>
      <c r="D6" s="163"/>
    </row>
    <row r="7" spans="2:4" ht="12.75">
      <c r="B7" s="163" t="s">
        <v>81</v>
      </c>
      <c r="C7" s="163"/>
      <c r="D7" s="163"/>
    </row>
    <row r="8" ht="12.75">
      <c r="B8" s="1"/>
    </row>
    <row r="9" spans="1:4" ht="15.75">
      <c r="A9" s="164" t="s">
        <v>264</v>
      </c>
      <c r="B9" s="164"/>
      <c r="C9" s="164"/>
      <c r="D9" s="164"/>
    </row>
    <row r="10" spans="1:4" ht="15.75">
      <c r="A10" s="164" t="s">
        <v>80</v>
      </c>
      <c r="B10" s="164"/>
      <c r="C10" s="164"/>
      <c r="D10" s="164"/>
    </row>
    <row r="11" spans="2:4" ht="14.25" customHeight="1">
      <c r="B11" s="41"/>
      <c r="D11" s="2" t="s">
        <v>914</v>
      </c>
    </row>
    <row r="12" spans="1:4" ht="12.75">
      <c r="A12" s="168" t="s">
        <v>265</v>
      </c>
      <c r="B12" s="168" t="s">
        <v>266</v>
      </c>
      <c r="C12" s="165" t="s">
        <v>267</v>
      </c>
      <c r="D12" s="165" t="s">
        <v>268</v>
      </c>
    </row>
    <row r="13" spans="1:4" ht="57" customHeight="1">
      <c r="A13" s="169"/>
      <c r="B13" s="169"/>
      <c r="C13" s="165"/>
      <c r="D13" s="165"/>
    </row>
    <row r="14" spans="1:4" ht="26.25">
      <c r="A14" s="42">
        <v>1</v>
      </c>
      <c r="B14" s="43" t="s">
        <v>269</v>
      </c>
      <c r="C14" s="42" t="s">
        <v>270</v>
      </c>
      <c r="D14" s="44">
        <f>D15+D17</f>
        <v>0</v>
      </c>
    </row>
    <row r="15" spans="1:4" s="48" customFormat="1" ht="26.25">
      <c r="A15" s="42">
        <f aca="true" t="shared" si="0" ref="A15:A34">A14+1</f>
        <v>2</v>
      </c>
      <c r="B15" s="45" t="s">
        <v>271</v>
      </c>
      <c r="C15" s="46" t="s">
        <v>272</v>
      </c>
      <c r="D15" s="47">
        <v>20000</v>
      </c>
    </row>
    <row r="16" spans="1:4" s="48" customFormat="1" ht="39">
      <c r="A16" s="42">
        <f t="shared" si="0"/>
        <v>3</v>
      </c>
      <c r="B16" s="45" t="s">
        <v>273</v>
      </c>
      <c r="C16" s="46" t="s">
        <v>274</v>
      </c>
      <c r="D16" s="47">
        <v>20000</v>
      </c>
    </row>
    <row r="17" spans="1:4" ht="39">
      <c r="A17" s="42">
        <f t="shared" si="0"/>
        <v>4</v>
      </c>
      <c r="B17" s="43" t="s">
        <v>275</v>
      </c>
      <c r="C17" s="42" t="s">
        <v>276</v>
      </c>
      <c r="D17" s="44">
        <f>D18</f>
        <v>-20000</v>
      </c>
    </row>
    <row r="18" spans="1:4" ht="42" customHeight="1">
      <c r="A18" s="42">
        <f t="shared" si="0"/>
        <v>5</v>
      </c>
      <c r="B18" s="43" t="s">
        <v>277</v>
      </c>
      <c r="C18" s="42" t="s">
        <v>278</v>
      </c>
      <c r="D18" s="44">
        <v>-20000</v>
      </c>
    </row>
    <row r="19" spans="1:4" ht="26.25">
      <c r="A19" s="42">
        <f t="shared" si="0"/>
        <v>6</v>
      </c>
      <c r="B19" s="43" t="s">
        <v>712</v>
      </c>
      <c r="C19" s="42" t="s">
        <v>713</v>
      </c>
      <c r="D19" s="44">
        <f>D20+D24</f>
        <v>3562.5</v>
      </c>
    </row>
    <row r="20" spans="1:4" ht="15">
      <c r="A20" s="42">
        <f t="shared" si="0"/>
        <v>7</v>
      </c>
      <c r="B20" s="43" t="s">
        <v>714</v>
      </c>
      <c r="C20" s="42" t="s">
        <v>715</v>
      </c>
      <c r="D20" s="44">
        <f>D21</f>
        <v>-657708.5</v>
      </c>
    </row>
    <row r="21" spans="1:4" ht="15">
      <c r="A21" s="42">
        <f t="shared" si="0"/>
        <v>8</v>
      </c>
      <c r="B21" s="43" t="s">
        <v>716</v>
      </c>
      <c r="C21" s="42" t="s">
        <v>717</v>
      </c>
      <c r="D21" s="44">
        <f>D22</f>
        <v>-657708.5</v>
      </c>
    </row>
    <row r="22" spans="1:4" ht="15">
      <c r="A22" s="42">
        <f t="shared" si="0"/>
        <v>9</v>
      </c>
      <c r="B22" s="43" t="s">
        <v>718</v>
      </c>
      <c r="C22" s="42" t="s">
        <v>719</v>
      </c>
      <c r="D22" s="44">
        <f>D23</f>
        <v>-657708.5</v>
      </c>
    </row>
    <row r="23" spans="1:4" ht="26.25">
      <c r="A23" s="42">
        <f t="shared" si="0"/>
        <v>10</v>
      </c>
      <c r="B23" s="43" t="s">
        <v>565</v>
      </c>
      <c r="C23" s="42" t="s">
        <v>566</v>
      </c>
      <c r="D23" s="44">
        <v>-657708.5</v>
      </c>
    </row>
    <row r="24" spans="1:4" ht="15">
      <c r="A24" s="42">
        <f t="shared" si="0"/>
        <v>11</v>
      </c>
      <c r="B24" s="43" t="s">
        <v>567</v>
      </c>
      <c r="C24" s="42" t="s">
        <v>568</v>
      </c>
      <c r="D24" s="44">
        <f>D25</f>
        <v>661271</v>
      </c>
    </row>
    <row r="25" spans="1:4" ht="15">
      <c r="A25" s="42">
        <f t="shared" si="0"/>
        <v>12</v>
      </c>
      <c r="B25" s="43" t="s">
        <v>569</v>
      </c>
      <c r="C25" s="42" t="s">
        <v>570</v>
      </c>
      <c r="D25" s="44">
        <f>D26</f>
        <v>661271</v>
      </c>
    </row>
    <row r="26" spans="1:4" ht="15">
      <c r="A26" s="42">
        <f t="shared" si="0"/>
        <v>13</v>
      </c>
      <c r="B26" s="43" t="s">
        <v>571</v>
      </c>
      <c r="C26" s="42" t="s">
        <v>572</v>
      </c>
      <c r="D26" s="44">
        <f>D27</f>
        <v>661271</v>
      </c>
    </row>
    <row r="27" spans="1:4" ht="26.25">
      <c r="A27" s="42">
        <f t="shared" si="0"/>
        <v>14</v>
      </c>
      <c r="B27" s="43" t="s">
        <v>519</v>
      </c>
      <c r="C27" s="42" t="s">
        <v>520</v>
      </c>
      <c r="D27" s="44">
        <v>661271</v>
      </c>
    </row>
    <row r="28" spans="1:4" ht="26.25">
      <c r="A28" s="42">
        <f t="shared" si="0"/>
        <v>15</v>
      </c>
      <c r="B28" s="43" t="s">
        <v>521</v>
      </c>
      <c r="C28" s="42" t="s">
        <v>522</v>
      </c>
      <c r="D28" s="44">
        <f>D29+D32</f>
        <v>0</v>
      </c>
    </row>
    <row r="29" spans="1:4" ht="25.5">
      <c r="A29" s="42">
        <f t="shared" si="0"/>
        <v>16</v>
      </c>
      <c r="B29" s="43" t="s">
        <v>523</v>
      </c>
      <c r="C29" s="42" t="s">
        <v>0</v>
      </c>
      <c r="D29" s="49">
        <v>10000</v>
      </c>
    </row>
    <row r="30" spans="1:4" ht="38.25">
      <c r="A30" s="42">
        <f t="shared" si="0"/>
        <v>17</v>
      </c>
      <c r="B30" s="43" t="s">
        <v>1</v>
      </c>
      <c r="C30" s="42" t="s">
        <v>2</v>
      </c>
      <c r="D30" s="49">
        <v>10000</v>
      </c>
    </row>
    <row r="31" spans="1:4" ht="51">
      <c r="A31" s="42">
        <f t="shared" si="0"/>
        <v>18</v>
      </c>
      <c r="B31" s="43" t="s">
        <v>3</v>
      </c>
      <c r="C31" s="42" t="s">
        <v>4</v>
      </c>
      <c r="D31" s="49">
        <v>10000</v>
      </c>
    </row>
    <row r="32" spans="1:4" ht="25.5">
      <c r="A32" s="42">
        <f t="shared" si="0"/>
        <v>19</v>
      </c>
      <c r="B32" s="43" t="s">
        <v>5</v>
      </c>
      <c r="C32" s="42" t="s">
        <v>6</v>
      </c>
      <c r="D32" s="49">
        <v>-10000</v>
      </c>
    </row>
    <row r="33" spans="1:4" ht="38.25">
      <c r="A33" s="42">
        <f t="shared" si="0"/>
        <v>20</v>
      </c>
      <c r="B33" s="43" t="s">
        <v>7</v>
      </c>
      <c r="C33" s="42" t="s">
        <v>8</v>
      </c>
      <c r="D33" s="49">
        <v>-10000</v>
      </c>
    </row>
    <row r="34" spans="1:4" ht="38.25">
      <c r="A34" s="42">
        <f t="shared" si="0"/>
        <v>21</v>
      </c>
      <c r="B34" s="43" t="s">
        <v>9</v>
      </c>
      <c r="C34" s="42" t="s">
        <v>10</v>
      </c>
      <c r="D34" s="49">
        <v>-10000</v>
      </c>
    </row>
    <row r="35" spans="1:4" ht="12.75">
      <c r="A35" s="166" t="s">
        <v>11</v>
      </c>
      <c r="B35" s="167"/>
      <c r="C35" s="50"/>
      <c r="D35" s="51">
        <f>D14+D19+D28</f>
        <v>3562.5</v>
      </c>
    </row>
  </sheetData>
  <mergeCells count="13">
    <mergeCell ref="D12:D13"/>
    <mergeCell ref="A35:B35"/>
    <mergeCell ref="A12:A13"/>
    <mergeCell ref="B12:B13"/>
    <mergeCell ref="C12:C13"/>
    <mergeCell ref="B1:D1"/>
    <mergeCell ref="B2:D2"/>
    <mergeCell ref="B3:D3"/>
    <mergeCell ref="A10:D10"/>
    <mergeCell ref="B5:D5"/>
    <mergeCell ref="B6:D6"/>
    <mergeCell ref="B7:D7"/>
    <mergeCell ref="A9:D9"/>
  </mergeCells>
  <printOptions/>
  <pageMargins left="0.5905511811023623" right="0.1968503937007874" top="0.3937007874015748" bottom="0.1968503937007874"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3"/>
  </sheetPr>
  <dimension ref="A1:D28"/>
  <sheetViews>
    <sheetView workbookViewId="0" topLeftCell="A1">
      <selection activeCell="A4" sqref="A4"/>
    </sheetView>
  </sheetViews>
  <sheetFormatPr defaultColWidth="9.00390625" defaultRowHeight="12.75"/>
  <cols>
    <col min="1" max="1" width="6.125" style="0" customWidth="1"/>
    <col min="2" max="2" width="63.125" style="0" customWidth="1"/>
    <col min="3" max="3" width="15.125" style="0" customWidth="1"/>
  </cols>
  <sheetData>
    <row r="1" spans="1:3" ht="12.75">
      <c r="A1" s="163" t="s">
        <v>50</v>
      </c>
      <c r="B1" s="163"/>
      <c r="C1" s="163"/>
    </row>
    <row r="2" spans="1:3" ht="12.75">
      <c r="A2" s="163" t="s">
        <v>530</v>
      </c>
      <c r="B2" s="163"/>
      <c r="C2" s="163"/>
    </row>
    <row r="3" spans="1:3" ht="12.75">
      <c r="A3" s="163" t="s">
        <v>614</v>
      </c>
      <c r="B3" s="163"/>
      <c r="C3" s="163"/>
    </row>
    <row r="5" spans="1:4" ht="12.75">
      <c r="A5" s="163" t="s">
        <v>51</v>
      </c>
      <c r="B5" s="163"/>
      <c r="C5" s="163"/>
      <c r="D5" s="95"/>
    </row>
    <row r="6" spans="1:4" ht="12.75">
      <c r="A6" s="163" t="s">
        <v>530</v>
      </c>
      <c r="B6" s="163"/>
      <c r="C6" s="163"/>
      <c r="D6" s="95"/>
    </row>
    <row r="7" spans="1:4" ht="12.75">
      <c r="A7" s="163" t="s">
        <v>531</v>
      </c>
      <c r="B7" s="163"/>
      <c r="C7" s="163"/>
      <c r="D7" s="95"/>
    </row>
    <row r="8" spans="2:3" ht="12.75">
      <c r="B8" s="1"/>
      <c r="C8" s="1"/>
    </row>
    <row r="9" spans="2:3" ht="12.75">
      <c r="B9" s="1"/>
      <c r="C9" s="1"/>
    </row>
    <row r="10" spans="1:4" ht="16.5">
      <c r="A10" s="186" t="s">
        <v>52</v>
      </c>
      <c r="B10" s="186"/>
      <c r="C10" s="186"/>
      <c r="D10" s="94"/>
    </row>
    <row r="11" spans="1:4" ht="16.5">
      <c r="A11" s="186" t="s">
        <v>53</v>
      </c>
      <c r="B11" s="186"/>
      <c r="C11" s="186"/>
      <c r="D11" s="94"/>
    </row>
    <row r="12" spans="1:4" ht="16.5">
      <c r="A12" s="186" t="s">
        <v>54</v>
      </c>
      <c r="B12" s="186"/>
      <c r="C12" s="186"/>
      <c r="D12" s="94"/>
    </row>
    <row r="13" spans="1:4" ht="16.5">
      <c r="A13" s="186" t="s">
        <v>46</v>
      </c>
      <c r="B13" s="186"/>
      <c r="C13" s="186"/>
      <c r="D13" s="94"/>
    </row>
    <row r="14" spans="1:3" ht="16.5">
      <c r="A14" s="99"/>
      <c r="B14" s="186"/>
      <c r="C14" s="186"/>
    </row>
    <row r="15" spans="2:3" ht="12.75">
      <c r="B15" s="1"/>
      <c r="C15" s="2" t="s">
        <v>914</v>
      </c>
    </row>
    <row r="16" spans="1:3" ht="12.75">
      <c r="A16" s="192" t="s">
        <v>209</v>
      </c>
      <c r="B16" s="165" t="s">
        <v>211</v>
      </c>
      <c r="C16" s="165" t="s">
        <v>835</v>
      </c>
    </row>
    <row r="17" spans="1:3" ht="12.75">
      <c r="A17" s="192"/>
      <c r="B17" s="165"/>
      <c r="C17" s="165"/>
    </row>
    <row r="18" spans="1:3" ht="18.75">
      <c r="A18" s="96">
        <v>1</v>
      </c>
      <c r="B18" s="96" t="s">
        <v>212</v>
      </c>
      <c r="C18" s="152">
        <v>61.1</v>
      </c>
    </row>
    <row r="19" spans="1:3" ht="18.75">
      <c r="A19" s="96">
        <f>A18+1</f>
        <v>2</v>
      </c>
      <c r="B19" s="96" t="s">
        <v>213</v>
      </c>
      <c r="C19" s="96">
        <v>176.1</v>
      </c>
    </row>
    <row r="20" spans="1:3" ht="18.75">
      <c r="A20" s="96">
        <f aca="true" t="shared" si="0" ref="A20:A27">A19+1</f>
        <v>3</v>
      </c>
      <c r="B20" s="96" t="s">
        <v>214</v>
      </c>
      <c r="C20" s="96">
        <v>87.2</v>
      </c>
    </row>
    <row r="21" spans="1:3" ht="18.75">
      <c r="A21" s="96">
        <f t="shared" si="0"/>
        <v>4</v>
      </c>
      <c r="B21" s="96" t="s">
        <v>215</v>
      </c>
      <c r="C21" s="153">
        <v>132.4</v>
      </c>
    </row>
    <row r="22" spans="1:3" ht="18.75">
      <c r="A22" s="96">
        <f t="shared" si="0"/>
        <v>5</v>
      </c>
      <c r="B22" s="96" t="s">
        <v>216</v>
      </c>
      <c r="C22" s="96">
        <v>168.6</v>
      </c>
    </row>
    <row r="23" spans="1:3" ht="18.75">
      <c r="A23" s="96">
        <f t="shared" si="0"/>
        <v>6</v>
      </c>
      <c r="B23" s="96" t="s">
        <v>217</v>
      </c>
      <c r="C23" s="96">
        <v>115.3</v>
      </c>
    </row>
    <row r="24" spans="1:3" ht="18.75">
      <c r="A24" s="96">
        <f t="shared" si="0"/>
        <v>7</v>
      </c>
      <c r="B24" s="96" t="s">
        <v>218</v>
      </c>
      <c r="C24" s="96">
        <v>62.8</v>
      </c>
    </row>
    <row r="25" spans="1:3" ht="18.75">
      <c r="A25" s="96">
        <f t="shared" si="0"/>
        <v>8</v>
      </c>
      <c r="B25" s="96" t="s">
        <v>219</v>
      </c>
      <c r="C25" s="96">
        <v>87</v>
      </c>
    </row>
    <row r="26" spans="1:3" ht="18.75">
      <c r="A26" s="96">
        <f t="shared" si="0"/>
        <v>9</v>
      </c>
      <c r="B26" s="96" t="s">
        <v>220</v>
      </c>
      <c r="C26" s="96">
        <v>104.9</v>
      </c>
    </row>
    <row r="27" spans="1:3" ht="18.75">
      <c r="A27" s="96">
        <f t="shared" si="0"/>
        <v>10</v>
      </c>
      <c r="B27" s="96" t="s">
        <v>221</v>
      </c>
      <c r="C27" s="96">
        <v>163.2</v>
      </c>
    </row>
    <row r="28" spans="1:3" ht="18.75">
      <c r="A28" s="96"/>
      <c r="B28" s="96" t="s">
        <v>210</v>
      </c>
      <c r="C28" s="152">
        <f>C19+C20+C21+C22+C23+C26+C27+C25+C24+C18</f>
        <v>1158.6</v>
      </c>
    </row>
  </sheetData>
  <mergeCells count="14">
    <mergeCell ref="A1:C1"/>
    <mergeCell ref="A2:C2"/>
    <mergeCell ref="A3:C3"/>
    <mergeCell ref="A5:C5"/>
    <mergeCell ref="A6:C6"/>
    <mergeCell ref="A7:C7"/>
    <mergeCell ref="A10:C10"/>
    <mergeCell ref="A11:C11"/>
    <mergeCell ref="A12:C12"/>
    <mergeCell ref="A13:C13"/>
    <mergeCell ref="B14:C14"/>
    <mergeCell ref="A16:A17"/>
    <mergeCell ref="B16:B17"/>
    <mergeCell ref="C16:C17"/>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34"/>
  </sheetPr>
  <dimension ref="A1:D27"/>
  <sheetViews>
    <sheetView workbookViewId="0" topLeftCell="A1">
      <selection activeCell="A4" sqref="A4"/>
    </sheetView>
  </sheetViews>
  <sheetFormatPr defaultColWidth="9.00390625" defaultRowHeight="12.75"/>
  <cols>
    <col min="1" max="1" width="6.125" style="0" customWidth="1"/>
    <col min="2" max="2" width="63.125" style="0" customWidth="1"/>
    <col min="3" max="3" width="15.125" style="0" customWidth="1"/>
  </cols>
  <sheetData>
    <row r="1" spans="1:3" ht="12.75">
      <c r="A1" s="163" t="s">
        <v>55</v>
      </c>
      <c r="B1" s="163"/>
      <c r="C1" s="163"/>
    </row>
    <row r="2" spans="1:3" ht="12.75">
      <c r="A2" s="163" t="s">
        <v>530</v>
      </c>
      <c r="B2" s="163"/>
      <c r="C2" s="163"/>
    </row>
    <row r="3" spans="1:3" ht="12.75">
      <c r="A3" s="163" t="s">
        <v>617</v>
      </c>
      <c r="B3" s="163"/>
      <c r="C3" s="163"/>
    </row>
    <row r="5" spans="1:4" ht="12.75">
      <c r="A5" s="163" t="s">
        <v>56</v>
      </c>
      <c r="B5" s="163"/>
      <c r="C5" s="163"/>
      <c r="D5" s="95"/>
    </row>
    <row r="6" spans="1:4" ht="12.75">
      <c r="A6" s="163" t="s">
        <v>530</v>
      </c>
      <c r="B6" s="163"/>
      <c r="C6" s="163"/>
      <c r="D6" s="95"/>
    </row>
    <row r="7" spans="1:4" ht="12.75">
      <c r="A7" s="163" t="s">
        <v>531</v>
      </c>
      <c r="B7" s="163"/>
      <c r="C7" s="163"/>
      <c r="D7" s="95"/>
    </row>
    <row r="8" spans="2:3" ht="12.75">
      <c r="B8" s="1"/>
      <c r="C8" s="1"/>
    </row>
    <row r="9" spans="2:3" ht="12.75">
      <c r="B9" s="1"/>
      <c r="C9" s="1"/>
    </row>
    <row r="10" spans="1:4" ht="16.5">
      <c r="A10" s="186" t="s">
        <v>52</v>
      </c>
      <c r="B10" s="186"/>
      <c r="C10" s="186"/>
      <c r="D10" s="94"/>
    </row>
    <row r="11" spans="1:4" ht="16.5">
      <c r="A11" s="186" t="s">
        <v>57</v>
      </c>
      <c r="B11" s="186"/>
      <c r="C11" s="186"/>
      <c r="D11" s="94"/>
    </row>
    <row r="12" spans="1:4" ht="16.5">
      <c r="A12" s="186" t="s">
        <v>46</v>
      </c>
      <c r="B12" s="186"/>
      <c r="C12" s="186"/>
      <c r="D12" s="94"/>
    </row>
    <row r="13" spans="1:3" ht="16.5">
      <c r="A13" s="99"/>
      <c r="B13" s="186"/>
      <c r="C13" s="186"/>
    </row>
    <row r="14" spans="2:3" ht="12.75">
      <c r="B14" s="1"/>
      <c r="C14" s="2" t="s">
        <v>914</v>
      </c>
    </row>
    <row r="15" spans="1:3" ht="12.75">
      <c r="A15" s="192" t="s">
        <v>209</v>
      </c>
      <c r="B15" s="165" t="s">
        <v>211</v>
      </c>
      <c r="C15" s="165" t="s">
        <v>835</v>
      </c>
    </row>
    <row r="16" spans="1:3" ht="12.75">
      <c r="A16" s="192"/>
      <c r="B16" s="165"/>
      <c r="C16" s="165"/>
    </row>
    <row r="17" spans="1:3" ht="18.75">
      <c r="A17" s="96">
        <v>1</v>
      </c>
      <c r="B17" s="96" t="s">
        <v>212</v>
      </c>
      <c r="C17" s="152">
        <v>78.3</v>
      </c>
    </row>
    <row r="18" spans="1:3" ht="18.75">
      <c r="A18" s="96">
        <f>A17+1</f>
        <v>2</v>
      </c>
      <c r="B18" s="96" t="s">
        <v>213</v>
      </c>
      <c r="C18" s="96">
        <v>151.6</v>
      </c>
    </row>
    <row r="19" spans="1:3" ht="18.75">
      <c r="A19" s="96">
        <f aca="true" t="shared" si="0" ref="A19:A26">A18+1</f>
        <v>3</v>
      </c>
      <c r="B19" s="96" t="s">
        <v>214</v>
      </c>
      <c r="C19" s="96">
        <v>115.7</v>
      </c>
    </row>
    <row r="20" spans="1:3" ht="18.75">
      <c r="A20" s="96">
        <f t="shared" si="0"/>
        <v>4</v>
      </c>
      <c r="B20" s="96" t="s">
        <v>215</v>
      </c>
      <c r="C20" s="153">
        <v>161.4</v>
      </c>
    </row>
    <row r="21" spans="1:3" ht="18.75">
      <c r="A21" s="96">
        <f t="shared" si="0"/>
        <v>5</v>
      </c>
      <c r="B21" s="96" t="s">
        <v>216</v>
      </c>
      <c r="C21" s="96">
        <v>173.4</v>
      </c>
    </row>
    <row r="22" spans="1:3" ht="18.75">
      <c r="A22" s="96">
        <f t="shared" si="0"/>
        <v>6</v>
      </c>
      <c r="B22" s="96" t="s">
        <v>217</v>
      </c>
      <c r="C22" s="96">
        <v>92</v>
      </c>
    </row>
    <row r="23" spans="1:3" ht="18.75">
      <c r="A23" s="96">
        <f t="shared" si="0"/>
        <v>7</v>
      </c>
      <c r="B23" s="96" t="s">
        <v>218</v>
      </c>
      <c r="C23" s="96">
        <v>95.9</v>
      </c>
    </row>
    <row r="24" spans="1:3" ht="18.75">
      <c r="A24" s="96">
        <f t="shared" si="0"/>
        <v>8</v>
      </c>
      <c r="B24" s="96" t="s">
        <v>219</v>
      </c>
      <c r="C24" s="96">
        <v>145.3</v>
      </c>
    </row>
    <row r="25" spans="1:3" ht="18.75">
      <c r="A25" s="96">
        <f t="shared" si="0"/>
        <v>9</v>
      </c>
      <c r="B25" s="96" t="s">
        <v>220</v>
      </c>
      <c r="C25" s="96">
        <v>90.4</v>
      </c>
    </row>
    <row r="26" spans="1:3" ht="18.75">
      <c r="A26" s="96">
        <f t="shared" si="0"/>
        <v>10</v>
      </c>
      <c r="B26" s="96" t="s">
        <v>221</v>
      </c>
      <c r="C26" s="96">
        <v>285.5</v>
      </c>
    </row>
    <row r="27" spans="1:3" ht="18.75">
      <c r="A27" s="96"/>
      <c r="B27" s="96" t="s">
        <v>210</v>
      </c>
      <c r="C27" s="152">
        <f>C18+C19+C20+C21+C22+C25+C26+C24+C23+C17</f>
        <v>1389.5</v>
      </c>
    </row>
  </sheetData>
  <mergeCells count="13">
    <mergeCell ref="A1:C1"/>
    <mergeCell ref="A2:C2"/>
    <mergeCell ref="A3:C3"/>
    <mergeCell ref="A5:C5"/>
    <mergeCell ref="A6:C6"/>
    <mergeCell ref="A7:C7"/>
    <mergeCell ref="A10:C10"/>
    <mergeCell ref="A11:C11"/>
    <mergeCell ref="A12:C12"/>
    <mergeCell ref="B13:C13"/>
    <mergeCell ref="A15:A16"/>
    <mergeCell ref="B15:B16"/>
    <mergeCell ref="C15:C16"/>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28"/>
  </sheetPr>
  <dimension ref="A1:D18"/>
  <sheetViews>
    <sheetView workbookViewId="0" topLeftCell="A1">
      <selection activeCell="B26" sqref="B26"/>
    </sheetView>
  </sheetViews>
  <sheetFormatPr defaultColWidth="9.00390625" defaultRowHeight="12.75"/>
  <cols>
    <col min="1" max="1" width="4.875" style="0" customWidth="1"/>
    <col min="2" max="2" width="59.125" style="0" customWidth="1"/>
    <col min="3" max="3" width="21.375" style="0" customWidth="1"/>
  </cols>
  <sheetData>
    <row r="1" spans="1:3" ht="12.75">
      <c r="A1" s="163" t="s">
        <v>305</v>
      </c>
      <c r="B1" s="163"/>
      <c r="C1" s="163"/>
    </row>
    <row r="2" spans="1:3" ht="12.75">
      <c r="A2" s="163" t="s">
        <v>42</v>
      </c>
      <c r="B2" s="163"/>
      <c r="C2" s="163"/>
    </row>
    <row r="3" spans="1:3" ht="12.75">
      <c r="A3" s="163" t="s">
        <v>618</v>
      </c>
      <c r="B3" s="163"/>
      <c r="C3" s="163"/>
    </row>
    <row r="5" spans="1:3" ht="12.75">
      <c r="A5" s="163" t="s">
        <v>620</v>
      </c>
      <c r="B5" s="163"/>
      <c r="C5" s="163"/>
    </row>
    <row r="6" spans="1:3" ht="12.75">
      <c r="A6" s="163" t="s">
        <v>42</v>
      </c>
      <c r="B6" s="163"/>
      <c r="C6" s="163"/>
    </row>
    <row r="7" spans="1:4" ht="12.75">
      <c r="A7" s="163" t="s">
        <v>79</v>
      </c>
      <c r="B7" s="163"/>
      <c r="C7" s="163"/>
      <c r="D7" s="95"/>
    </row>
    <row r="8" spans="2:3" ht="12.75">
      <c r="B8" s="1"/>
      <c r="C8" s="1"/>
    </row>
    <row r="9" spans="1:4" ht="16.5">
      <c r="A9" s="186" t="s">
        <v>974</v>
      </c>
      <c r="B9" s="186"/>
      <c r="C9" s="186"/>
      <c r="D9" s="94"/>
    </row>
    <row r="10" spans="1:4" ht="16.5">
      <c r="A10" s="186" t="s">
        <v>635</v>
      </c>
      <c r="B10" s="186"/>
      <c r="C10" s="186"/>
      <c r="D10" s="94"/>
    </row>
    <row r="11" spans="1:4" ht="16.5">
      <c r="A11" s="186" t="s">
        <v>78</v>
      </c>
      <c r="B11" s="186"/>
      <c r="C11" s="186"/>
      <c r="D11" s="94"/>
    </row>
    <row r="12" spans="1:4" ht="16.5">
      <c r="A12" s="186" t="s">
        <v>721</v>
      </c>
      <c r="B12" s="186"/>
      <c r="C12" s="186"/>
      <c r="D12" s="94"/>
    </row>
    <row r="13" spans="2:4" ht="16.5">
      <c r="B13" s="186"/>
      <c r="C13" s="186"/>
      <c r="D13" s="186"/>
    </row>
    <row r="14" spans="2:3" ht="12.75">
      <c r="B14" s="1"/>
      <c r="C14" s="2" t="s">
        <v>914</v>
      </c>
    </row>
    <row r="15" spans="1:3" ht="12.75">
      <c r="A15" s="192" t="s">
        <v>209</v>
      </c>
      <c r="B15" s="165" t="s">
        <v>211</v>
      </c>
      <c r="C15" s="165" t="s">
        <v>835</v>
      </c>
    </row>
    <row r="16" spans="1:3" ht="12.75">
      <c r="A16" s="192"/>
      <c r="B16" s="165"/>
      <c r="C16" s="165"/>
    </row>
    <row r="17" spans="1:3" ht="18.75">
      <c r="A17" s="96">
        <v>1</v>
      </c>
      <c r="B17" s="96" t="s">
        <v>224</v>
      </c>
      <c r="C17" s="158">
        <v>1000</v>
      </c>
    </row>
    <row r="18" spans="1:3" ht="18.75">
      <c r="A18" s="96"/>
      <c r="B18" s="96" t="s">
        <v>210</v>
      </c>
      <c r="C18" s="98">
        <f>C17</f>
        <v>1000</v>
      </c>
    </row>
  </sheetData>
  <mergeCells count="14">
    <mergeCell ref="A15:A16"/>
    <mergeCell ref="B15:B16"/>
    <mergeCell ref="C15:C16"/>
    <mergeCell ref="A11:C11"/>
    <mergeCell ref="B13:D13"/>
    <mergeCell ref="A12:C12"/>
    <mergeCell ref="A6:C6"/>
    <mergeCell ref="A7:C7"/>
    <mergeCell ref="A9:C9"/>
    <mergeCell ref="A10:C10"/>
    <mergeCell ref="A1:C1"/>
    <mergeCell ref="A2:C2"/>
    <mergeCell ref="A3:C3"/>
    <mergeCell ref="A5:C5"/>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2"/>
  </sheetPr>
  <dimension ref="A1:R117"/>
  <sheetViews>
    <sheetView tabSelected="1" workbookViewId="0" topLeftCell="A1">
      <selection activeCell="F7" sqref="F7:L7"/>
    </sheetView>
  </sheetViews>
  <sheetFormatPr defaultColWidth="9.00390625" defaultRowHeight="12.75"/>
  <cols>
    <col min="1" max="1" width="4.75390625" style="0" customWidth="1"/>
    <col min="2" max="2" width="10.00390625" style="0" customWidth="1"/>
    <col min="3" max="3" width="2.625" style="0" customWidth="1"/>
    <col min="4" max="4" width="6.25390625" style="0" customWidth="1"/>
    <col min="5" max="5" width="4.25390625" style="0" customWidth="1"/>
    <col min="6" max="6" width="50.25390625" style="0" customWidth="1"/>
    <col min="7" max="7" width="5.25390625" style="0" hidden="1" customWidth="1"/>
    <col min="8" max="8" width="11.00390625" style="0" hidden="1" customWidth="1"/>
    <col min="9" max="9" width="4.375" style="0" hidden="1" customWidth="1"/>
    <col min="10" max="10" width="6.125" style="0" hidden="1" customWidth="1"/>
    <col min="11" max="11" width="5.25390625" style="0" hidden="1" customWidth="1"/>
    <col min="12" max="12" width="12.25390625" style="0" customWidth="1"/>
    <col min="13" max="16" width="10.75390625" style="0" hidden="1" customWidth="1"/>
    <col min="17" max="28" width="18.125" style="0" customWidth="1"/>
  </cols>
  <sheetData>
    <row r="1" spans="6:12" ht="12.75">
      <c r="F1" s="163" t="s">
        <v>262</v>
      </c>
      <c r="G1" s="163"/>
      <c r="H1" s="163"/>
      <c r="I1" s="163"/>
      <c r="J1" s="163"/>
      <c r="K1" s="163"/>
      <c r="L1" s="163"/>
    </row>
    <row r="2" spans="6:12" ht="12.75">
      <c r="F2" s="163" t="s">
        <v>331</v>
      </c>
      <c r="G2" s="163"/>
      <c r="H2" s="163"/>
      <c r="I2" s="163"/>
      <c r="J2" s="163"/>
      <c r="K2" s="163"/>
      <c r="L2" s="163"/>
    </row>
    <row r="3" spans="6:12" ht="12.75">
      <c r="F3" s="163" t="s">
        <v>609</v>
      </c>
      <c r="G3" s="163"/>
      <c r="H3" s="163"/>
      <c r="I3" s="163"/>
      <c r="J3" s="163"/>
      <c r="K3" s="163"/>
      <c r="L3" s="163"/>
    </row>
    <row r="5" spans="1:12" ht="12.75">
      <c r="A5" s="1"/>
      <c r="B5" s="1"/>
      <c r="C5" s="1"/>
      <c r="D5" s="1"/>
      <c r="E5" s="1"/>
      <c r="F5" s="163" t="s">
        <v>330</v>
      </c>
      <c r="G5" s="163"/>
      <c r="H5" s="163"/>
      <c r="I5" s="163"/>
      <c r="J5" s="163"/>
      <c r="K5" s="163"/>
      <c r="L5" s="163"/>
    </row>
    <row r="6" spans="1:12" ht="12.75">
      <c r="A6" s="1"/>
      <c r="B6" s="1"/>
      <c r="C6" s="1"/>
      <c r="D6" s="1"/>
      <c r="E6" s="1"/>
      <c r="F6" s="163" t="s">
        <v>331</v>
      </c>
      <c r="G6" s="163"/>
      <c r="H6" s="163"/>
      <c r="I6" s="163"/>
      <c r="J6" s="163"/>
      <c r="K6" s="163"/>
      <c r="L6" s="163"/>
    </row>
    <row r="7" spans="1:12" ht="12.75">
      <c r="A7" s="1"/>
      <c r="B7" s="1"/>
      <c r="C7" s="1"/>
      <c r="D7" s="1"/>
      <c r="E7" s="1"/>
      <c r="F7" s="163" t="s">
        <v>77</v>
      </c>
      <c r="G7" s="163"/>
      <c r="H7" s="163"/>
      <c r="I7" s="163"/>
      <c r="J7" s="163"/>
      <c r="K7" s="163"/>
      <c r="L7" s="163"/>
    </row>
    <row r="8" spans="1:18" ht="12.75">
      <c r="A8" s="1"/>
      <c r="B8" s="1"/>
      <c r="C8" s="1"/>
      <c r="D8" s="1"/>
      <c r="E8" s="1"/>
      <c r="F8" s="3"/>
      <c r="G8" s="3"/>
      <c r="H8" s="3"/>
      <c r="I8" s="3"/>
      <c r="J8" s="3"/>
      <c r="K8" s="3"/>
      <c r="L8" s="3"/>
      <c r="R8" s="4"/>
    </row>
    <row r="9" spans="1:18" ht="16.5">
      <c r="A9" s="186" t="s">
        <v>201</v>
      </c>
      <c r="B9" s="186"/>
      <c r="C9" s="186"/>
      <c r="D9" s="186"/>
      <c r="E9" s="186"/>
      <c r="F9" s="186"/>
      <c r="G9" s="186"/>
      <c r="H9" s="186"/>
      <c r="I9" s="186"/>
      <c r="J9" s="186"/>
      <c r="K9" s="186"/>
      <c r="L9" s="186"/>
      <c r="R9" s="4"/>
    </row>
    <row r="10" spans="1:12" ht="14.25">
      <c r="A10" s="170" t="s">
        <v>439</v>
      </c>
      <c r="B10" s="170"/>
      <c r="C10" s="170"/>
      <c r="D10" s="170"/>
      <c r="E10" s="170"/>
      <c r="F10" s="170"/>
      <c r="G10" s="170"/>
      <c r="H10" s="170"/>
      <c r="I10" s="170"/>
      <c r="J10" s="170"/>
      <c r="K10" s="170"/>
      <c r="L10" s="170"/>
    </row>
    <row r="11" spans="1:12" ht="12.75">
      <c r="A11" s="1"/>
      <c r="B11" s="1"/>
      <c r="C11" s="1"/>
      <c r="D11" s="1"/>
      <c r="E11" s="1"/>
      <c r="F11" s="5"/>
      <c r="G11" s="1"/>
      <c r="H11" s="1"/>
      <c r="I11" s="1"/>
      <c r="J11" s="1"/>
      <c r="K11" s="1"/>
      <c r="L11" s="2" t="s">
        <v>914</v>
      </c>
    </row>
    <row r="12" spans="1:16" ht="12.75" hidden="1">
      <c r="A12" s="6"/>
      <c r="B12" s="6"/>
      <c r="C12" s="6"/>
      <c r="D12" s="6"/>
      <c r="E12" s="6"/>
      <c r="F12" s="6"/>
      <c r="G12" s="6"/>
      <c r="H12" s="6"/>
      <c r="I12" s="6"/>
      <c r="J12" s="6"/>
      <c r="K12" s="6"/>
      <c r="L12" s="7">
        <v>368015840</v>
      </c>
      <c r="M12" s="8">
        <v>87257549</v>
      </c>
      <c r="N12" s="8">
        <v>107437640</v>
      </c>
      <c r="O12" s="8">
        <v>71233650</v>
      </c>
      <c r="P12" s="8">
        <v>102087001</v>
      </c>
    </row>
    <row r="13" spans="1:16" ht="12.75" customHeight="1">
      <c r="A13" s="171" t="s">
        <v>915</v>
      </c>
      <c r="B13" s="172"/>
      <c r="C13" s="172"/>
      <c r="D13" s="172"/>
      <c r="E13" s="173"/>
      <c r="F13" s="180" t="s">
        <v>573</v>
      </c>
      <c r="G13" s="9"/>
      <c r="H13" s="9"/>
      <c r="I13" s="9"/>
      <c r="J13" s="9"/>
      <c r="K13" s="9"/>
      <c r="L13" s="183" t="s">
        <v>835</v>
      </c>
      <c r="M13" s="8"/>
      <c r="N13" s="8"/>
      <c r="O13" s="8"/>
      <c r="P13" s="8"/>
    </row>
    <row r="14" spans="1:16" ht="12.75">
      <c r="A14" s="174"/>
      <c r="B14" s="175"/>
      <c r="C14" s="175"/>
      <c r="D14" s="175"/>
      <c r="E14" s="176"/>
      <c r="F14" s="181"/>
      <c r="G14" s="9"/>
      <c r="H14" s="9"/>
      <c r="I14" s="9"/>
      <c r="J14" s="9"/>
      <c r="K14" s="9"/>
      <c r="L14" s="184"/>
      <c r="M14" s="8"/>
      <c r="N14" s="8"/>
      <c r="O14" s="8"/>
      <c r="P14" s="8"/>
    </row>
    <row r="15" spans="1:16" ht="12.75">
      <c r="A15" s="177"/>
      <c r="B15" s="178"/>
      <c r="C15" s="178"/>
      <c r="D15" s="178"/>
      <c r="E15" s="179"/>
      <c r="F15" s="182"/>
      <c r="G15" s="9"/>
      <c r="H15" s="9"/>
      <c r="I15" s="9"/>
      <c r="J15" s="9"/>
      <c r="K15" s="9"/>
      <c r="L15" s="185"/>
      <c r="M15" s="8"/>
      <c r="N15" s="8"/>
      <c r="O15" s="8"/>
      <c r="P15" s="8"/>
    </row>
    <row r="16" spans="1:16" ht="12.75">
      <c r="A16" s="155">
        <v>1</v>
      </c>
      <c r="B16" s="155">
        <v>2</v>
      </c>
      <c r="C16" s="155">
        <v>3</v>
      </c>
      <c r="D16" s="155">
        <v>4</v>
      </c>
      <c r="E16" s="155">
        <v>5</v>
      </c>
      <c r="F16" s="156">
        <v>6</v>
      </c>
      <c r="G16" s="9"/>
      <c r="H16" s="9"/>
      <c r="I16" s="9"/>
      <c r="J16" s="9"/>
      <c r="K16" s="9"/>
      <c r="L16" s="157">
        <v>7</v>
      </c>
      <c r="M16" s="8"/>
      <c r="N16" s="8"/>
      <c r="O16" s="8"/>
      <c r="P16" s="8"/>
    </row>
    <row r="17" spans="1:16" ht="15.75">
      <c r="A17" s="10" t="s">
        <v>574</v>
      </c>
      <c r="B17" s="10" t="s">
        <v>575</v>
      </c>
      <c r="C17" s="11" t="s">
        <v>576</v>
      </c>
      <c r="D17" s="10" t="s">
        <v>577</v>
      </c>
      <c r="E17" s="10" t="s">
        <v>574</v>
      </c>
      <c r="F17" s="12" t="s">
        <v>578</v>
      </c>
      <c r="G17" s="13" t="s">
        <v>579</v>
      </c>
      <c r="H17" s="13" t="s">
        <v>575</v>
      </c>
      <c r="I17" s="13" t="s">
        <v>579</v>
      </c>
      <c r="J17" s="13" t="s">
        <v>579</v>
      </c>
      <c r="K17" s="13" t="s">
        <v>579</v>
      </c>
      <c r="L17" s="14">
        <f>L18+L27+L36+L42+L47+L51+L55+L68</f>
        <v>213573.8</v>
      </c>
      <c r="M17" s="15">
        <v>7939739</v>
      </c>
      <c r="N17" s="15">
        <v>8802950</v>
      </c>
      <c r="O17" s="15">
        <v>13097030</v>
      </c>
      <c r="P17" s="15">
        <v>13653881</v>
      </c>
    </row>
    <row r="18" spans="1:16" ht="14.25">
      <c r="A18" s="10" t="s">
        <v>580</v>
      </c>
      <c r="B18" s="10" t="s">
        <v>581</v>
      </c>
      <c r="C18" s="10" t="s">
        <v>576</v>
      </c>
      <c r="D18" s="10" t="s">
        <v>577</v>
      </c>
      <c r="E18" s="10" t="s">
        <v>574</v>
      </c>
      <c r="F18" s="16" t="s">
        <v>582</v>
      </c>
      <c r="G18" s="10" t="s">
        <v>579</v>
      </c>
      <c r="H18" s="10" t="s">
        <v>581</v>
      </c>
      <c r="I18" s="10" t="s">
        <v>579</v>
      </c>
      <c r="J18" s="10" t="s">
        <v>579</v>
      </c>
      <c r="K18" s="10" t="s">
        <v>579</v>
      </c>
      <c r="L18" s="17">
        <f>L19+L22</f>
        <v>196122.8</v>
      </c>
      <c r="M18" s="15">
        <v>6524739</v>
      </c>
      <c r="N18" s="15">
        <v>6314400</v>
      </c>
      <c r="O18" s="15">
        <v>10662030</v>
      </c>
      <c r="P18" s="15">
        <v>10660531</v>
      </c>
    </row>
    <row r="19" spans="1:16" ht="12.75">
      <c r="A19" s="10" t="s">
        <v>580</v>
      </c>
      <c r="B19" s="10" t="s">
        <v>583</v>
      </c>
      <c r="C19" s="10" t="s">
        <v>576</v>
      </c>
      <c r="D19" s="10" t="s">
        <v>577</v>
      </c>
      <c r="E19" s="10" t="s">
        <v>584</v>
      </c>
      <c r="F19" s="18" t="s">
        <v>585</v>
      </c>
      <c r="G19" s="10" t="s">
        <v>579</v>
      </c>
      <c r="H19" s="10" t="s">
        <v>583</v>
      </c>
      <c r="I19" s="10" t="s">
        <v>579</v>
      </c>
      <c r="J19" s="10" t="s">
        <v>579</v>
      </c>
      <c r="K19" s="10" t="s">
        <v>579</v>
      </c>
      <c r="L19" s="17">
        <f>L20</f>
        <v>212</v>
      </c>
      <c r="M19" s="15">
        <v>76000</v>
      </c>
      <c r="N19" s="15">
        <v>105000</v>
      </c>
      <c r="O19" s="15">
        <v>105000</v>
      </c>
      <c r="P19" s="15">
        <v>105000</v>
      </c>
    </row>
    <row r="20" spans="1:16" ht="36">
      <c r="A20" s="10" t="s">
        <v>580</v>
      </c>
      <c r="B20" s="10" t="s">
        <v>586</v>
      </c>
      <c r="C20" s="10" t="s">
        <v>576</v>
      </c>
      <c r="D20" s="10" t="s">
        <v>577</v>
      </c>
      <c r="E20" s="10" t="s">
        <v>584</v>
      </c>
      <c r="F20" s="18" t="s">
        <v>587</v>
      </c>
      <c r="G20" s="10" t="s">
        <v>579</v>
      </c>
      <c r="H20" s="10" t="s">
        <v>586</v>
      </c>
      <c r="I20" s="10" t="s">
        <v>579</v>
      </c>
      <c r="J20" s="10" t="s">
        <v>579</v>
      </c>
      <c r="K20" s="10" t="s">
        <v>579</v>
      </c>
      <c r="L20" s="17">
        <f>L21</f>
        <v>212</v>
      </c>
      <c r="M20" s="15">
        <v>76000</v>
      </c>
      <c r="N20" s="15">
        <v>105000</v>
      </c>
      <c r="O20" s="15">
        <v>105000</v>
      </c>
      <c r="P20" s="15">
        <v>105000</v>
      </c>
    </row>
    <row r="21" spans="1:16" ht="24">
      <c r="A21" s="19" t="s">
        <v>580</v>
      </c>
      <c r="B21" s="19" t="s">
        <v>588</v>
      </c>
      <c r="C21" s="19" t="s">
        <v>589</v>
      </c>
      <c r="D21" s="19" t="s">
        <v>577</v>
      </c>
      <c r="E21" s="19" t="s">
        <v>584</v>
      </c>
      <c r="F21" s="20" t="s">
        <v>590</v>
      </c>
      <c r="G21" s="19" t="s">
        <v>580</v>
      </c>
      <c r="H21" s="19" t="s">
        <v>588</v>
      </c>
      <c r="I21" s="19" t="s">
        <v>589</v>
      </c>
      <c r="J21" s="19" t="s">
        <v>577</v>
      </c>
      <c r="K21" s="19" t="s">
        <v>584</v>
      </c>
      <c r="L21" s="21">
        <v>212</v>
      </c>
      <c r="M21" s="22">
        <v>76000</v>
      </c>
      <c r="N21" s="22">
        <v>105000</v>
      </c>
      <c r="O21" s="22">
        <v>105000</v>
      </c>
      <c r="P21" s="22">
        <v>105000</v>
      </c>
    </row>
    <row r="22" spans="1:16" ht="12.75">
      <c r="A22" s="10" t="s">
        <v>580</v>
      </c>
      <c r="B22" s="10" t="s">
        <v>591</v>
      </c>
      <c r="C22" s="10" t="s">
        <v>592</v>
      </c>
      <c r="D22" s="10" t="s">
        <v>577</v>
      </c>
      <c r="E22" s="10" t="s">
        <v>584</v>
      </c>
      <c r="F22" s="18" t="s">
        <v>593</v>
      </c>
      <c r="G22" s="10" t="s">
        <v>579</v>
      </c>
      <c r="H22" s="10" t="s">
        <v>591</v>
      </c>
      <c r="I22" s="10" t="s">
        <v>579</v>
      </c>
      <c r="J22" s="10" t="s">
        <v>579</v>
      </c>
      <c r="K22" s="10" t="s">
        <v>579</v>
      </c>
      <c r="L22" s="17">
        <f>L23+L24+L25+L26</f>
        <v>195910.8</v>
      </c>
      <c r="M22" s="15">
        <v>6448739</v>
      </c>
      <c r="N22" s="15">
        <v>6209400</v>
      </c>
      <c r="O22" s="15">
        <v>10557030</v>
      </c>
      <c r="P22" s="15">
        <v>10555531</v>
      </c>
    </row>
    <row r="23" spans="1:16" ht="60">
      <c r="A23" s="10" t="s">
        <v>580</v>
      </c>
      <c r="B23" s="10" t="s">
        <v>440</v>
      </c>
      <c r="C23" s="10" t="s">
        <v>592</v>
      </c>
      <c r="D23" s="10" t="s">
        <v>577</v>
      </c>
      <c r="E23" s="10" t="s">
        <v>584</v>
      </c>
      <c r="F23" s="18" t="s">
        <v>441</v>
      </c>
      <c r="G23" s="10" t="s">
        <v>579</v>
      </c>
      <c r="H23" s="10" t="s">
        <v>595</v>
      </c>
      <c r="I23" s="10" t="s">
        <v>579</v>
      </c>
      <c r="J23" s="10" t="s">
        <v>579</v>
      </c>
      <c r="K23" s="10" t="s">
        <v>579</v>
      </c>
      <c r="L23" s="17">
        <v>195683.8</v>
      </c>
      <c r="M23" s="15">
        <v>6446239</v>
      </c>
      <c r="N23" s="15">
        <v>6200400</v>
      </c>
      <c r="O23" s="15">
        <v>10545030</v>
      </c>
      <c r="P23" s="15">
        <v>10545031</v>
      </c>
    </row>
    <row r="24" spans="1:16" ht="96">
      <c r="A24" s="25" t="s">
        <v>580</v>
      </c>
      <c r="B24" s="25" t="s">
        <v>594</v>
      </c>
      <c r="C24" s="25" t="s">
        <v>592</v>
      </c>
      <c r="D24" s="25" t="s">
        <v>577</v>
      </c>
      <c r="E24" s="25" t="s">
        <v>584</v>
      </c>
      <c r="F24" s="142" t="s">
        <v>442</v>
      </c>
      <c r="G24" s="25" t="s">
        <v>579</v>
      </c>
      <c r="H24" s="25" t="s">
        <v>596</v>
      </c>
      <c r="I24" s="25" t="s">
        <v>579</v>
      </c>
      <c r="J24" s="25" t="s">
        <v>579</v>
      </c>
      <c r="K24" s="25" t="s">
        <v>579</v>
      </c>
      <c r="L24" s="26">
        <v>2</v>
      </c>
      <c r="M24" s="15">
        <v>2000</v>
      </c>
      <c r="N24" s="15">
        <v>7500</v>
      </c>
      <c r="O24" s="15">
        <v>10500</v>
      </c>
      <c r="P24" s="15">
        <v>10000</v>
      </c>
    </row>
    <row r="25" spans="1:16" ht="36">
      <c r="A25" s="25" t="s">
        <v>580</v>
      </c>
      <c r="B25" s="25" t="s">
        <v>26</v>
      </c>
      <c r="C25" s="25" t="s">
        <v>592</v>
      </c>
      <c r="D25" s="25" t="s">
        <v>577</v>
      </c>
      <c r="E25" s="25" t="s">
        <v>584</v>
      </c>
      <c r="F25" s="142" t="s">
        <v>443</v>
      </c>
      <c r="G25" s="25"/>
      <c r="H25" s="25"/>
      <c r="I25" s="25"/>
      <c r="J25" s="25"/>
      <c r="K25" s="25"/>
      <c r="L25" s="26">
        <v>200</v>
      </c>
      <c r="M25" s="15"/>
      <c r="N25" s="15"/>
      <c r="O25" s="15"/>
      <c r="P25" s="15"/>
    </row>
    <row r="26" spans="1:16" ht="72">
      <c r="A26" s="25" t="s">
        <v>580</v>
      </c>
      <c r="B26" s="25" t="s">
        <v>27</v>
      </c>
      <c r="C26" s="25" t="s">
        <v>592</v>
      </c>
      <c r="D26" s="25" t="s">
        <v>577</v>
      </c>
      <c r="E26" s="25" t="s">
        <v>584</v>
      </c>
      <c r="F26" s="143" t="s">
        <v>444</v>
      </c>
      <c r="G26" s="25"/>
      <c r="H26" s="25"/>
      <c r="I26" s="25"/>
      <c r="J26" s="25"/>
      <c r="K26" s="25"/>
      <c r="L26" s="26">
        <v>25</v>
      </c>
      <c r="M26" s="15"/>
      <c r="N26" s="15"/>
      <c r="O26" s="15"/>
      <c r="P26" s="15"/>
    </row>
    <row r="27" spans="1:16" ht="14.25">
      <c r="A27" s="10" t="s">
        <v>574</v>
      </c>
      <c r="B27" s="10" t="s">
        <v>28</v>
      </c>
      <c r="C27" s="10" t="s">
        <v>576</v>
      </c>
      <c r="D27" s="10" t="s">
        <v>577</v>
      </c>
      <c r="E27" s="10" t="s">
        <v>574</v>
      </c>
      <c r="F27" s="16" t="s">
        <v>29</v>
      </c>
      <c r="G27" s="23" t="s">
        <v>579</v>
      </c>
      <c r="H27" s="23" t="s">
        <v>28</v>
      </c>
      <c r="I27" s="23" t="s">
        <v>579</v>
      </c>
      <c r="J27" s="23" t="s">
        <v>579</v>
      </c>
      <c r="K27" s="23" t="s">
        <v>579</v>
      </c>
      <c r="L27" s="24">
        <f>L28+L31</f>
        <v>2508</v>
      </c>
      <c r="M27" s="15">
        <v>300000</v>
      </c>
      <c r="N27" s="15">
        <v>500000</v>
      </c>
      <c r="O27" s="15">
        <v>500000</v>
      </c>
      <c r="P27" s="15">
        <v>500000</v>
      </c>
    </row>
    <row r="28" spans="1:16" ht="24">
      <c r="A28" s="10" t="s">
        <v>580</v>
      </c>
      <c r="B28" s="10" t="s">
        <v>30</v>
      </c>
      <c r="C28" s="10" t="s">
        <v>589</v>
      </c>
      <c r="D28" s="10" t="s">
        <v>577</v>
      </c>
      <c r="E28" s="10" t="s">
        <v>584</v>
      </c>
      <c r="F28" s="18" t="s">
        <v>383</v>
      </c>
      <c r="G28" s="10" t="s">
        <v>579</v>
      </c>
      <c r="H28" s="10" t="s">
        <v>30</v>
      </c>
      <c r="I28" s="10" t="s">
        <v>579</v>
      </c>
      <c r="J28" s="10" t="s">
        <v>579</v>
      </c>
      <c r="K28" s="10" t="s">
        <v>579</v>
      </c>
      <c r="L28" s="17">
        <f>L29+L30</f>
        <v>2300</v>
      </c>
      <c r="M28" s="15">
        <v>300000</v>
      </c>
      <c r="N28" s="15">
        <v>500000</v>
      </c>
      <c r="O28" s="15">
        <v>500000</v>
      </c>
      <c r="P28" s="15">
        <v>500000</v>
      </c>
    </row>
    <row r="29" spans="1:16" ht="24">
      <c r="A29" s="19" t="s">
        <v>580</v>
      </c>
      <c r="B29" s="19" t="s">
        <v>836</v>
      </c>
      <c r="C29" s="19" t="s">
        <v>589</v>
      </c>
      <c r="D29" s="19" t="s">
        <v>577</v>
      </c>
      <c r="E29" s="19" t="s">
        <v>584</v>
      </c>
      <c r="F29" s="20" t="s">
        <v>383</v>
      </c>
      <c r="G29" s="19"/>
      <c r="H29" s="19"/>
      <c r="I29" s="19"/>
      <c r="J29" s="19"/>
      <c r="K29" s="19"/>
      <c r="L29" s="21">
        <v>2215</v>
      </c>
      <c r="M29" s="15"/>
      <c r="N29" s="15"/>
      <c r="O29" s="15"/>
      <c r="P29" s="15"/>
    </row>
    <row r="30" spans="1:16" ht="36">
      <c r="A30" s="19" t="s">
        <v>580</v>
      </c>
      <c r="B30" s="19" t="s">
        <v>837</v>
      </c>
      <c r="C30" s="19" t="s">
        <v>589</v>
      </c>
      <c r="D30" s="19" t="s">
        <v>577</v>
      </c>
      <c r="E30" s="19" t="s">
        <v>584</v>
      </c>
      <c r="F30" s="20" t="s">
        <v>912</v>
      </c>
      <c r="G30" s="19"/>
      <c r="H30" s="19"/>
      <c r="I30" s="19"/>
      <c r="J30" s="19"/>
      <c r="K30" s="19"/>
      <c r="L30" s="21">
        <v>85</v>
      </c>
      <c r="M30" s="15"/>
      <c r="N30" s="15"/>
      <c r="O30" s="15"/>
      <c r="P30" s="15"/>
    </row>
    <row r="31" spans="1:16" ht="12.75">
      <c r="A31" s="10" t="s">
        <v>580</v>
      </c>
      <c r="B31" s="10" t="s">
        <v>384</v>
      </c>
      <c r="C31" s="10" t="s">
        <v>592</v>
      </c>
      <c r="D31" s="10" t="s">
        <v>577</v>
      </c>
      <c r="E31" s="10" t="s">
        <v>584</v>
      </c>
      <c r="F31" s="18" t="s">
        <v>385</v>
      </c>
      <c r="G31" s="10"/>
      <c r="H31" s="10"/>
      <c r="I31" s="10"/>
      <c r="J31" s="10"/>
      <c r="K31" s="10"/>
      <c r="L31" s="17">
        <f>L35</f>
        <v>208</v>
      </c>
      <c r="M31" s="15"/>
      <c r="N31" s="15"/>
      <c r="O31" s="15"/>
      <c r="P31" s="15"/>
    </row>
    <row r="32" spans="1:16" ht="42.75">
      <c r="A32" s="10" t="s">
        <v>580</v>
      </c>
      <c r="B32" s="10" t="s">
        <v>386</v>
      </c>
      <c r="C32" s="10" t="s">
        <v>576</v>
      </c>
      <c r="D32" s="10" t="s">
        <v>577</v>
      </c>
      <c r="E32" s="10" t="s">
        <v>574</v>
      </c>
      <c r="F32" s="16" t="s">
        <v>387</v>
      </c>
      <c r="G32" s="10" t="s">
        <v>579</v>
      </c>
      <c r="H32" s="10" t="s">
        <v>386</v>
      </c>
      <c r="I32" s="10" t="s">
        <v>579</v>
      </c>
      <c r="J32" s="10" t="s">
        <v>579</v>
      </c>
      <c r="K32" s="10" t="s">
        <v>579</v>
      </c>
      <c r="L32" s="17">
        <f>L33</f>
        <v>0</v>
      </c>
      <c r="M32" s="15">
        <v>0</v>
      </c>
      <c r="N32" s="15">
        <v>10000</v>
      </c>
      <c r="O32" s="15">
        <v>20000</v>
      </c>
      <c r="P32" s="15">
        <v>20000</v>
      </c>
    </row>
    <row r="33" spans="1:16" ht="24">
      <c r="A33" s="10" t="s">
        <v>580</v>
      </c>
      <c r="B33" s="10" t="s">
        <v>388</v>
      </c>
      <c r="C33" s="10" t="s">
        <v>576</v>
      </c>
      <c r="D33" s="10" t="s">
        <v>577</v>
      </c>
      <c r="E33" s="10" t="s">
        <v>584</v>
      </c>
      <c r="F33" s="18" t="s">
        <v>389</v>
      </c>
      <c r="G33" s="10" t="s">
        <v>579</v>
      </c>
      <c r="H33" s="10" t="s">
        <v>388</v>
      </c>
      <c r="I33" s="10" t="s">
        <v>579</v>
      </c>
      <c r="J33" s="10" t="s">
        <v>579</v>
      </c>
      <c r="K33" s="10" t="s">
        <v>579</v>
      </c>
      <c r="L33" s="17">
        <f>L34</f>
        <v>0</v>
      </c>
      <c r="M33" s="15">
        <v>0</v>
      </c>
      <c r="N33" s="15">
        <v>10000</v>
      </c>
      <c r="O33" s="15">
        <v>20000</v>
      </c>
      <c r="P33" s="15">
        <v>20000</v>
      </c>
    </row>
    <row r="34" spans="1:16" ht="24">
      <c r="A34" s="10" t="s">
        <v>580</v>
      </c>
      <c r="B34" s="10" t="s">
        <v>390</v>
      </c>
      <c r="C34" s="10" t="s">
        <v>391</v>
      </c>
      <c r="D34" s="10" t="s">
        <v>577</v>
      </c>
      <c r="E34" s="10" t="s">
        <v>584</v>
      </c>
      <c r="F34" s="18" t="s">
        <v>392</v>
      </c>
      <c r="G34" s="10"/>
      <c r="H34" s="10"/>
      <c r="I34" s="10"/>
      <c r="J34" s="10"/>
      <c r="K34" s="10"/>
      <c r="L34" s="17"/>
      <c r="M34" s="22"/>
      <c r="N34" s="22"/>
      <c r="O34" s="22"/>
      <c r="P34" s="22"/>
    </row>
    <row r="35" spans="1:16" ht="12.75">
      <c r="A35" s="19" t="s">
        <v>580</v>
      </c>
      <c r="B35" s="19" t="s">
        <v>913</v>
      </c>
      <c r="C35" s="19" t="s">
        <v>592</v>
      </c>
      <c r="D35" s="19" t="s">
        <v>577</v>
      </c>
      <c r="E35" s="19" t="s">
        <v>584</v>
      </c>
      <c r="F35" s="20" t="s">
        <v>385</v>
      </c>
      <c r="G35" s="19"/>
      <c r="H35" s="19"/>
      <c r="I35" s="19"/>
      <c r="J35" s="19"/>
      <c r="K35" s="19"/>
      <c r="L35" s="21">
        <v>208</v>
      </c>
      <c r="M35" s="22"/>
      <c r="N35" s="22"/>
      <c r="O35" s="22"/>
      <c r="P35" s="22"/>
    </row>
    <row r="36" spans="1:16" ht="36">
      <c r="A36" s="10" t="s">
        <v>574</v>
      </c>
      <c r="B36" s="10" t="s">
        <v>394</v>
      </c>
      <c r="C36" s="10" t="s">
        <v>576</v>
      </c>
      <c r="D36" s="10" t="s">
        <v>577</v>
      </c>
      <c r="E36" s="10" t="s">
        <v>574</v>
      </c>
      <c r="F36" s="18" t="s">
        <v>395</v>
      </c>
      <c r="G36" s="10" t="s">
        <v>579</v>
      </c>
      <c r="H36" s="10" t="s">
        <v>394</v>
      </c>
      <c r="I36" s="10" t="s">
        <v>579</v>
      </c>
      <c r="J36" s="10" t="s">
        <v>579</v>
      </c>
      <c r="K36" s="10" t="s">
        <v>579</v>
      </c>
      <c r="L36" s="17">
        <f>L37</f>
        <v>10223</v>
      </c>
      <c r="M36" s="15">
        <v>105000</v>
      </c>
      <c r="N36" s="15">
        <v>1230250</v>
      </c>
      <c r="O36" s="15">
        <v>1130250</v>
      </c>
      <c r="P36" s="15">
        <v>1489500</v>
      </c>
    </row>
    <row r="37" spans="1:16" ht="72">
      <c r="A37" s="10" t="s">
        <v>724</v>
      </c>
      <c r="B37" s="144" t="s">
        <v>396</v>
      </c>
      <c r="C37" s="10" t="s">
        <v>576</v>
      </c>
      <c r="D37" s="10" t="s">
        <v>577</v>
      </c>
      <c r="E37" s="10" t="s">
        <v>397</v>
      </c>
      <c r="F37" s="18" t="s">
        <v>918</v>
      </c>
      <c r="G37" s="10"/>
      <c r="H37" s="10"/>
      <c r="I37" s="10"/>
      <c r="J37" s="10"/>
      <c r="K37" s="10"/>
      <c r="L37" s="17">
        <f>L38+L40</f>
        <v>10223</v>
      </c>
      <c r="M37" s="15"/>
      <c r="N37" s="15"/>
      <c r="O37" s="15"/>
      <c r="P37" s="15"/>
    </row>
    <row r="38" spans="1:16" ht="60">
      <c r="A38" s="10" t="s">
        <v>724</v>
      </c>
      <c r="B38" s="144" t="s">
        <v>398</v>
      </c>
      <c r="C38" s="10" t="s">
        <v>576</v>
      </c>
      <c r="D38" s="10" t="s">
        <v>577</v>
      </c>
      <c r="E38" s="10" t="s">
        <v>397</v>
      </c>
      <c r="F38" s="18" t="s">
        <v>177</v>
      </c>
      <c r="G38" s="10"/>
      <c r="H38" s="10"/>
      <c r="I38" s="10"/>
      <c r="J38" s="10"/>
      <c r="K38" s="10"/>
      <c r="L38" s="17">
        <f>L39</f>
        <v>9513</v>
      </c>
      <c r="M38" s="15"/>
      <c r="N38" s="15"/>
      <c r="O38" s="15"/>
      <c r="P38" s="15"/>
    </row>
    <row r="39" spans="1:16" ht="60">
      <c r="A39" s="19" t="s">
        <v>724</v>
      </c>
      <c r="B39" s="145" t="s">
        <v>178</v>
      </c>
      <c r="C39" s="19" t="s">
        <v>399</v>
      </c>
      <c r="D39" s="19" t="s">
        <v>577</v>
      </c>
      <c r="E39" s="19" t="s">
        <v>397</v>
      </c>
      <c r="F39" s="20" t="s">
        <v>938</v>
      </c>
      <c r="G39" s="19" t="s">
        <v>579</v>
      </c>
      <c r="H39" s="19" t="s">
        <v>400</v>
      </c>
      <c r="I39" s="19" t="s">
        <v>579</v>
      </c>
      <c r="J39" s="19" t="s">
        <v>579</v>
      </c>
      <c r="K39" s="19" t="s">
        <v>579</v>
      </c>
      <c r="L39" s="21">
        <v>9513</v>
      </c>
      <c r="M39" s="15">
        <v>0</v>
      </c>
      <c r="N39" s="15">
        <v>1100000</v>
      </c>
      <c r="O39" s="15">
        <v>1000000</v>
      </c>
      <c r="P39" s="15">
        <v>1336000</v>
      </c>
    </row>
    <row r="40" spans="1:16" ht="72">
      <c r="A40" s="10" t="s">
        <v>724</v>
      </c>
      <c r="B40" s="144" t="s">
        <v>401</v>
      </c>
      <c r="C40" s="10" t="s">
        <v>576</v>
      </c>
      <c r="D40" s="10" t="s">
        <v>577</v>
      </c>
      <c r="E40" s="10" t="s">
        <v>397</v>
      </c>
      <c r="F40" s="18" t="s">
        <v>919</v>
      </c>
      <c r="G40" s="10"/>
      <c r="H40" s="10"/>
      <c r="I40" s="10"/>
      <c r="J40" s="10"/>
      <c r="K40" s="10"/>
      <c r="L40" s="26">
        <f>L41</f>
        <v>710</v>
      </c>
      <c r="M40" s="15"/>
      <c r="N40" s="15"/>
      <c r="O40" s="15"/>
      <c r="P40" s="15"/>
    </row>
    <row r="41" spans="1:16" ht="60">
      <c r="A41" s="19" t="s">
        <v>724</v>
      </c>
      <c r="B41" s="145" t="s">
        <v>402</v>
      </c>
      <c r="C41" s="19" t="s">
        <v>391</v>
      </c>
      <c r="D41" s="19" t="s">
        <v>577</v>
      </c>
      <c r="E41" s="19" t="s">
        <v>397</v>
      </c>
      <c r="F41" s="20" t="s">
        <v>923</v>
      </c>
      <c r="G41" s="19" t="s">
        <v>579</v>
      </c>
      <c r="H41" s="19" t="s">
        <v>402</v>
      </c>
      <c r="I41" s="19" t="s">
        <v>579</v>
      </c>
      <c r="J41" s="19" t="s">
        <v>579</v>
      </c>
      <c r="K41" s="19" t="s">
        <v>579</v>
      </c>
      <c r="L41" s="27">
        <v>710</v>
      </c>
      <c r="M41" s="15">
        <v>100000</v>
      </c>
      <c r="N41" s="15">
        <v>122250</v>
      </c>
      <c r="O41" s="15">
        <v>122250</v>
      </c>
      <c r="P41" s="15">
        <v>144500</v>
      </c>
    </row>
    <row r="42" spans="1:16" ht="28.5">
      <c r="A42" s="10" t="s">
        <v>574</v>
      </c>
      <c r="B42" s="10" t="s">
        <v>403</v>
      </c>
      <c r="C42" s="10" t="s">
        <v>576</v>
      </c>
      <c r="D42" s="10" t="s">
        <v>577</v>
      </c>
      <c r="E42" s="10" t="s">
        <v>574</v>
      </c>
      <c r="F42" s="16" t="s">
        <v>404</v>
      </c>
      <c r="G42" s="23" t="s">
        <v>405</v>
      </c>
      <c r="H42" s="23" t="s">
        <v>403</v>
      </c>
      <c r="I42" s="23" t="s">
        <v>579</v>
      </c>
      <c r="J42" s="23" t="s">
        <v>579</v>
      </c>
      <c r="K42" s="23" t="s">
        <v>579</v>
      </c>
      <c r="L42" s="28">
        <f>L43</f>
        <v>1378</v>
      </c>
      <c r="M42" s="15">
        <v>100000</v>
      </c>
      <c r="N42" s="15">
        <v>200000</v>
      </c>
      <c r="O42" s="15">
        <v>150000</v>
      </c>
      <c r="P42" s="15">
        <v>170000</v>
      </c>
    </row>
    <row r="43" spans="1:16" ht="12.75">
      <c r="A43" s="19" t="s">
        <v>406</v>
      </c>
      <c r="B43" s="19" t="s">
        <v>407</v>
      </c>
      <c r="C43" s="19" t="s">
        <v>592</v>
      </c>
      <c r="D43" s="19" t="s">
        <v>577</v>
      </c>
      <c r="E43" s="19" t="s">
        <v>397</v>
      </c>
      <c r="F43" s="20" t="s">
        <v>408</v>
      </c>
      <c r="G43" s="19" t="s">
        <v>405</v>
      </c>
      <c r="H43" s="19" t="s">
        <v>407</v>
      </c>
      <c r="I43" s="19" t="s">
        <v>592</v>
      </c>
      <c r="J43" s="19" t="s">
        <v>577</v>
      </c>
      <c r="K43" s="19" t="s">
        <v>397</v>
      </c>
      <c r="L43" s="27">
        <f>L44+L45+L46</f>
        <v>1378</v>
      </c>
      <c r="M43" s="22">
        <v>100000</v>
      </c>
      <c r="N43" s="22">
        <v>200000</v>
      </c>
      <c r="O43" s="22">
        <v>150000</v>
      </c>
      <c r="P43" s="22">
        <v>170000</v>
      </c>
    </row>
    <row r="44" spans="1:16" ht="24">
      <c r="A44" s="19" t="s">
        <v>406</v>
      </c>
      <c r="B44" s="19" t="s">
        <v>179</v>
      </c>
      <c r="C44" s="19" t="s">
        <v>592</v>
      </c>
      <c r="D44" s="19" t="s">
        <v>577</v>
      </c>
      <c r="E44" s="19" t="s">
        <v>397</v>
      </c>
      <c r="F44" s="20" t="s">
        <v>180</v>
      </c>
      <c r="G44" s="19"/>
      <c r="H44" s="19"/>
      <c r="I44" s="19"/>
      <c r="J44" s="19"/>
      <c r="K44" s="19"/>
      <c r="L44" s="146">
        <v>135</v>
      </c>
      <c r="M44" s="22"/>
      <c r="N44" s="22"/>
      <c r="O44" s="22"/>
      <c r="P44" s="22"/>
    </row>
    <row r="45" spans="1:16" ht="12.75">
      <c r="A45" s="19" t="s">
        <v>406</v>
      </c>
      <c r="B45" s="19" t="s">
        <v>181</v>
      </c>
      <c r="C45" s="19" t="s">
        <v>592</v>
      </c>
      <c r="D45" s="19" t="s">
        <v>577</v>
      </c>
      <c r="E45" s="19" t="s">
        <v>397</v>
      </c>
      <c r="F45" s="20" t="s">
        <v>182</v>
      </c>
      <c r="G45" s="19"/>
      <c r="H45" s="19"/>
      <c r="I45" s="19"/>
      <c r="J45" s="19"/>
      <c r="K45" s="19"/>
      <c r="L45" s="146">
        <v>573</v>
      </c>
      <c r="M45" s="22"/>
      <c r="N45" s="22"/>
      <c r="O45" s="22"/>
      <c r="P45" s="22"/>
    </row>
    <row r="46" spans="1:16" ht="12.75">
      <c r="A46" s="19" t="s">
        <v>406</v>
      </c>
      <c r="B46" s="19" t="s">
        <v>183</v>
      </c>
      <c r="C46" s="19" t="s">
        <v>592</v>
      </c>
      <c r="D46" s="19" t="s">
        <v>577</v>
      </c>
      <c r="E46" s="19" t="s">
        <v>397</v>
      </c>
      <c r="F46" s="20" t="s">
        <v>184</v>
      </c>
      <c r="G46" s="19"/>
      <c r="H46" s="19"/>
      <c r="I46" s="19"/>
      <c r="J46" s="19"/>
      <c r="K46" s="19"/>
      <c r="L46" s="146">
        <v>670</v>
      </c>
      <c r="M46" s="22"/>
      <c r="N46" s="22"/>
      <c r="O46" s="22"/>
      <c r="P46" s="22"/>
    </row>
    <row r="47" spans="1:16" ht="42.75">
      <c r="A47" s="10" t="s">
        <v>574</v>
      </c>
      <c r="B47" s="10" t="s">
        <v>409</v>
      </c>
      <c r="C47" s="10" t="s">
        <v>576</v>
      </c>
      <c r="D47" s="10" t="s">
        <v>577</v>
      </c>
      <c r="E47" s="10" t="s">
        <v>574</v>
      </c>
      <c r="F47" s="16" t="s">
        <v>185</v>
      </c>
      <c r="G47" s="23" t="s">
        <v>574</v>
      </c>
      <c r="H47" s="23" t="s">
        <v>409</v>
      </c>
      <c r="I47" s="23" t="s">
        <v>579</v>
      </c>
      <c r="J47" s="23" t="s">
        <v>579</v>
      </c>
      <c r="K47" s="23" t="s">
        <v>579</v>
      </c>
      <c r="L47" s="28">
        <f>L48</f>
        <v>1403</v>
      </c>
      <c r="M47" s="15">
        <v>100000</v>
      </c>
      <c r="N47" s="15">
        <v>400000</v>
      </c>
      <c r="O47" s="15">
        <v>450000</v>
      </c>
      <c r="P47" s="15">
        <v>625000</v>
      </c>
    </row>
    <row r="48" spans="1:18" ht="12.75">
      <c r="A48" s="10" t="s">
        <v>574</v>
      </c>
      <c r="B48" s="10" t="s">
        <v>186</v>
      </c>
      <c r="C48" s="10" t="s">
        <v>576</v>
      </c>
      <c r="D48" s="10" t="s">
        <v>577</v>
      </c>
      <c r="E48" s="10" t="s">
        <v>574</v>
      </c>
      <c r="F48" s="18" t="s">
        <v>187</v>
      </c>
      <c r="G48" s="10" t="s">
        <v>574</v>
      </c>
      <c r="H48" s="10" t="s">
        <v>410</v>
      </c>
      <c r="I48" s="10" t="s">
        <v>579</v>
      </c>
      <c r="J48" s="10" t="s">
        <v>579</v>
      </c>
      <c r="K48" s="10" t="s">
        <v>579</v>
      </c>
      <c r="L48" s="26">
        <f>L50</f>
        <v>1403</v>
      </c>
      <c r="M48" s="15">
        <v>100000</v>
      </c>
      <c r="N48" s="15">
        <v>400000</v>
      </c>
      <c r="O48" s="15">
        <v>450000</v>
      </c>
      <c r="P48" s="15">
        <v>625000</v>
      </c>
      <c r="R48" s="52"/>
    </row>
    <row r="49" spans="1:16" ht="12.75">
      <c r="A49" s="19" t="s">
        <v>253</v>
      </c>
      <c r="B49" s="19" t="s">
        <v>188</v>
      </c>
      <c r="C49" s="19" t="s">
        <v>576</v>
      </c>
      <c r="D49" s="19" t="s">
        <v>577</v>
      </c>
      <c r="E49" s="19" t="s">
        <v>412</v>
      </c>
      <c r="F49" s="20" t="s">
        <v>189</v>
      </c>
      <c r="G49" s="10"/>
      <c r="H49" s="10"/>
      <c r="I49" s="10"/>
      <c r="J49" s="10"/>
      <c r="K49" s="10"/>
      <c r="L49" s="26">
        <f>L50</f>
        <v>1403</v>
      </c>
      <c r="M49" s="15"/>
      <c r="N49" s="15"/>
      <c r="O49" s="15"/>
      <c r="P49" s="15"/>
    </row>
    <row r="50" spans="1:16" ht="24">
      <c r="A50" s="19" t="s">
        <v>253</v>
      </c>
      <c r="B50" s="19" t="s">
        <v>190</v>
      </c>
      <c r="C50" s="19" t="s">
        <v>391</v>
      </c>
      <c r="D50" s="19" t="s">
        <v>577</v>
      </c>
      <c r="E50" s="19" t="s">
        <v>412</v>
      </c>
      <c r="F50" s="20" t="s">
        <v>191</v>
      </c>
      <c r="G50" s="19" t="s">
        <v>413</v>
      </c>
      <c r="H50" s="19" t="s">
        <v>411</v>
      </c>
      <c r="I50" s="19" t="s">
        <v>391</v>
      </c>
      <c r="J50" s="19" t="s">
        <v>577</v>
      </c>
      <c r="K50" s="19" t="s">
        <v>412</v>
      </c>
      <c r="L50" s="27">
        <v>1403</v>
      </c>
      <c r="M50" s="22">
        <v>100000</v>
      </c>
      <c r="N50" s="22">
        <v>365000</v>
      </c>
      <c r="O50" s="22">
        <v>415000</v>
      </c>
      <c r="P50" s="22">
        <v>587000</v>
      </c>
    </row>
    <row r="51" spans="1:16" ht="28.5">
      <c r="A51" s="10" t="s">
        <v>574</v>
      </c>
      <c r="B51" s="10" t="s">
        <v>414</v>
      </c>
      <c r="C51" s="10" t="s">
        <v>576</v>
      </c>
      <c r="D51" s="10" t="s">
        <v>577</v>
      </c>
      <c r="E51" s="10" t="s">
        <v>574</v>
      </c>
      <c r="F51" s="16" t="s">
        <v>415</v>
      </c>
      <c r="G51" s="10" t="s">
        <v>579</v>
      </c>
      <c r="H51" s="10" t="s">
        <v>414</v>
      </c>
      <c r="I51" s="10" t="s">
        <v>579</v>
      </c>
      <c r="J51" s="10" t="s">
        <v>579</v>
      </c>
      <c r="K51" s="10" t="s">
        <v>579</v>
      </c>
      <c r="L51" s="28">
        <f>L53</f>
        <v>30</v>
      </c>
      <c r="M51" s="15">
        <v>748000</v>
      </c>
      <c r="N51" s="15">
        <v>0</v>
      </c>
      <c r="O51" s="15">
        <v>0</v>
      </c>
      <c r="P51" s="15">
        <v>0</v>
      </c>
    </row>
    <row r="52" spans="1:16" ht="48">
      <c r="A52" s="10" t="s">
        <v>724</v>
      </c>
      <c r="B52" s="10" t="s">
        <v>416</v>
      </c>
      <c r="C52" s="10" t="s">
        <v>576</v>
      </c>
      <c r="D52" s="10" t="s">
        <v>577</v>
      </c>
      <c r="E52" s="10" t="s">
        <v>417</v>
      </c>
      <c r="F52" s="18" t="s">
        <v>192</v>
      </c>
      <c r="G52" s="10"/>
      <c r="H52" s="10"/>
      <c r="I52" s="10"/>
      <c r="J52" s="10"/>
      <c r="K52" s="10"/>
      <c r="L52" s="26">
        <f>L53</f>
        <v>30</v>
      </c>
      <c r="M52" s="15"/>
      <c r="N52" s="15"/>
      <c r="O52" s="15"/>
      <c r="P52" s="15"/>
    </row>
    <row r="53" spans="1:16" ht="24">
      <c r="A53" s="10" t="s">
        <v>724</v>
      </c>
      <c r="B53" s="10" t="s">
        <v>418</v>
      </c>
      <c r="C53" s="10" t="s">
        <v>576</v>
      </c>
      <c r="D53" s="10" t="s">
        <v>577</v>
      </c>
      <c r="E53" s="10" t="s">
        <v>417</v>
      </c>
      <c r="F53" s="18" t="s">
        <v>419</v>
      </c>
      <c r="G53" s="10"/>
      <c r="H53" s="10"/>
      <c r="I53" s="10"/>
      <c r="J53" s="10"/>
      <c r="K53" s="10"/>
      <c r="L53" s="26">
        <f>L54</f>
        <v>30</v>
      </c>
      <c r="M53" s="15"/>
      <c r="N53" s="15"/>
      <c r="O53" s="15"/>
      <c r="P53" s="15"/>
    </row>
    <row r="54" spans="1:16" ht="36">
      <c r="A54" s="19" t="s">
        <v>724</v>
      </c>
      <c r="B54" s="19" t="s">
        <v>193</v>
      </c>
      <c r="C54" s="19" t="s">
        <v>399</v>
      </c>
      <c r="D54" s="19" t="s">
        <v>577</v>
      </c>
      <c r="E54" s="19" t="s">
        <v>417</v>
      </c>
      <c r="F54" s="20" t="s">
        <v>420</v>
      </c>
      <c r="G54" s="19" t="s">
        <v>916</v>
      </c>
      <c r="H54" s="19" t="s">
        <v>421</v>
      </c>
      <c r="I54" s="19" t="s">
        <v>391</v>
      </c>
      <c r="J54" s="19" t="s">
        <v>577</v>
      </c>
      <c r="K54" s="19" t="s">
        <v>422</v>
      </c>
      <c r="L54" s="27">
        <v>30</v>
      </c>
      <c r="M54" s="22">
        <v>748000</v>
      </c>
      <c r="N54" s="22">
        <v>0</v>
      </c>
      <c r="O54" s="22">
        <v>0</v>
      </c>
      <c r="P54" s="22">
        <v>0</v>
      </c>
    </row>
    <row r="55" spans="1:16" s="30" customFormat="1" ht="28.5">
      <c r="A55" s="10" t="s">
        <v>574</v>
      </c>
      <c r="B55" s="10" t="s">
        <v>423</v>
      </c>
      <c r="C55" s="10" t="s">
        <v>576</v>
      </c>
      <c r="D55" s="10" t="s">
        <v>577</v>
      </c>
      <c r="E55" s="10" t="s">
        <v>574</v>
      </c>
      <c r="F55" s="16" t="s">
        <v>424</v>
      </c>
      <c r="G55" s="23" t="s">
        <v>579</v>
      </c>
      <c r="H55" s="23" t="s">
        <v>423</v>
      </c>
      <c r="I55" s="23" t="s">
        <v>579</v>
      </c>
      <c r="J55" s="23" t="s">
        <v>579</v>
      </c>
      <c r="K55" s="23" t="s">
        <v>579</v>
      </c>
      <c r="L55" s="24">
        <f>L56+L61</f>
        <v>1695</v>
      </c>
      <c r="M55" s="29">
        <v>59000</v>
      </c>
      <c r="N55" s="29">
        <v>126300</v>
      </c>
      <c r="O55" s="29">
        <v>154750</v>
      </c>
      <c r="P55" s="29">
        <v>159850</v>
      </c>
    </row>
    <row r="56" spans="1:16" s="30" customFormat="1" ht="72">
      <c r="A56" s="10" t="s">
        <v>574</v>
      </c>
      <c r="B56" s="10" t="s">
        <v>426</v>
      </c>
      <c r="C56" s="10" t="s">
        <v>576</v>
      </c>
      <c r="D56" s="10" t="s">
        <v>577</v>
      </c>
      <c r="E56" s="10" t="s">
        <v>425</v>
      </c>
      <c r="F56" s="18" t="s">
        <v>427</v>
      </c>
      <c r="G56" s="10"/>
      <c r="H56" s="10"/>
      <c r="I56" s="10"/>
      <c r="J56" s="10"/>
      <c r="K56" s="10"/>
      <c r="L56" s="17">
        <f>L57+L59</f>
        <v>1295</v>
      </c>
      <c r="M56" s="29"/>
      <c r="N56" s="29"/>
      <c r="O56" s="29"/>
      <c r="P56" s="29"/>
    </row>
    <row r="57" spans="1:16" s="30" customFormat="1" ht="36">
      <c r="A57" s="144" t="s">
        <v>574</v>
      </c>
      <c r="B57" s="10" t="s">
        <v>428</v>
      </c>
      <c r="C57" s="10" t="s">
        <v>592</v>
      </c>
      <c r="D57" s="10" t="s">
        <v>577</v>
      </c>
      <c r="E57" s="10" t="s">
        <v>425</v>
      </c>
      <c r="F57" s="18" t="s">
        <v>429</v>
      </c>
      <c r="G57" s="23"/>
      <c r="H57" s="23"/>
      <c r="I57" s="23"/>
      <c r="J57" s="23"/>
      <c r="K57" s="23"/>
      <c r="L57" s="24">
        <f>L58</f>
        <v>1260</v>
      </c>
      <c r="M57" s="29"/>
      <c r="N57" s="29"/>
      <c r="O57" s="29"/>
      <c r="P57" s="29"/>
    </row>
    <row r="58" spans="1:16" s="30" customFormat="1" ht="24">
      <c r="A58" s="145" t="s">
        <v>430</v>
      </c>
      <c r="B58" s="19" t="s">
        <v>428</v>
      </c>
      <c r="C58" s="19" t="s">
        <v>592</v>
      </c>
      <c r="D58" s="19" t="s">
        <v>577</v>
      </c>
      <c r="E58" s="19" t="s">
        <v>425</v>
      </c>
      <c r="F58" s="20" t="s">
        <v>429</v>
      </c>
      <c r="G58" s="31"/>
      <c r="H58" s="31"/>
      <c r="I58" s="31"/>
      <c r="J58" s="31"/>
      <c r="K58" s="31"/>
      <c r="L58" s="21">
        <v>1260</v>
      </c>
      <c r="M58" s="29"/>
      <c r="N58" s="29"/>
      <c r="O58" s="29"/>
      <c r="P58" s="29"/>
    </row>
    <row r="59" spans="1:16" s="30" customFormat="1" ht="24">
      <c r="A59" s="144" t="s">
        <v>574</v>
      </c>
      <c r="B59" s="10" t="s">
        <v>445</v>
      </c>
      <c r="C59" s="10" t="s">
        <v>592</v>
      </c>
      <c r="D59" s="10" t="s">
        <v>577</v>
      </c>
      <c r="E59" s="10" t="s">
        <v>425</v>
      </c>
      <c r="F59" s="18" t="s">
        <v>446</v>
      </c>
      <c r="G59" s="23"/>
      <c r="H59" s="23"/>
      <c r="I59" s="23"/>
      <c r="J59" s="23"/>
      <c r="K59" s="23"/>
      <c r="L59" s="147">
        <f>L60</f>
        <v>35</v>
      </c>
      <c r="M59" s="29"/>
      <c r="N59" s="29"/>
      <c r="O59" s="29"/>
      <c r="P59" s="29"/>
    </row>
    <row r="60" spans="1:16" s="30" customFormat="1" ht="24">
      <c r="A60" s="145" t="s">
        <v>431</v>
      </c>
      <c r="B60" s="19" t="s">
        <v>445</v>
      </c>
      <c r="C60" s="19" t="s">
        <v>592</v>
      </c>
      <c r="D60" s="19" t="s">
        <v>577</v>
      </c>
      <c r="E60" s="19" t="s">
        <v>425</v>
      </c>
      <c r="F60" s="20" t="s">
        <v>446</v>
      </c>
      <c r="G60" s="23"/>
      <c r="H60" s="23"/>
      <c r="I60" s="23"/>
      <c r="J60" s="23"/>
      <c r="K60" s="23"/>
      <c r="L60" s="146">
        <v>35</v>
      </c>
      <c r="M60" s="29"/>
      <c r="N60" s="29"/>
      <c r="O60" s="29"/>
      <c r="P60" s="29"/>
    </row>
    <row r="61" spans="1:16" ht="24">
      <c r="A61" s="10" t="s">
        <v>574</v>
      </c>
      <c r="B61" s="10" t="s">
        <v>447</v>
      </c>
      <c r="C61" s="10" t="s">
        <v>576</v>
      </c>
      <c r="D61" s="10" t="s">
        <v>577</v>
      </c>
      <c r="E61" s="10" t="s">
        <v>425</v>
      </c>
      <c r="F61" s="18" t="s">
        <v>448</v>
      </c>
      <c r="G61" s="10"/>
      <c r="H61" s="10"/>
      <c r="I61" s="10"/>
      <c r="J61" s="10"/>
      <c r="K61" s="10"/>
      <c r="L61" s="17">
        <f>L62</f>
        <v>400</v>
      </c>
      <c r="M61" s="15"/>
      <c r="N61" s="15"/>
      <c r="O61" s="15"/>
      <c r="P61" s="15"/>
    </row>
    <row r="62" spans="1:16" ht="36">
      <c r="A62" s="10" t="s">
        <v>574</v>
      </c>
      <c r="B62" s="10" t="s">
        <v>449</v>
      </c>
      <c r="C62" s="10" t="s">
        <v>391</v>
      </c>
      <c r="D62" s="10" t="s">
        <v>577</v>
      </c>
      <c r="E62" s="10" t="s">
        <v>425</v>
      </c>
      <c r="F62" s="18" t="s">
        <v>450</v>
      </c>
      <c r="G62" s="10" t="s">
        <v>579</v>
      </c>
      <c r="H62" s="10" t="s">
        <v>449</v>
      </c>
      <c r="I62" s="10" t="s">
        <v>579</v>
      </c>
      <c r="J62" s="10" t="s">
        <v>579</v>
      </c>
      <c r="K62" s="10" t="s">
        <v>579</v>
      </c>
      <c r="L62" s="17">
        <f>L63+L64+L65+L66+L67</f>
        <v>400</v>
      </c>
      <c r="M62" s="15">
        <v>4000</v>
      </c>
      <c r="N62" s="15">
        <v>43000</v>
      </c>
      <c r="O62" s="15">
        <v>47450</v>
      </c>
      <c r="P62" s="15">
        <v>47450</v>
      </c>
    </row>
    <row r="63" spans="1:16" ht="36">
      <c r="A63" s="19" t="s">
        <v>724</v>
      </c>
      <c r="B63" s="19" t="s">
        <v>449</v>
      </c>
      <c r="C63" s="19" t="s">
        <v>391</v>
      </c>
      <c r="D63" s="19" t="s">
        <v>577</v>
      </c>
      <c r="E63" s="19" t="s">
        <v>425</v>
      </c>
      <c r="F63" s="20" t="s">
        <v>450</v>
      </c>
      <c r="G63" s="19" t="s">
        <v>397</v>
      </c>
      <c r="H63" s="19" t="s">
        <v>449</v>
      </c>
      <c r="I63" s="19" t="s">
        <v>391</v>
      </c>
      <c r="J63" s="19" t="s">
        <v>577</v>
      </c>
      <c r="K63" s="19" t="s">
        <v>425</v>
      </c>
      <c r="L63" s="21">
        <v>10</v>
      </c>
      <c r="M63" s="22">
        <v>4000</v>
      </c>
      <c r="N63" s="22">
        <v>43000</v>
      </c>
      <c r="O63" s="22">
        <v>47450</v>
      </c>
      <c r="P63" s="22">
        <v>47450</v>
      </c>
    </row>
    <row r="64" spans="1:16" ht="36">
      <c r="A64" s="19" t="s">
        <v>451</v>
      </c>
      <c r="B64" s="19" t="s">
        <v>449</v>
      </c>
      <c r="C64" s="19" t="s">
        <v>391</v>
      </c>
      <c r="D64" s="19" t="s">
        <v>577</v>
      </c>
      <c r="E64" s="19" t="s">
        <v>425</v>
      </c>
      <c r="F64" s="20" t="s">
        <v>450</v>
      </c>
      <c r="G64" s="19"/>
      <c r="H64" s="19"/>
      <c r="I64" s="19"/>
      <c r="J64" s="19"/>
      <c r="K64" s="19"/>
      <c r="L64" s="21">
        <v>5</v>
      </c>
      <c r="M64" s="22"/>
      <c r="N64" s="22"/>
      <c r="O64" s="22"/>
      <c r="P64" s="22"/>
    </row>
    <row r="65" spans="1:16" ht="36">
      <c r="A65" s="19" t="s">
        <v>431</v>
      </c>
      <c r="B65" s="19" t="s">
        <v>449</v>
      </c>
      <c r="C65" s="19" t="s">
        <v>391</v>
      </c>
      <c r="D65" s="19" t="s">
        <v>577</v>
      </c>
      <c r="E65" s="19" t="s">
        <v>425</v>
      </c>
      <c r="F65" s="20" t="s">
        <v>450</v>
      </c>
      <c r="G65" s="19"/>
      <c r="H65" s="19"/>
      <c r="I65" s="19"/>
      <c r="J65" s="19"/>
      <c r="K65" s="19"/>
      <c r="L65" s="21">
        <v>18</v>
      </c>
      <c r="M65" s="22"/>
      <c r="N65" s="22"/>
      <c r="O65" s="22"/>
      <c r="P65" s="22"/>
    </row>
    <row r="66" spans="1:16" ht="36">
      <c r="A66" s="19" t="s">
        <v>393</v>
      </c>
      <c r="B66" s="19" t="s">
        <v>449</v>
      </c>
      <c r="C66" s="19" t="s">
        <v>391</v>
      </c>
      <c r="D66" s="19" t="s">
        <v>577</v>
      </c>
      <c r="E66" s="19" t="s">
        <v>425</v>
      </c>
      <c r="F66" s="20" t="s">
        <v>450</v>
      </c>
      <c r="G66" s="19"/>
      <c r="H66" s="19"/>
      <c r="I66" s="19"/>
      <c r="J66" s="19"/>
      <c r="K66" s="19"/>
      <c r="L66" s="21">
        <v>217</v>
      </c>
      <c r="M66" s="22"/>
      <c r="N66" s="22"/>
      <c r="O66" s="22"/>
      <c r="P66" s="22"/>
    </row>
    <row r="67" spans="1:16" ht="36">
      <c r="A67" s="19" t="s">
        <v>452</v>
      </c>
      <c r="B67" s="19" t="s">
        <v>449</v>
      </c>
      <c r="C67" s="19" t="s">
        <v>391</v>
      </c>
      <c r="D67" s="19" t="s">
        <v>577</v>
      </c>
      <c r="E67" s="19" t="s">
        <v>425</v>
      </c>
      <c r="F67" s="20" t="s">
        <v>450</v>
      </c>
      <c r="G67" s="19"/>
      <c r="H67" s="19"/>
      <c r="I67" s="19"/>
      <c r="J67" s="19"/>
      <c r="K67" s="19"/>
      <c r="L67" s="21">
        <v>150</v>
      </c>
      <c r="M67" s="22"/>
      <c r="N67" s="22"/>
      <c r="O67" s="22"/>
      <c r="P67" s="22"/>
    </row>
    <row r="68" spans="1:16" ht="12.75">
      <c r="A68" s="10" t="s">
        <v>574</v>
      </c>
      <c r="B68" s="10" t="s">
        <v>31</v>
      </c>
      <c r="C68" s="10" t="s">
        <v>576</v>
      </c>
      <c r="D68" s="10" t="s">
        <v>577</v>
      </c>
      <c r="E68" s="10" t="s">
        <v>928</v>
      </c>
      <c r="F68" s="18" t="s">
        <v>32</v>
      </c>
      <c r="G68" s="10"/>
      <c r="H68" s="10"/>
      <c r="I68" s="10"/>
      <c r="J68" s="10"/>
      <c r="K68" s="10"/>
      <c r="L68" s="17">
        <f>L70</f>
        <v>214</v>
      </c>
      <c r="M68" s="22"/>
      <c r="N68" s="22"/>
      <c r="O68" s="22"/>
      <c r="P68" s="22"/>
    </row>
    <row r="69" spans="1:16" ht="12.75">
      <c r="A69" s="19" t="s">
        <v>917</v>
      </c>
      <c r="B69" s="19" t="s">
        <v>194</v>
      </c>
      <c r="C69" s="19" t="s">
        <v>576</v>
      </c>
      <c r="D69" s="19" t="s">
        <v>577</v>
      </c>
      <c r="E69" s="19" t="s">
        <v>928</v>
      </c>
      <c r="F69" s="18" t="s">
        <v>195</v>
      </c>
      <c r="G69" s="10"/>
      <c r="H69" s="10"/>
      <c r="I69" s="10"/>
      <c r="J69" s="10"/>
      <c r="K69" s="10"/>
      <c r="L69" s="17">
        <f>L70</f>
        <v>214</v>
      </c>
      <c r="M69" s="22"/>
      <c r="N69" s="22"/>
      <c r="O69" s="22"/>
      <c r="P69" s="22"/>
    </row>
    <row r="70" spans="1:16" ht="12.75">
      <c r="A70" s="19" t="s">
        <v>917</v>
      </c>
      <c r="B70" s="19" t="s">
        <v>33</v>
      </c>
      <c r="C70" s="19" t="s">
        <v>391</v>
      </c>
      <c r="D70" s="19" t="s">
        <v>577</v>
      </c>
      <c r="E70" s="19" t="s">
        <v>928</v>
      </c>
      <c r="F70" s="20" t="s">
        <v>945</v>
      </c>
      <c r="G70" s="19"/>
      <c r="H70" s="19"/>
      <c r="I70" s="19"/>
      <c r="J70" s="19"/>
      <c r="K70" s="19"/>
      <c r="L70" s="21">
        <v>214</v>
      </c>
      <c r="M70" s="22"/>
      <c r="N70" s="22"/>
      <c r="O70" s="22"/>
      <c r="P70" s="22"/>
    </row>
    <row r="71" spans="1:16" ht="15.75">
      <c r="A71" s="10" t="s">
        <v>574</v>
      </c>
      <c r="B71" s="10" t="s">
        <v>453</v>
      </c>
      <c r="C71" s="10" t="s">
        <v>576</v>
      </c>
      <c r="D71" s="10" t="s">
        <v>577</v>
      </c>
      <c r="E71" s="10" t="s">
        <v>574</v>
      </c>
      <c r="F71" s="12" t="s">
        <v>454</v>
      </c>
      <c r="G71" s="10" t="s">
        <v>579</v>
      </c>
      <c r="H71" s="10" t="s">
        <v>453</v>
      </c>
      <c r="I71" s="10" t="s">
        <v>579</v>
      </c>
      <c r="J71" s="10" t="s">
        <v>579</v>
      </c>
      <c r="K71" s="10" t="s">
        <v>579</v>
      </c>
      <c r="L71" s="14">
        <f>L72+L107</f>
        <v>414134.70000000007</v>
      </c>
      <c r="M71" s="15">
        <v>37963000</v>
      </c>
      <c r="N71" s="15">
        <v>42144000</v>
      </c>
      <c r="O71" s="15">
        <v>18126000</v>
      </c>
      <c r="P71" s="15">
        <v>8143400</v>
      </c>
    </row>
    <row r="72" spans="1:16" ht="36">
      <c r="A72" s="10" t="s">
        <v>574</v>
      </c>
      <c r="B72" s="10" t="s">
        <v>455</v>
      </c>
      <c r="C72" s="10" t="s">
        <v>576</v>
      </c>
      <c r="D72" s="10" t="s">
        <v>577</v>
      </c>
      <c r="E72" s="10" t="s">
        <v>574</v>
      </c>
      <c r="F72" s="18" t="s">
        <v>456</v>
      </c>
      <c r="G72" s="10" t="s">
        <v>579</v>
      </c>
      <c r="H72" s="10" t="s">
        <v>455</v>
      </c>
      <c r="I72" s="10" t="s">
        <v>579</v>
      </c>
      <c r="J72" s="10" t="s">
        <v>579</v>
      </c>
      <c r="K72" s="10" t="s">
        <v>579</v>
      </c>
      <c r="L72" s="17">
        <f>L73+L78+L81+L104</f>
        <v>412634.70000000007</v>
      </c>
      <c r="M72" s="15">
        <v>37963000</v>
      </c>
      <c r="N72" s="15">
        <v>42144000</v>
      </c>
      <c r="O72" s="15">
        <v>18126000</v>
      </c>
      <c r="P72" s="15">
        <v>8143400</v>
      </c>
    </row>
    <row r="73" spans="1:16" ht="28.5">
      <c r="A73" s="10" t="s">
        <v>917</v>
      </c>
      <c r="B73" s="10" t="s">
        <v>457</v>
      </c>
      <c r="C73" s="10" t="s">
        <v>576</v>
      </c>
      <c r="D73" s="10" t="s">
        <v>577</v>
      </c>
      <c r="E73" s="10" t="s">
        <v>458</v>
      </c>
      <c r="F73" s="16" t="s">
        <v>459</v>
      </c>
      <c r="G73" s="23" t="s">
        <v>579</v>
      </c>
      <c r="H73" s="23" t="s">
        <v>457</v>
      </c>
      <c r="I73" s="23" t="s">
        <v>579</v>
      </c>
      <c r="J73" s="23" t="s">
        <v>579</v>
      </c>
      <c r="K73" s="23" t="s">
        <v>579</v>
      </c>
      <c r="L73" s="24">
        <f>L74+L76</f>
        <v>74550.1</v>
      </c>
      <c r="M73" s="15">
        <v>37963000</v>
      </c>
      <c r="N73" s="15">
        <v>42144000</v>
      </c>
      <c r="O73" s="15">
        <v>18126000</v>
      </c>
      <c r="P73" s="15">
        <v>8143400</v>
      </c>
    </row>
    <row r="74" spans="1:16" ht="12.75">
      <c r="A74" s="10" t="s">
        <v>917</v>
      </c>
      <c r="B74" s="10" t="s">
        <v>460</v>
      </c>
      <c r="C74" s="10" t="s">
        <v>576</v>
      </c>
      <c r="D74" s="10" t="s">
        <v>577</v>
      </c>
      <c r="E74" s="10" t="s">
        <v>458</v>
      </c>
      <c r="F74" s="18" t="s">
        <v>461</v>
      </c>
      <c r="G74" s="10"/>
      <c r="H74" s="10"/>
      <c r="I74" s="10"/>
      <c r="J74" s="10"/>
      <c r="K74" s="10"/>
      <c r="L74" s="17">
        <f>L75</f>
        <v>46082.7</v>
      </c>
      <c r="M74" s="15"/>
      <c r="N74" s="15"/>
      <c r="O74" s="15"/>
      <c r="P74" s="15"/>
    </row>
    <row r="75" spans="1:16" ht="24">
      <c r="A75" s="19" t="s">
        <v>917</v>
      </c>
      <c r="B75" s="19" t="s">
        <v>460</v>
      </c>
      <c r="C75" s="19" t="s">
        <v>391</v>
      </c>
      <c r="D75" s="19" t="s">
        <v>577</v>
      </c>
      <c r="E75" s="19" t="s">
        <v>458</v>
      </c>
      <c r="F75" s="20" t="s">
        <v>462</v>
      </c>
      <c r="G75" s="19" t="s">
        <v>579</v>
      </c>
      <c r="H75" s="19" t="s">
        <v>460</v>
      </c>
      <c r="I75" s="19" t="s">
        <v>579</v>
      </c>
      <c r="J75" s="19" t="s">
        <v>579</v>
      </c>
      <c r="K75" s="19" t="s">
        <v>579</v>
      </c>
      <c r="L75" s="21">
        <v>46082.7</v>
      </c>
      <c r="M75" s="15">
        <v>37963000</v>
      </c>
      <c r="N75" s="15">
        <v>42144000</v>
      </c>
      <c r="O75" s="15">
        <v>18126000</v>
      </c>
      <c r="P75" s="15">
        <v>8143400</v>
      </c>
    </row>
    <row r="76" spans="1:16" ht="24">
      <c r="A76" s="10" t="s">
        <v>917</v>
      </c>
      <c r="B76" s="10" t="s">
        <v>463</v>
      </c>
      <c r="C76" s="10" t="s">
        <v>576</v>
      </c>
      <c r="D76" s="10" t="s">
        <v>577</v>
      </c>
      <c r="E76" s="10" t="s">
        <v>458</v>
      </c>
      <c r="F76" s="18" t="s">
        <v>464</v>
      </c>
      <c r="G76" s="10"/>
      <c r="H76" s="10"/>
      <c r="I76" s="10"/>
      <c r="J76" s="10"/>
      <c r="K76" s="10"/>
      <c r="L76" s="17">
        <f>L77</f>
        <v>28467.4</v>
      </c>
      <c r="M76" s="15"/>
      <c r="N76" s="15"/>
      <c r="O76" s="15"/>
      <c r="P76" s="15"/>
    </row>
    <row r="77" spans="1:16" ht="24">
      <c r="A77" s="19" t="s">
        <v>917</v>
      </c>
      <c r="B77" s="19" t="s">
        <v>463</v>
      </c>
      <c r="C77" s="19" t="s">
        <v>391</v>
      </c>
      <c r="D77" s="19" t="s">
        <v>577</v>
      </c>
      <c r="E77" s="19" t="s">
        <v>458</v>
      </c>
      <c r="F77" s="20" t="s">
        <v>465</v>
      </c>
      <c r="G77" s="19"/>
      <c r="H77" s="19"/>
      <c r="I77" s="19"/>
      <c r="J77" s="19"/>
      <c r="K77" s="19"/>
      <c r="L77" s="21">
        <v>28467.4</v>
      </c>
      <c r="M77" s="15"/>
      <c r="N77" s="15"/>
      <c r="O77" s="15"/>
      <c r="P77" s="15"/>
    </row>
    <row r="78" spans="1:16" ht="42.75">
      <c r="A78" s="10" t="s">
        <v>917</v>
      </c>
      <c r="B78" s="10" t="s">
        <v>466</v>
      </c>
      <c r="C78" s="10" t="s">
        <v>576</v>
      </c>
      <c r="D78" s="10" t="s">
        <v>577</v>
      </c>
      <c r="E78" s="10" t="s">
        <v>458</v>
      </c>
      <c r="F78" s="16" t="s">
        <v>467</v>
      </c>
      <c r="G78" s="23" t="s">
        <v>579</v>
      </c>
      <c r="H78" s="23" t="s">
        <v>468</v>
      </c>
      <c r="I78" s="23" t="s">
        <v>579</v>
      </c>
      <c r="J78" s="23" t="s">
        <v>579</v>
      </c>
      <c r="K78" s="23" t="s">
        <v>579</v>
      </c>
      <c r="L78" s="28">
        <f>L79</f>
        <v>37263.8</v>
      </c>
      <c r="M78" s="15">
        <v>0</v>
      </c>
      <c r="N78" s="15">
        <v>2644080</v>
      </c>
      <c r="O78" s="15">
        <v>1983570</v>
      </c>
      <c r="P78" s="15">
        <v>1074700</v>
      </c>
    </row>
    <row r="79" spans="1:16" ht="12.75">
      <c r="A79" s="10" t="s">
        <v>917</v>
      </c>
      <c r="B79" s="10" t="s">
        <v>469</v>
      </c>
      <c r="C79" s="10" t="s">
        <v>576</v>
      </c>
      <c r="D79" s="10" t="s">
        <v>577</v>
      </c>
      <c r="E79" s="10" t="s">
        <v>458</v>
      </c>
      <c r="F79" s="18" t="s">
        <v>470</v>
      </c>
      <c r="G79" s="10"/>
      <c r="H79" s="10"/>
      <c r="I79" s="10"/>
      <c r="J79" s="10"/>
      <c r="K79" s="10"/>
      <c r="L79" s="26">
        <f>L80</f>
        <v>37263.8</v>
      </c>
      <c r="M79" s="15"/>
      <c r="N79" s="15"/>
      <c r="O79" s="15"/>
      <c r="P79" s="15"/>
    </row>
    <row r="80" spans="1:16" ht="12.75">
      <c r="A80" s="19" t="s">
        <v>917</v>
      </c>
      <c r="B80" s="19" t="s">
        <v>469</v>
      </c>
      <c r="C80" s="19" t="s">
        <v>391</v>
      </c>
      <c r="D80" s="19" t="s">
        <v>577</v>
      </c>
      <c r="E80" s="19" t="s">
        <v>458</v>
      </c>
      <c r="F80" s="20" t="s">
        <v>471</v>
      </c>
      <c r="G80" s="10"/>
      <c r="H80" s="10"/>
      <c r="I80" s="10"/>
      <c r="J80" s="10"/>
      <c r="K80" s="10"/>
      <c r="L80" s="27">
        <v>37263.8</v>
      </c>
      <c r="M80" s="15"/>
      <c r="N80" s="15"/>
      <c r="O80" s="15"/>
      <c r="P80" s="15"/>
    </row>
    <row r="81" spans="1:16" ht="28.5">
      <c r="A81" s="10" t="s">
        <v>917</v>
      </c>
      <c r="B81" s="10" t="s">
        <v>472</v>
      </c>
      <c r="C81" s="10" t="s">
        <v>576</v>
      </c>
      <c r="D81" s="10" t="s">
        <v>577</v>
      </c>
      <c r="E81" s="10" t="s">
        <v>458</v>
      </c>
      <c r="F81" s="16" t="s">
        <v>473</v>
      </c>
      <c r="G81" s="10" t="s">
        <v>579</v>
      </c>
      <c r="H81" s="10" t="s">
        <v>466</v>
      </c>
      <c r="I81" s="10" t="s">
        <v>579</v>
      </c>
      <c r="J81" s="10" t="s">
        <v>579</v>
      </c>
      <c r="K81" s="10" t="s">
        <v>579</v>
      </c>
      <c r="L81" s="24">
        <f>L82+L84+L86+L88+L90+L92+L94+L96+L98+L100+L102</f>
        <v>300603.00000000006</v>
      </c>
      <c r="M81" s="15"/>
      <c r="N81" s="15"/>
      <c r="O81" s="15"/>
      <c r="P81" s="15"/>
    </row>
    <row r="82" spans="1:16" ht="24">
      <c r="A82" s="10" t="s">
        <v>917</v>
      </c>
      <c r="B82" s="10" t="s">
        <v>474</v>
      </c>
      <c r="C82" s="10" t="s">
        <v>576</v>
      </c>
      <c r="D82" s="10" t="s">
        <v>577</v>
      </c>
      <c r="E82" s="10" t="s">
        <v>458</v>
      </c>
      <c r="F82" s="18" t="s">
        <v>475</v>
      </c>
      <c r="G82" s="10"/>
      <c r="H82" s="10"/>
      <c r="I82" s="10"/>
      <c r="J82" s="10"/>
      <c r="K82" s="10"/>
      <c r="L82" s="26">
        <f>L83</f>
        <v>10179.6</v>
      </c>
      <c r="M82" s="15"/>
      <c r="N82" s="15"/>
      <c r="O82" s="15"/>
      <c r="P82" s="15"/>
    </row>
    <row r="83" spans="1:16" ht="24">
      <c r="A83" s="19" t="s">
        <v>917</v>
      </c>
      <c r="B83" s="19" t="s">
        <v>474</v>
      </c>
      <c r="C83" s="19" t="s">
        <v>391</v>
      </c>
      <c r="D83" s="19" t="s">
        <v>577</v>
      </c>
      <c r="E83" s="19" t="s">
        <v>458</v>
      </c>
      <c r="F83" s="20" t="s">
        <v>476</v>
      </c>
      <c r="G83" s="19"/>
      <c r="H83" s="19"/>
      <c r="I83" s="19"/>
      <c r="J83" s="19"/>
      <c r="K83" s="19"/>
      <c r="L83" s="27">
        <v>10179.6</v>
      </c>
      <c r="M83" s="15"/>
      <c r="N83" s="15"/>
      <c r="O83" s="15"/>
      <c r="P83" s="15"/>
    </row>
    <row r="84" spans="1:16" ht="36">
      <c r="A84" s="10" t="s">
        <v>917</v>
      </c>
      <c r="B84" s="10" t="s">
        <v>477</v>
      </c>
      <c r="C84" s="10" t="s">
        <v>576</v>
      </c>
      <c r="D84" s="10" t="s">
        <v>577</v>
      </c>
      <c r="E84" s="10" t="s">
        <v>458</v>
      </c>
      <c r="F84" s="18" t="s">
        <v>478</v>
      </c>
      <c r="G84" s="19"/>
      <c r="H84" s="19"/>
      <c r="I84" s="19"/>
      <c r="J84" s="19"/>
      <c r="K84" s="19"/>
      <c r="L84" s="26">
        <f>L85</f>
        <v>96.4</v>
      </c>
      <c r="M84" s="15"/>
      <c r="N84" s="15"/>
      <c r="O84" s="15"/>
      <c r="P84" s="15"/>
    </row>
    <row r="85" spans="1:16" ht="36">
      <c r="A85" s="19" t="s">
        <v>917</v>
      </c>
      <c r="B85" s="19" t="s">
        <v>477</v>
      </c>
      <c r="C85" s="19" t="s">
        <v>391</v>
      </c>
      <c r="D85" s="19" t="s">
        <v>577</v>
      </c>
      <c r="E85" s="19" t="s">
        <v>458</v>
      </c>
      <c r="F85" s="20" t="s">
        <v>479</v>
      </c>
      <c r="G85" s="19"/>
      <c r="H85" s="19"/>
      <c r="I85" s="19"/>
      <c r="J85" s="19"/>
      <c r="K85" s="19"/>
      <c r="L85" s="27">
        <v>96.4</v>
      </c>
      <c r="M85" s="15"/>
      <c r="N85" s="15"/>
      <c r="O85" s="15"/>
      <c r="P85" s="15"/>
    </row>
    <row r="86" spans="1:16" ht="48">
      <c r="A86" s="10" t="s">
        <v>917</v>
      </c>
      <c r="B86" s="10" t="s">
        <v>480</v>
      </c>
      <c r="C86" s="10" t="s">
        <v>576</v>
      </c>
      <c r="D86" s="10" t="s">
        <v>577</v>
      </c>
      <c r="E86" s="10" t="s">
        <v>458</v>
      </c>
      <c r="F86" s="18" t="s">
        <v>481</v>
      </c>
      <c r="G86" s="10"/>
      <c r="H86" s="10"/>
      <c r="I86" s="10"/>
      <c r="J86" s="10"/>
      <c r="K86" s="10"/>
      <c r="L86" s="26">
        <f>L87</f>
        <v>9</v>
      </c>
      <c r="M86" s="15"/>
      <c r="N86" s="15"/>
      <c r="O86" s="15"/>
      <c r="P86" s="15"/>
    </row>
    <row r="87" spans="1:16" ht="48">
      <c r="A87" s="19" t="s">
        <v>917</v>
      </c>
      <c r="B87" s="19" t="s">
        <v>480</v>
      </c>
      <c r="C87" s="19" t="s">
        <v>391</v>
      </c>
      <c r="D87" s="19" t="s">
        <v>577</v>
      </c>
      <c r="E87" s="19" t="s">
        <v>458</v>
      </c>
      <c r="F87" s="20" t="s">
        <v>961</v>
      </c>
      <c r="G87" s="19"/>
      <c r="H87" s="19"/>
      <c r="I87" s="19"/>
      <c r="J87" s="19"/>
      <c r="K87" s="19"/>
      <c r="L87" s="27">
        <v>9</v>
      </c>
      <c r="M87" s="15"/>
      <c r="N87" s="15"/>
      <c r="O87" s="15"/>
      <c r="P87" s="15"/>
    </row>
    <row r="88" spans="1:16" ht="36">
      <c r="A88" s="10" t="s">
        <v>917</v>
      </c>
      <c r="B88" s="10" t="s">
        <v>345</v>
      </c>
      <c r="C88" s="10" t="s">
        <v>576</v>
      </c>
      <c r="D88" s="10" t="s">
        <v>577</v>
      </c>
      <c r="E88" s="10" t="s">
        <v>458</v>
      </c>
      <c r="F88" s="18" t="s">
        <v>924</v>
      </c>
      <c r="G88" s="10"/>
      <c r="H88" s="10"/>
      <c r="I88" s="10"/>
      <c r="J88" s="10"/>
      <c r="K88" s="10"/>
      <c r="L88" s="26">
        <f>L89</f>
        <v>1702.6</v>
      </c>
      <c r="M88" s="15"/>
      <c r="N88" s="15"/>
      <c r="O88" s="15"/>
      <c r="P88" s="15"/>
    </row>
    <row r="89" spans="1:16" ht="36">
      <c r="A89" s="19" t="s">
        <v>917</v>
      </c>
      <c r="B89" s="19" t="s">
        <v>345</v>
      </c>
      <c r="C89" s="19" t="s">
        <v>391</v>
      </c>
      <c r="D89" s="19" t="s">
        <v>577</v>
      </c>
      <c r="E89" s="19" t="s">
        <v>458</v>
      </c>
      <c r="F89" s="20" t="s">
        <v>346</v>
      </c>
      <c r="G89" s="19"/>
      <c r="H89" s="19"/>
      <c r="I89" s="19"/>
      <c r="J89" s="19"/>
      <c r="K89" s="19"/>
      <c r="L89" s="27">
        <v>1702.6</v>
      </c>
      <c r="M89" s="15"/>
      <c r="N89" s="15"/>
      <c r="O89" s="15"/>
      <c r="P89" s="15"/>
    </row>
    <row r="90" spans="1:16" ht="36">
      <c r="A90" s="10" t="s">
        <v>917</v>
      </c>
      <c r="B90" s="10" t="s">
        <v>347</v>
      </c>
      <c r="C90" s="10" t="s">
        <v>576</v>
      </c>
      <c r="D90" s="10" t="s">
        <v>577</v>
      </c>
      <c r="E90" s="10" t="s">
        <v>458</v>
      </c>
      <c r="F90" s="18" t="s">
        <v>348</v>
      </c>
      <c r="G90" s="19"/>
      <c r="H90" s="19"/>
      <c r="I90" s="19"/>
      <c r="J90" s="19"/>
      <c r="K90" s="19"/>
      <c r="L90" s="26">
        <f>L91</f>
        <v>4344.2</v>
      </c>
      <c r="M90" s="15"/>
      <c r="N90" s="15"/>
      <c r="O90" s="15"/>
      <c r="P90" s="15"/>
    </row>
    <row r="91" spans="1:16" ht="24">
      <c r="A91" s="19" t="s">
        <v>917</v>
      </c>
      <c r="B91" s="19" t="s">
        <v>347</v>
      </c>
      <c r="C91" s="19" t="s">
        <v>391</v>
      </c>
      <c r="D91" s="19" t="s">
        <v>577</v>
      </c>
      <c r="E91" s="19" t="s">
        <v>458</v>
      </c>
      <c r="F91" s="20" t="s">
        <v>349</v>
      </c>
      <c r="G91" s="19"/>
      <c r="H91" s="19"/>
      <c r="I91" s="19"/>
      <c r="J91" s="19"/>
      <c r="K91" s="19"/>
      <c r="L91" s="27">
        <v>4344.2</v>
      </c>
      <c r="M91" s="15"/>
      <c r="N91" s="15"/>
      <c r="O91" s="15"/>
      <c r="P91" s="15"/>
    </row>
    <row r="92" spans="1:16" ht="36">
      <c r="A92" s="10" t="s">
        <v>917</v>
      </c>
      <c r="B92" s="10" t="s">
        <v>350</v>
      </c>
      <c r="C92" s="10" t="s">
        <v>576</v>
      </c>
      <c r="D92" s="10" t="s">
        <v>577</v>
      </c>
      <c r="E92" s="10" t="s">
        <v>458</v>
      </c>
      <c r="F92" s="18" t="s">
        <v>351</v>
      </c>
      <c r="G92" s="19"/>
      <c r="H92" s="19"/>
      <c r="I92" s="19"/>
      <c r="J92" s="19"/>
      <c r="K92" s="19"/>
      <c r="L92" s="26">
        <f>L93</f>
        <v>6633.4</v>
      </c>
      <c r="M92" s="15"/>
      <c r="N92" s="15"/>
      <c r="O92" s="15"/>
      <c r="P92" s="15"/>
    </row>
    <row r="93" spans="1:16" ht="36">
      <c r="A93" s="19" t="s">
        <v>917</v>
      </c>
      <c r="B93" s="19" t="s">
        <v>350</v>
      </c>
      <c r="C93" s="19" t="s">
        <v>391</v>
      </c>
      <c r="D93" s="19" t="s">
        <v>577</v>
      </c>
      <c r="E93" s="19" t="s">
        <v>458</v>
      </c>
      <c r="F93" s="20" t="s">
        <v>352</v>
      </c>
      <c r="G93" s="19"/>
      <c r="H93" s="19"/>
      <c r="I93" s="19"/>
      <c r="J93" s="19"/>
      <c r="K93" s="19"/>
      <c r="L93" s="27">
        <v>6633.4</v>
      </c>
      <c r="M93" s="15"/>
      <c r="N93" s="15"/>
      <c r="O93" s="15"/>
      <c r="P93" s="15"/>
    </row>
    <row r="94" spans="1:16" ht="36">
      <c r="A94" s="10" t="s">
        <v>917</v>
      </c>
      <c r="B94" s="10" t="s">
        <v>353</v>
      </c>
      <c r="C94" s="10" t="s">
        <v>576</v>
      </c>
      <c r="D94" s="10" t="s">
        <v>577</v>
      </c>
      <c r="E94" s="10" t="s">
        <v>458</v>
      </c>
      <c r="F94" s="18" t="s">
        <v>354</v>
      </c>
      <c r="G94" s="10"/>
      <c r="H94" s="10"/>
      <c r="I94" s="10"/>
      <c r="J94" s="10"/>
      <c r="K94" s="10"/>
      <c r="L94" s="17">
        <f>L95</f>
        <v>271223.2</v>
      </c>
      <c r="M94" s="15"/>
      <c r="N94" s="15"/>
      <c r="O94" s="15"/>
      <c r="P94" s="15"/>
    </row>
    <row r="95" spans="1:16" ht="24">
      <c r="A95" s="19" t="s">
        <v>917</v>
      </c>
      <c r="B95" s="19" t="s">
        <v>353</v>
      </c>
      <c r="C95" s="19" t="s">
        <v>391</v>
      </c>
      <c r="D95" s="19" t="s">
        <v>577</v>
      </c>
      <c r="E95" s="19" t="s">
        <v>458</v>
      </c>
      <c r="F95" s="20" t="s">
        <v>355</v>
      </c>
      <c r="G95" s="19"/>
      <c r="H95" s="19"/>
      <c r="I95" s="19"/>
      <c r="J95" s="19"/>
      <c r="K95" s="19"/>
      <c r="L95" s="21">
        <v>271223.2</v>
      </c>
      <c r="M95" s="15"/>
      <c r="N95" s="15"/>
      <c r="O95" s="15"/>
      <c r="P95" s="15"/>
    </row>
    <row r="96" spans="1:16" ht="60">
      <c r="A96" s="10" t="s">
        <v>917</v>
      </c>
      <c r="B96" s="10" t="s">
        <v>196</v>
      </c>
      <c r="C96" s="10" t="s">
        <v>576</v>
      </c>
      <c r="D96" s="10" t="s">
        <v>577</v>
      </c>
      <c r="E96" s="10" t="s">
        <v>458</v>
      </c>
      <c r="F96" s="18" t="s">
        <v>197</v>
      </c>
      <c r="G96" s="10"/>
      <c r="H96" s="10"/>
      <c r="I96" s="10"/>
      <c r="J96" s="10"/>
      <c r="K96" s="10"/>
      <c r="L96" s="17">
        <f>L97</f>
        <v>1988.4</v>
      </c>
      <c r="M96" s="15"/>
      <c r="N96" s="15"/>
      <c r="O96" s="15"/>
      <c r="P96" s="15"/>
    </row>
    <row r="97" spans="1:16" ht="60">
      <c r="A97" s="19" t="s">
        <v>917</v>
      </c>
      <c r="B97" s="19" t="s">
        <v>196</v>
      </c>
      <c r="C97" s="19" t="s">
        <v>391</v>
      </c>
      <c r="D97" s="19" t="s">
        <v>577</v>
      </c>
      <c r="E97" s="19" t="s">
        <v>458</v>
      </c>
      <c r="F97" s="20" t="s">
        <v>197</v>
      </c>
      <c r="G97" s="19"/>
      <c r="H97" s="19"/>
      <c r="I97" s="19"/>
      <c r="J97" s="19"/>
      <c r="K97" s="19"/>
      <c r="L97" s="21">
        <v>1988.4</v>
      </c>
      <c r="M97" s="15"/>
      <c r="N97" s="15"/>
      <c r="O97" s="15"/>
      <c r="P97" s="15"/>
    </row>
    <row r="98" spans="1:16" ht="60">
      <c r="A98" s="10" t="s">
        <v>917</v>
      </c>
      <c r="B98" s="10" t="s">
        <v>356</v>
      </c>
      <c r="C98" s="10" t="s">
        <v>576</v>
      </c>
      <c r="D98" s="10" t="s">
        <v>577</v>
      </c>
      <c r="E98" s="10" t="s">
        <v>458</v>
      </c>
      <c r="F98" s="18" t="s">
        <v>357</v>
      </c>
      <c r="G98" s="10"/>
      <c r="H98" s="10"/>
      <c r="I98" s="10"/>
      <c r="J98" s="10"/>
      <c r="K98" s="10"/>
      <c r="L98" s="26">
        <f>L99</f>
        <v>841.4</v>
      </c>
      <c r="M98" s="15"/>
      <c r="N98" s="15"/>
      <c r="O98" s="15"/>
      <c r="P98" s="15"/>
    </row>
    <row r="99" spans="1:16" ht="60">
      <c r="A99" s="19" t="s">
        <v>917</v>
      </c>
      <c r="B99" s="19" t="s">
        <v>356</v>
      </c>
      <c r="C99" s="19" t="s">
        <v>391</v>
      </c>
      <c r="D99" s="19" t="s">
        <v>577</v>
      </c>
      <c r="E99" s="19" t="s">
        <v>458</v>
      </c>
      <c r="F99" s="20" t="s">
        <v>925</v>
      </c>
      <c r="G99" s="19"/>
      <c r="H99" s="19"/>
      <c r="I99" s="19"/>
      <c r="J99" s="19"/>
      <c r="K99" s="19"/>
      <c r="L99" s="27">
        <v>841.4</v>
      </c>
      <c r="M99" s="15"/>
      <c r="N99" s="15"/>
      <c r="O99" s="15"/>
      <c r="P99" s="15"/>
    </row>
    <row r="100" spans="1:16" ht="48">
      <c r="A100" s="10" t="s">
        <v>917</v>
      </c>
      <c r="B100" s="10" t="s">
        <v>358</v>
      </c>
      <c r="C100" s="10" t="s">
        <v>576</v>
      </c>
      <c r="D100" s="10" t="s">
        <v>577</v>
      </c>
      <c r="E100" s="10" t="s">
        <v>458</v>
      </c>
      <c r="F100" s="18" t="s">
        <v>359</v>
      </c>
      <c r="G100" s="10"/>
      <c r="H100" s="10"/>
      <c r="I100" s="10"/>
      <c r="J100" s="10"/>
      <c r="K100" s="10"/>
      <c r="L100" s="26">
        <f>L101</f>
        <v>3418.1</v>
      </c>
      <c r="M100" s="15"/>
      <c r="N100" s="15"/>
      <c r="O100" s="15"/>
      <c r="P100" s="15"/>
    </row>
    <row r="101" spans="1:16" ht="48">
      <c r="A101" s="19" t="s">
        <v>917</v>
      </c>
      <c r="B101" s="19" t="s">
        <v>358</v>
      </c>
      <c r="C101" s="19" t="s">
        <v>391</v>
      </c>
      <c r="D101" s="19" t="s">
        <v>577</v>
      </c>
      <c r="E101" s="19" t="s">
        <v>458</v>
      </c>
      <c r="F101" s="20" t="s">
        <v>198</v>
      </c>
      <c r="G101" s="19"/>
      <c r="H101" s="19"/>
      <c r="I101" s="19"/>
      <c r="J101" s="19"/>
      <c r="K101" s="19"/>
      <c r="L101" s="27">
        <v>3418.1</v>
      </c>
      <c r="M101" s="15"/>
      <c r="N101" s="15"/>
      <c r="O101" s="15"/>
      <c r="P101" s="15"/>
    </row>
    <row r="102" spans="1:16" ht="96">
      <c r="A102" s="10" t="s">
        <v>917</v>
      </c>
      <c r="B102" s="10" t="s">
        <v>926</v>
      </c>
      <c r="C102" s="10" t="s">
        <v>576</v>
      </c>
      <c r="D102" s="10" t="s">
        <v>577</v>
      </c>
      <c r="E102" s="10" t="s">
        <v>458</v>
      </c>
      <c r="F102" s="18" t="s">
        <v>199</v>
      </c>
      <c r="G102" s="10"/>
      <c r="H102" s="10"/>
      <c r="I102" s="10"/>
      <c r="J102" s="10"/>
      <c r="K102" s="10"/>
      <c r="L102" s="26">
        <f>L103</f>
        <v>166.7</v>
      </c>
      <c r="M102" s="15"/>
      <c r="N102" s="15"/>
      <c r="O102" s="15"/>
      <c r="P102" s="15"/>
    </row>
    <row r="103" spans="1:16" ht="96">
      <c r="A103" s="19" t="s">
        <v>917</v>
      </c>
      <c r="B103" s="19" t="s">
        <v>926</v>
      </c>
      <c r="C103" s="19" t="s">
        <v>391</v>
      </c>
      <c r="D103" s="19" t="s">
        <v>577</v>
      </c>
      <c r="E103" s="19" t="s">
        <v>458</v>
      </c>
      <c r="F103" s="20" t="s">
        <v>200</v>
      </c>
      <c r="G103" s="19"/>
      <c r="H103" s="19"/>
      <c r="I103" s="19"/>
      <c r="J103" s="19"/>
      <c r="K103" s="19"/>
      <c r="L103" s="27">
        <v>166.7</v>
      </c>
      <c r="M103" s="15"/>
      <c r="N103" s="15"/>
      <c r="O103" s="15"/>
      <c r="P103" s="15"/>
    </row>
    <row r="104" spans="1:16" ht="14.25">
      <c r="A104" s="10" t="s">
        <v>917</v>
      </c>
      <c r="B104" s="10" t="s">
        <v>468</v>
      </c>
      <c r="C104" s="10" t="s">
        <v>576</v>
      </c>
      <c r="D104" s="10" t="s">
        <v>577</v>
      </c>
      <c r="E104" s="10" t="s">
        <v>458</v>
      </c>
      <c r="F104" s="16" t="s">
        <v>360</v>
      </c>
      <c r="G104" s="10"/>
      <c r="H104" s="10"/>
      <c r="I104" s="10"/>
      <c r="J104" s="10"/>
      <c r="K104" s="10"/>
      <c r="L104" s="28">
        <f>L105</f>
        <v>217.8</v>
      </c>
      <c r="M104" s="15"/>
      <c r="N104" s="15"/>
      <c r="O104" s="15"/>
      <c r="P104" s="15"/>
    </row>
    <row r="105" spans="1:16" ht="48">
      <c r="A105" s="10" t="s">
        <v>917</v>
      </c>
      <c r="B105" s="10" t="s">
        <v>361</v>
      </c>
      <c r="C105" s="10" t="s">
        <v>576</v>
      </c>
      <c r="D105" s="10" t="s">
        <v>577</v>
      </c>
      <c r="E105" s="10" t="s">
        <v>458</v>
      </c>
      <c r="F105" s="18" t="s">
        <v>882</v>
      </c>
      <c r="G105" s="10"/>
      <c r="H105" s="10"/>
      <c r="I105" s="10"/>
      <c r="J105" s="10"/>
      <c r="K105" s="10"/>
      <c r="L105" s="26">
        <f>L106</f>
        <v>217.8</v>
      </c>
      <c r="M105" s="15"/>
      <c r="N105" s="15"/>
      <c r="O105" s="15"/>
      <c r="P105" s="15"/>
    </row>
    <row r="106" spans="1:16" ht="36">
      <c r="A106" s="19" t="s">
        <v>917</v>
      </c>
      <c r="B106" s="19" t="s">
        <v>361</v>
      </c>
      <c r="C106" s="19" t="s">
        <v>391</v>
      </c>
      <c r="D106" s="19" t="s">
        <v>577</v>
      </c>
      <c r="E106" s="19" t="s">
        <v>458</v>
      </c>
      <c r="F106" s="20" t="s">
        <v>833</v>
      </c>
      <c r="G106" s="19"/>
      <c r="H106" s="19"/>
      <c r="I106" s="19"/>
      <c r="J106" s="19"/>
      <c r="K106" s="19"/>
      <c r="L106" s="27">
        <v>217.8</v>
      </c>
      <c r="M106" s="15"/>
      <c r="N106" s="15"/>
      <c r="O106" s="15"/>
      <c r="P106" s="15"/>
    </row>
    <row r="107" spans="1:16" ht="14.25">
      <c r="A107" s="10" t="s">
        <v>917</v>
      </c>
      <c r="B107" s="10" t="s">
        <v>927</v>
      </c>
      <c r="C107" s="10" t="s">
        <v>576</v>
      </c>
      <c r="D107" s="10" t="s">
        <v>577</v>
      </c>
      <c r="E107" s="10" t="s">
        <v>928</v>
      </c>
      <c r="F107" s="16" t="s">
        <v>261</v>
      </c>
      <c r="G107" s="10"/>
      <c r="H107" s="10"/>
      <c r="I107" s="10"/>
      <c r="J107" s="10"/>
      <c r="K107" s="10"/>
      <c r="L107" s="26">
        <f>L108</f>
        <v>1500</v>
      </c>
      <c r="M107" s="15"/>
      <c r="N107" s="15"/>
      <c r="O107" s="15"/>
      <c r="P107" s="15"/>
    </row>
    <row r="108" spans="1:16" ht="24">
      <c r="A108" s="19" t="s">
        <v>917</v>
      </c>
      <c r="B108" s="19" t="s">
        <v>259</v>
      </c>
      <c r="C108" s="19" t="s">
        <v>391</v>
      </c>
      <c r="D108" s="19" t="s">
        <v>577</v>
      </c>
      <c r="E108" s="19" t="s">
        <v>928</v>
      </c>
      <c r="F108" s="20" t="s">
        <v>260</v>
      </c>
      <c r="G108" s="10"/>
      <c r="H108" s="10"/>
      <c r="I108" s="10"/>
      <c r="J108" s="10"/>
      <c r="K108" s="10"/>
      <c r="L108" s="27">
        <v>1500</v>
      </c>
      <c r="M108" s="15"/>
      <c r="N108" s="15"/>
      <c r="O108" s="15"/>
      <c r="P108" s="15"/>
    </row>
    <row r="109" spans="1:12" ht="15.75">
      <c r="A109" s="32"/>
      <c r="B109" s="32"/>
      <c r="C109" s="32"/>
      <c r="D109" s="32"/>
      <c r="E109" s="33"/>
      <c r="F109" s="34" t="s">
        <v>834</v>
      </c>
      <c r="G109" s="33"/>
      <c r="H109" s="33"/>
      <c r="I109" s="33"/>
      <c r="J109" s="33"/>
      <c r="K109" s="33"/>
      <c r="L109" s="35">
        <f>L17+L71</f>
        <v>627708.5</v>
      </c>
    </row>
    <row r="110" spans="1:16" ht="12.75">
      <c r="A110" s="36"/>
      <c r="B110" s="36"/>
      <c r="C110" s="36"/>
      <c r="D110" s="36"/>
      <c r="E110" s="36"/>
      <c r="F110" s="36"/>
      <c r="G110" s="36"/>
      <c r="H110" s="36"/>
      <c r="I110" s="36"/>
      <c r="J110" s="36"/>
      <c r="K110" s="36"/>
      <c r="L110" s="37"/>
      <c r="M110" s="8">
        <v>87257549</v>
      </c>
      <c r="N110" s="8">
        <v>107437640</v>
      </c>
      <c r="O110" s="8">
        <v>71233650</v>
      </c>
      <c r="P110" s="8">
        <v>102087001</v>
      </c>
    </row>
    <row r="113" ht="15" customHeight="1">
      <c r="F113" s="38"/>
    </row>
    <row r="114" ht="15" customHeight="1">
      <c r="F114" s="39"/>
    </row>
    <row r="115" ht="15" customHeight="1">
      <c r="F115" s="39"/>
    </row>
    <row r="116" spans="6:12" ht="15" customHeight="1">
      <c r="F116" s="148"/>
      <c r="L116" s="40"/>
    </row>
    <row r="117" ht="15" customHeight="1">
      <c r="F117" s="148"/>
    </row>
  </sheetData>
  <mergeCells count="11">
    <mergeCell ref="F6:L6"/>
    <mergeCell ref="F7:L7"/>
    <mergeCell ref="A9:L9"/>
    <mergeCell ref="F1:L1"/>
    <mergeCell ref="F3:L3"/>
    <mergeCell ref="F5:L5"/>
    <mergeCell ref="F2:L2"/>
    <mergeCell ref="A10:L10"/>
    <mergeCell ref="A13:E15"/>
    <mergeCell ref="F13:F15"/>
    <mergeCell ref="L13:L15"/>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1:E60"/>
  <sheetViews>
    <sheetView workbookViewId="0" topLeftCell="A1">
      <selection activeCell="A11" sqref="A11"/>
    </sheetView>
  </sheetViews>
  <sheetFormatPr defaultColWidth="9.125" defaultRowHeight="12.75"/>
  <cols>
    <col min="1" max="1" width="70.125" style="0" customWidth="1"/>
    <col min="2" max="2" width="6.625" style="0" customWidth="1"/>
    <col min="3" max="3" width="10.00390625" style="0" customWidth="1"/>
  </cols>
  <sheetData>
    <row r="1" spans="1:3" ht="12.75">
      <c r="A1" s="163" t="s">
        <v>123</v>
      </c>
      <c r="B1" s="163"/>
      <c r="C1" s="163"/>
    </row>
    <row r="2" spans="1:3" ht="12.75">
      <c r="A2" s="163" t="s">
        <v>13</v>
      </c>
      <c r="B2" s="163"/>
      <c r="C2" s="163"/>
    </row>
    <row r="3" spans="1:3" ht="12.75">
      <c r="A3" s="163" t="s">
        <v>610</v>
      </c>
      <c r="B3" s="163"/>
      <c r="C3" s="163"/>
    </row>
    <row r="4" spans="1:3" ht="12.75">
      <c r="A4" s="188"/>
      <c r="B4" s="188"/>
      <c r="C4" s="188"/>
    </row>
    <row r="5" spans="1:3" ht="12.75">
      <c r="A5" s="163" t="s">
        <v>12</v>
      </c>
      <c r="B5" s="163"/>
      <c r="C5" s="163"/>
    </row>
    <row r="6" spans="1:3" ht="12.75">
      <c r="A6" s="163" t="s">
        <v>13</v>
      </c>
      <c r="B6" s="163"/>
      <c r="C6" s="163"/>
    </row>
    <row r="7" spans="1:3" ht="12.75">
      <c r="A7" s="163" t="s">
        <v>432</v>
      </c>
      <c r="B7" s="163"/>
      <c r="C7" s="163"/>
    </row>
    <row r="8" spans="1:3" ht="12.75">
      <c r="A8" s="163"/>
      <c r="B8" s="163"/>
      <c r="C8" s="163"/>
    </row>
    <row r="9" spans="1:3" ht="36" customHeight="1">
      <c r="A9" s="187" t="s">
        <v>795</v>
      </c>
      <c r="B9" s="187"/>
      <c r="C9" s="187"/>
    </row>
    <row r="10" spans="1:3" ht="15.75" customHeight="1">
      <c r="A10" s="54"/>
      <c r="B10" s="54"/>
      <c r="C10" s="2" t="s">
        <v>914</v>
      </c>
    </row>
    <row r="11" spans="1:3" ht="45.75" customHeight="1">
      <c r="A11" s="55" t="s">
        <v>14</v>
      </c>
      <c r="B11" s="55" t="s">
        <v>15</v>
      </c>
      <c r="C11" s="55" t="s">
        <v>835</v>
      </c>
    </row>
    <row r="12" spans="1:3" ht="12.75">
      <c r="A12" s="55" t="s">
        <v>130</v>
      </c>
      <c r="B12" s="55" t="s">
        <v>131</v>
      </c>
      <c r="C12" s="55" t="s">
        <v>132</v>
      </c>
    </row>
    <row r="13" spans="1:3" ht="12.75">
      <c r="A13" s="56" t="s">
        <v>16</v>
      </c>
      <c r="B13" s="57" t="s">
        <v>17</v>
      </c>
      <c r="C13" s="58">
        <f>C14+C15+C16+C17+C18+C19</f>
        <v>43632.8</v>
      </c>
    </row>
    <row r="14" spans="1:3" ht="25.5">
      <c r="A14" s="59" t="s">
        <v>18</v>
      </c>
      <c r="B14" s="60" t="s">
        <v>279</v>
      </c>
      <c r="C14" s="61">
        <v>849.5</v>
      </c>
    </row>
    <row r="15" spans="1:3" ht="25.5">
      <c r="A15" s="59" t="s">
        <v>280</v>
      </c>
      <c r="B15" s="60" t="s">
        <v>281</v>
      </c>
      <c r="C15" s="61">
        <v>1291.8</v>
      </c>
    </row>
    <row r="16" spans="1:3" ht="38.25">
      <c r="A16" s="59" t="s">
        <v>282</v>
      </c>
      <c r="B16" s="60" t="s">
        <v>597</v>
      </c>
      <c r="C16" s="61">
        <f>30788.1-556.3</f>
        <v>30231.8</v>
      </c>
    </row>
    <row r="17" spans="1:3" ht="25.5">
      <c r="A17" s="59" t="s">
        <v>647</v>
      </c>
      <c r="B17" s="60" t="s">
        <v>648</v>
      </c>
      <c r="C17" s="61">
        <v>5059</v>
      </c>
    </row>
    <row r="18" spans="1:3" ht="12.75">
      <c r="A18" s="59" t="s">
        <v>649</v>
      </c>
      <c r="B18" s="62" t="s">
        <v>650</v>
      </c>
      <c r="C18" s="61">
        <v>140</v>
      </c>
    </row>
    <row r="19" spans="1:3" ht="12.75">
      <c r="A19" s="59" t="s">
        <v>651</v>
      </c>
      <c r="B19" s="62" t="s">
        <v>652</v>
      </c>
      <c r="C19" s="61">
        <f>38.6+6022.1</f>
        <v>6060.700000000001</v>
      </c>
    </row>
    <row r="20" spans="1:3" ht="12.75">
      <c r="A20" s="63" t="s">
        <v>653</v>
      </c>
      <c r="B20" s="57" t="s">
        <v>654</v>
      </c>
      <c r="C20" s="58">
        <f>C21</f>
        <v>1702.6</v>
      </c>
    </row>
    <row r="21" spans="1:3" ht="12.75">
      <c r="A21" s="64" t="s">
        <v>655</v>
      </c>
      <c r="B21" s="62" t="s">
        <v>656</v>
      </c>
      <c r="C21" s="61">
        <v>1702.6</v>
      </c>
    </row>
    <row r="22" spans="1:3" ht="12.75">
      <c r="A22" s="65" t="s">
        <v>657</v>
      </c>
      <c r="B22" s="57" t="s">
        <v>658</v>
      </c>
      <c r="C22" s="58">
        <v>1415.9</v>
      </c>
    </row>
    <row r="23" spans="1:3" ht="12.75">
      <c r="A23" s="87" t="s">
        <v>881</v>
      </c>
      <c r="B23" s="62" t="s">
        <v>867</v>
      </c>
      <c r="C23" s="61">
        <v>1415.9</v>
      </c>
    </row>
    <row r="24" spans="1:3" ht="12.75">
      <c r="A24" s="56" t="s">
        <v>659</v>
      </c>
      <c r="B24" s="57" t="s">
        <v>660</v>
      </c>
      <c r="C24" s="58">
        <f>C25+C26+C27+C28</f>
        <v>19511.2</v>
      </c>
    </row>
    <row r="25" spans="1:3" ht="12.75">
      <c r="A25" s="59" t="s">
        <v>661</v>
      </c>
      <c r="B25" s="62" t="s">
        <v>662</v>
      </c>
      <c r="C25" s="61">
        <f>3101.2+114.8</f>
        <v>3216</v>
      </c>
    </row>
    <row r="26" spans="1:3" ht="12.75">
      <c r="A26" s="59" t="s">
        <v>663</v>
      </c>
      <c r="B26" s="62" t="s">
        <v>664</v>
      </c>
      <c r="C26" s="61">
        <v>6837.3</v>
      </c>
    </row>
    <row r="27" spans="1:3" ht="12.75">
      <c r="A27" s="87" t="s">
        <v>731</v>
      </c>
      <c r="B27" s="62" t="s">
        <v>732</v>
      </c>
      <c r="C27" s="61">
        <v>9098</v>
      </c>
    </row>
    <row r="28" spans="1:3" ht="12.75">
      <c r="A28" s="87" t="s">
        <v>665</v>
      </c>
      <c r="B28" s="62" t="s">
        <v>666</v>
      </c>
      <c r="C28" s="61">
        <v>359.9</v>
      </c>
    </row>
    <row r="29" spans="1:5" ht="12.75">
      <c r="A29" s="56" t="s">
        <v>667</v>
      </c>
      <c r="B29" s="57" t="s">
        <v>668</v>
      </c>
      <c r="C29" s="58">
        <f>C30+C32+C31</f>
        <v>13361.199999999999</v>
      </c>
      <c r="E29" s="140"/>
    </row>
    <row r="30" spans="1:3" ht="12.75">
      <c r="A30" s="59" t="s">
        <v>669</v>
      </c>
      <c r="B30" s="62" t="s">
        <v>670</v>
      </c>
      <c r="C30" s="61">
        <f>7936.4-250</f>
        <v>7686.4</v>
      </c>
    </row>
    <row r="31" spans="1:3" ht="12.75">
      <c r="A31" s="59" t="s">
        <v>671</v>
      </c>
      <c r="B31" s="62" t="s">
        <v>672</v>
      </c>
      <c r="C31" s="61">
        <v>525.9</v>
      </c>
    </row>
    <row r="32" spans="1:3" ht="17.25" customHeight="1">
      <c r="A32" s="59" t="s">
        <v>673</v>
      </c>
      <c r="B32" s="60" t="s">
        <v>674</v>
      </c>
      <c r="C32" s="61">
        <v>5148.9</v>
      </c>
    </row>
    <row r="33" spans="1:3" ht="12.75">
      <c r="A33" s="56" t="s">
        <v>675</v>
      </c>
      <c r="B33" s="57" t="s">
        <v>676</v>
      </c>
      <c r="C33" s="58">
        <f>C34+C35+C36+C37</f>
        <v>319231.3</v>
      </c>
    </row>
    <row r="34" spans="1:3" ht="12.75">
      <c r="A34" s="59" t="s">
        <v>677</v>
      </c>
      <c r="B34" s="62" t="s">
        <v>678</v>
      </c>
      <c r="C34" s="61">
        <v>59844.2</v>
      </c>
    </row>
    <row r="35" spans="1:3" ht="12.75">
      <c r="A35" s="59" t="s">
        <v>679</v>
      </c>
      <c r="B35" s="62" t="s">
        <v>680</v>
      </c>
      <c r="C35" s="61">
        <v>241662.3</v>
      </c>
    </row>
    <row r="36" spans="1:3" ht="12.75">
      <c r="A36" s="59" t="s">
        <v>681</v>
      </c>
      <c r="B36" s="62" t="s">
        <v>682</v>
      </c>
      <c r="C36" s="61">
        <v>4472.3</v>
      </c>
    </row>
    <row r="37" spans="1:3" ht="12.75">
      <c r="A37" s="59" t="s">
        <v>683</v>
      </c>
      <c r="B37" s="62" t="s">
        <v>684</v>
      </c>
      <c r="C37" s="61">
        <v>13252.5</v>
      </c>
    </row>
    <row r="38" spans="1:3" ht="12.75">
      <c r="A38" s="56" t="s">
        <v>685</v>
      </c>
      <c r="B38" s="57" t="s">
        <v>686</v>
      </c>
      <c r="C38" s="58">
        <f>C39+C40</f>
        <v>27681.2</v>
      </c>
    </row>
    <row r="39" spans="1:3" ht="12.75">
      <c r="A39" s="59" t="s">
        <v>687</v>
      </c>
      <c r="B39" s="62" t="s">
        <v>688</v>
      </c>
      <c r="C39" s="61">
        <v>27218.5</v>
      </c>
    </row>
    <row r="40" spans="1:3" ht="12.75">
      <c r="A40" s="59" t="s">
        <v>689</v>
      </c>
      <c r="B40" s="62" t="s">
        <v>690</v>
      </c>
      <c r="C40" s="61">
        <v>462.7</v>
      </c>
    </row>
    <row r="41" spans="1:3" ht="12.75">
      <c r="A41" s="56" t="s">
        <v>691</v>
      </c>
      <c r="B41" s="57" t="s">
        <v>692</v>
      </c>
      <c r="C41" s="58">
        <f>C42+C43+C44</f>
        <v>10681.5</v>
      </c>
    </row>
    <row r="42" spans="1:3" ht="12.75">
      <c r="A42" s="59" t="s">
        <v>317</v>
      </c>
      <c r="B42" s="62" t="s">
        <v>318</v>
      </c>
      <c r="C42" s="61">
        <f>2230.3+55.4</f>
        <v>2285.7000000000003</v>
      </c>
    </row>
    <row r="43" spans="1:3" ht="12.75">
      <c r="A43" s="59" t="s">
        <v>319</v>
      </c>
      <c r="B43" s="62" t="s">
        <v>320</v>
      </c>
      <c r="C43" s="61">
        <f>5389+556.3+1424+55.4</f>
        <v>7424.7</v>
      </c>
    </row>
    <row r="44" spans="1:3" ht="12.75">
      <c r="A44" s="59" t="s">
        <v>94</v>
      </c>
      <c r="B44" s="62" t="s">
        <v>95</v>
      </c>
      <c r="C44" s="61">
        <v>971.1</v>
      </c>
    </row>
    <row r="45" spans="1:3" ht="12.75">
      <c r="A45" s="56" t="s">
        <v>96</v>
      </c>
      <c r="B45" s="57" t="s">
        <v>97</v>
      </c>
      <c r="C45" s="58">
        <f>C46+C47+C48+C49+C50</f>
        <v>128344.3</v>
      </c>
    </row>
    <row r="46" spans="1:3" ht="12.75">
      <c r="A46" s="59" t="s">
        <v>98</v>
      </c>
      <c r="B46" s="62" t="s">
        <v>99</v>
      </c>
      <c r="C46" s="61">
        <f>'[1]вед.'!F302</f>
        <v>803.4</v>
      </c>
    </row>
    <row r="47" spans="1:3" ht="12.75">
      <c r="A47" s="59" t="s">
        <v>100</v>
      </c>
      <c r="B47" s="62" t="s">
        <v>101</v>
      </c>
      <c r="C47" s="61">
        <f>3238.3-6.2</f>
        <v>3232.1000000000004</v>
      </c>
    </row>
    <row r="48" spans="1:3" ht="12.75">
      <c r="A48" s="59" t="s">
        <v>102</v>
      </c>
      <c r="B48" s="62" t="s">
        <v>103</v>
      </c>
      <c r="C48" s="61">
        <f>114599.9+291.3-61.8</f>
        <v>114829.4</v>
      </c>
    </row>
    <row r="49" spans="1:3" ht="12.75">
      <c r="A49" s="59" t="s">
        <v>104</v>
      </c>
      <c r="B49" s="62" t="s">
        <v>105</v>
      </c>
      <c r="C49" s="61">
        <f>2852+517.6</f>
        <v>3369.6</v>
      </c>
    </row>
    <row r="50" spans="1:3" ht="12.75">
      <c r="A50" s="59" t="s">
        <v>106</v>
      </c>
      <c r="B50" s="62" t="s">
        <v>107</v>
      </c>
      <c r="C50" s="61">
        <v>6109.8</v>
      </c>
    </row>
    <row r="51" spans="1:3" ht="12.75">
      <c r="A51" s="67" t="s">
        <v>108</v>
      </c>
      <c r="B51" s="57" t="s">
        <v>109</v>
      </c>
      <c r="C51" s="68">
        <f>C52</f>
        <v>2534.4</v>
      </c>
    </row>
    <row r="52" spans="1:3" ht="12.75">
      <c r="A52" s="69" t="s">
        <v>110</v>
      </c>
      <c r="B52" s="62" t="s">
        <v>111</v>
      </c>
      <c r="C52" s="51">
        <v>2534.4</v>
      </c>
    </row>
    <row r="53" spans="1:3" ht="12.75">
      <c r="A53" s="67" t="s">
        <v>112</v>
      </c>
      <c r="B53" s="57" t="s">
        <v>113</v>
      </c>
      <c r="C53" s="68">
        <f>C54</f>
        <v>615.2</v>
      </c>
    </row>
    <row r="54" spans="1:3" ht="12.75">
      <c r="A54" s="69" t="s">
        <v>114</v>
      </c>
      <c r="B54" s="62" t="s">
        <v>115</v>
      </c>
      <c r="C54" s="51">
        <v>615.2</v>
      </c>
    </row>
    <row r="55" spans="1:3" ht="29.25" customHeight="1">
      <c r="A55" s="56" t="s">
        <v>116</v>
      </c>
      <c r="B55" s="57" t="s">
        <v>117</v>
      </c>
      <c r="C55" s="68">
        <f>C56+C57</f>
        <v>62559.4</v>
      </c>
    </row>
    <row r="56" spans="1:3" ht="25.5">
      <c r="A56" s="59" t="s">
        <v>118</v>
      </c>
      <c r="B56" s="60" t="s">
        <v>119</v>
      </c>
      <c r="C56" s="51">
        <f>'[2]вед.'!F383</f>
        <v>50969.9</v>
      </c>
    </row>
    <row r="57" spans="1:3" ht="12.75">
      <c r="A57" s="59" t="s">
        <v>120</v>
      </c>
      <c r="B57" s="62" t="s">
        <v>121</v>
      </c>
      <c r="C57" s="51">
        <f>'[2]вед.'!F390</f>
        <v>11589.5</v>
      </c>
    </row>
    <row r="58" spans="1:3" ht="12.75">
      <c r="A58" s="70" t="s">
        <v>122</v>
      </c>
      <c r="B58" s="71"/>
      <c r="C58" s="68">
        <f>C13+C20+C24+C29+C33+C38+C41+C45+C51+C53+C55+C22</f>
        <v>631271</v>
      </c>
    </row>
    <row r="59" ht="12.75">
      <c r="C59" s="141"/>
    </row>
    <row r="60" ht="12.75">
      <c r="C60" s="40"/>
    </row>
  </sheetData>
  <mergeCells count="9">
    <mergeCell ref="A8:C8"/>
    <mergeCell ref="A9:C9"/>
    <mergeCell ref="A1:C1"/>
    <mergeCell ref="A2:C2"/>
    <mergeCell ref="A3:C3"/>
    <mergeCell ref="A7:C7"/>
    <mergeCell ref="A4:C4"/>
    <mergeCell ref="A5:C5"/>
    <mergeCell ref="A6:C6"/>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2"/>
  </sheetPr>
  <dimension ref="A1:I937"/>
  <sheetViews>
    <sheetView workbookViewId="0" topLeftCell="A1">
      <selection activeCell="A4" sqref="A4:F4"/>
    </sheetView>
  </sheetViews>
  <sheetFormatPr defaultColWidth="9.00390625" defaultRowHeight="12.75"/>
  <cols>
    <col min="1" max="1" width="5.25390625" style="0" customWidth="1"/>
    <col min="2" max="2" width="46.625" style="0" customWidth="1"/>
    <col min="3" max="3" width="10.75390625" style="0" customWidth="1"/>
    <col min="4" max="4" width="8.75390625" style="0" customWidth="1"/>
    <col min="5" max="5" width="7.75390625" style="0" customWidth="1"/>
    <col min="6" max="6" width="13.875" style="0" customWidth="1"/>
  </cols>
  <sheetData>
    <row r="1" spans="1:6" ht="12.75">
      <c r="A1" s="163" t="s">
        <v>124</v>
      </c>
      <c r="B1" s="163"/>
      <c r="C1" s="163"/>
      <c r="D1" s="163"/>
      <c r="E1" s="163"/>
      <c r="F1" s="163"/>
    </row>
    <row r="2" spans="1:6" ht="12.75">
      <c r="A2" s="163" t="s">
        <v>720</v>
      </c>
      <c r="B2" s="163"/>
      <c r="C2" s="163"/>
      <c r="D2" s="163"/>
      <c r="E2" s="163"/>
      <c r="F2" s="163"/>
    </row>
    <row r="3" spans="1:6" ht="12.75">
      <c r="A3" s="163" t="s">
        <v>611</v>
      </c>
      <c r="B3" s="163"/>
      <c r="C3" s="163"/>
      <c r="D3" s="163"/>
      <c r="E3" s="163"/>
      <c r="F3" s="163"/>
    </row>
    <row r="4" spans="1:6" ht="12.75">
      <c r="A4" s="190"/>
      <c r="B4" s="190"/>
      <c r="C4" s="190"/>
      <c r="D4" s="190"/>
      <c r="E4" s="190"/>
      <c r="F4" s="190"/>
    </row>
    <row r="5" spans="1:6" ht="12.75">
      <c r="A5" s="163" t="s">
        <v>329</v>
      </c>
      <c r="B5" s="163"/>
      <c r="C5" s="163"/>
      <c r="D5" s="163"/>
      <c r="E5" s="163"/>
      <c r="F5" s="163"/>
    </row>
    <row r="6" spans="1:6" ht="12.75">
      <c r="A6" s="163" t="s">
        <v>720</v>
      </c>
      <c r="B6" s="163"/>
      <c r="C6" s="163"/>
      <c r="D6" s="163"/>
      <c r="E6" s="163"/>
      <c r="F6" s="163"/>
    </row>
    <row r="7" spans="1:6" ht="12.75">
      <c r="A7" s="163"/>
      <c r="B7" s="163"/>
      <c r="C7" s="163"/>
      <c r="D7" s="163" t="s">
        <v>794</v>
      </c>
      <c r="E7" s="163"/>
      <c r="F7" s="163"/>
    </row>
    <row r="8" spans="1:6" ht="12.75">
      <c r="A8" s="190"/>
      <c r="B8" s="190"/>
      <c r="C8" s="190"/>
      <c r="D8" s="190"/>
      <c r="E8" s="190"/>
      <c r="F8" s="190"/>
    </row>
    <row r="9" spans="1:6" ht="15.75" customHeight="1">
      <c r="A9" s="72"/>
      <c r="B9" s="54"/>
      <c r="C9" s="54"/>
      <c r="D9" s="54"/>
      <c r="E9" s="54"/>
      <c r="F9" s="73"/>
    </row>
    <row r="10" spans="1:6" ht="13.5" customHeight="1">
      <c r="A10" s="189" t="s">
        <v>125</v>
      </c>
      <c r="B10" s="189"/>
      <c r="C10" s="189"/>
      <c r="D10" s="189"/>
      <c r="E10" s="189"/>
      <c r="F10" s="189"/>
    </row>
    <row r="11" spans="1:6" ht="15.75" customHeight="1">
      <c r="A11" s="189" t="s">
        <v>721</v>
      </c>
      <c r="B11" s="189"/>
      <c r="C11" s="189"/>
      <c r="D11" s="189"/>
      <c r="E11" s="189"/>
      <c r="F11" s="189"/>
    </row>
    <row r="12" spans="1:6" ht="15.75" customHeight="1">
      <c r="A12" s="72"/>
      <c r="B12" s="54"/>
      <c r="C12" s="54"/>
      <c r="D12" s="54"/>
      <c r="E12" s="54"/>
      <c r="F12" s="2" t="s">
        <v>914</v>
      </c>
    </row>
    <row r="13" spans="1:6" ht="73.5" customHeight="1">
      <c r="A13" s="74" t="s">
        <v>126</v>
      </c>
      <c r="B13" s="75" t="s">
        <v>127</v>
      </c>
      <c r="C13" s="76" t="s">
        <v>15</v>
      </c>
      <c r="D13" s="76" t="s">
        <v>128</v>
      </c>
      <c r="E13" s="77" t="s">
        <v>129</v>
      </c>
      <c r="F13" s="78" t="s">
        <v>835</v>
      </c>
    </row>
    <row r="14" spans="1:6" ht="13.5" customHeight="1">
      <c r="A14" s="79" t="s">
        <v>130</v>
      </c>
      <c r="B14" s="79" t="s">
        <v>131</v>
      </c>
      <c r="C14" s="79" t="s">
        <v>132</v>
      </c>
      <c r="D14" s="79" t="s">
        <v>133</v>
      </c>
      <c r="E14" s="79" t="s">
        <v>134</v>
      </c>
      <c r="F14" s="79" t="s">
        <v>135</v>
      </c>
    </row>
    <row r="15" spans="1:7" ht="13.5" customHeight="1">
      <c r="A15" s="119" t="s">
        <v>722</v>
      </c>
      <c r="B15" s="120" t="s">
        <v>723</v>
      </c>
      <c r="C15" s="119"/>
      <c r="D15" s="119"/>
      <c r="E15" s="119"/>
      <c r="F15" s="121">
        <f>F16</f>
        <v>2141.3</v>
      </c>
      <c r="G15" s="122"/>
    </row>
    <row r="16" spans="1:8" ht="13.5" customHeight="1">
      <c r="A16" s="60" t="s">
        <v>722</v>
      </c>
      <c r="B16" s="43" t="s">
        <v>16</v>
      </c>
      <c r="C16" s="60" t="s">
        <v>17</v>
      </c>
      <c r="D16" s="60" t="s">
        <v>579</v>
      </c>
      <c r="E16" s="60" t="s">
        <v>579</v>
      </c>
      <c r="F16" s="123">
        <f>F17+F21</f>
        <v>2141.3</v>
      </c>
      <c r="G16" s="4"/>
      <c r="H16" s="40"/>
    </row>
    <row r="17" spans="1:7" ht="36" customHeight="1">
      <c r="A17" s="60" t="s">
        <v>722</v>
      </c>
      <c r="B17" s="43" t="s">
        <v>18</v>
      </c>
      <c r="C17" s="60" t="s">
        <v>279</v>
      </c>
      <c r="D17" s="60" t="s">
        <v>579</v>
      </c>
      <c r="E17" s="60" t="s">
        <v>579</v>
      </c>
      <c r="F17" s="123">
        <f>F18</f>
        <v>849.5</v>
      </c>
      <c r="G17" s="4"/>
    </row>
    <row r="18" spans="1:7" ht="48.75" customHeight="1">
      <c r="A18" s="60" t="s">
        <v>722</v>
      </c>
      <c r="B18" s="43" t="s">
        <v>137</v>
      </c>
      <c r="C18" s="60" t="s">
        <v>279</v>
      </c>
      <c r="D18" s="60" t="s">
        <v>138</v>
      </c>
      <c r="E18" s="60" t="s">
        <v>579</v>
      </c>
      <c r="F18" s="123">
        <f>F19</f>
        <v>849.5</v>
      </c>
      <c r="G18" s="4"/>
    </row>
    <row r="19" spans="1:7" ht="13.5" customHeight="1">
      <c r="A19" s="60" t="s">
        <v>722</v>
      </c>
      <c r="B19" s="43" t="s">
        <v>139</v>
      </c>
      <c r="C19" s="60" t="s">
        <v>279</v>
      </c>
      <c r="D19" s="60" t="s">
        <v>140</v>
      </c>
      <c r="E19" s="60" t="s">
        <v>579</v>
      </c>
      <c r="F19" s="123">
        <f>F20</f>
        <v>849.5</v>
      </c>
      <c r="G19" s="4"/>
    </row>
    <row r="20" spans="1:7" ht="33" customHeight="1">
      <c r="A20" s="60" t="s">
        <v>722</v>
      </c>
      <c r="B20" s="43" t="s">
        <v>141</v>
      </c>
      <c r="C20" s="60" t="s">
        <v>279</v>
      </c>
      <c r="D20" s="60" t="s">
        <v>140</v>
      </c>
      <c r="E20" s="60" t="s">
        <v>142</v>
      </c>
      <c r="F20" s="123">
        <v>849.5</v>
      </c>
      <c r="G20" s="4"/>
    </row>
    <row r="21" spans="1:7" ht="42.75" customHeight="1">
      <c r="A21" s="60" t="s">
        <v>722</v>
      </c>
      <c r="B21" s="43" t="s">
        <v>280</v>
      </c>
      <c r="C21" s="60" t="s">
        <v>281</v>
      </c>
      <c r="D21" s="60" t="s">
        <v>579</v>
      </c>
      <c r="E21" s="60" t="s">
        <v>579</v>
      </c>
      <c r="F21" s="123">
        <f>F22</f>
        <v>1291.8</v>
      </c>
      <c r="G21" s="4"/>
    </row>
    <row r="22" spans="1:7" ht="36.75" customHeight="1">
      <c r="A22" s="60" t="s">
        <v>722</v>
      </c>
      <c r="B22" s="43" t="s">
        <v>137</v>
      </c>
      <c r="C22" s="60" t="s">
        <v>281</v>
      </c>
      <c r="D22" s="60" t="s">
        <v>138</v>
      </c>
      <c r="E22" s="60" t="s">
        <v>579</v>
      </c>
      <c r="F22" s="123">
        <f>F23</f>
        <v>1291.8</v>
      </c>
      <c r="G22" s="4"/>
    </row>
    <row r="23" spans="1:7" ht="28.5" customHeight="1">
      <c r="A23" s="60" t="s">
        <v>722</v>
      </c>
      <c r="B23" s="43" t="s">
        <v>800</v>
      </c>
      <c r="C23" s="60" t="s">
        <v>281</v>
      </c>
      <c r="D23" s="60" t="s">
        <v>801</v>
      </c>
      <c r="E23" s="60" t="s">
        <v>579</v>
      </c>
      <c r="F23" s="123">
        <f>F24</f>
        <v>1291.8</v>
      </c>
      <c r="G23" s="4"/>
    </row>
    <row r="24" spans="1:7" ht="28.5" customHeight="1">
      <c r="A24" s="60" t="s">
        <v>722</v>
      </c>
      <c r="B24" s="43" t="s">
        <v>141</v>
      </c>
      <c r="C24" s="60" t="s">
        <v>281</v>
      </c>
      <c r="D24" s="60" t="s">
        <v>801</v>
      </c>
      <c r="E24" s="60" t="s">
        <v>142</v>
      </c>
      <c r="F24" s="123">
        <v>1291.8</v>
      </c>
      <c r="G24" s="4"/>
    </row>
    <row r="25" spans="1:8" ht="12.75">
      <c r="A25" s="90" t="s">
        <v>724</v>
      </c>
      <c r="B25" s="81" t="s">
        <v>136</v>
      </c>
      <c r="C25" s="80" t="s">
        <v>579</v>
      </c>
      <c r="D25" s="80" t="s">
        <v>579</v>
      </c>
      <c r="E25" s="80" t="s">
        <v>579</v>
      </c>
      <c r="F25" s="117">
        <f>F26+F44+F76+F98+F112+F160+F180+F155</f>
        <v>97189.69999999998</v>
      </c>
      <c r="G25" s="4"/>
      <c r="H25" s="82"/>
    </row>
    <row r="26" spans="1:7" ht="12.75">
      <c r="A26" s="60" t="s">
        <v>724</v>
      </c>
      <c r="B26" s="43" t="s">
        <v>16</v>
      </c>
      <c r="C26" s="60" t="s">
        <v>17</v>
      </c>
      <c r="D26" s="60" t="s">
        <v>579</v>
      </c>
      <c r="E26" s="60" t="s">
        <v>579</v>
      </c>
      <c r="F26" s="123">
        <f>F27+F40</f>
        <v>29074.3</v>
      </c>
      <c r="G26" s="4"/>
    </row>
    <row r="27" spans="1:7" ht="51">
      <c r="A27" s="60" t="s">
        <v>724</v>
      </c>
      <c r="B27" s="43" t="s">
        <v>282</v>
      </c>
      <c r="C27" s="60" t="s">
        <v>597</v>
      </c>
      <c r="D27" s="60" t="s">
        <v>579</v>
      </c>
      <c r="E27" s="60" t="s">
        <v>579</v>
      </c>
      <c r="F27" s="123">
        <f>F28+F34</f>
        <v>28934.3</v>
      </c>
      <c r="G27" s="4"/>
    </row>
    <row r="28" spans="1:7" ht="51">
      <c r="A28" s="60" t="s">
        <v>724</v>
      </c>
      <c r="B28" s="43" t="s">
        <v>137</v>
      </c>
      <c r="C28" s="60" t="s">
        <v>597</v>
      </c>
      <c r="D28" s="60" t="s">
        <v>138</v>
      </c>
      <c r="E28" s="60" t="s">
        <v>579</v>
      </c>
      <c r="F28" s="123">
        <f>F29+F32</f>
        <v>27583.6</v>
      </c>
      <c r="G28" s="4"/>
    </row>
    <row r="29" spans="1:7" ht="12.75">
      <c r="A29" s="60" t="s">
        <v>724</v>
      </c>
      <c r="B29" s="43" t="s">
        <v>143</v>
      </c>
      <c r="C29" s="60" t="s">
        <v>597</v>
      </c>
      <c r="D29" s="60" t="s">
        <v>797</v>
      </c>
      <c r="E29" s="60" t="s">
        <v>579</v>
      </c>
      <c r="F29" s="123">
        <f>F30</f>
        <v>26858</v>
      </c>
      <c r="G29" s="4"/>
    </row>
    <row r="30" spans="1:7" ht="12.75">
      <c r="A30" s="60" t="s">
        <v>724</v>
      </c>
      <c r="B30" s="43" t="s">
        <v>798</v>
      </c>
      <c r="C30" s="60" t="s">
        <v>597</v>
      </c>
      <c r="D30" s="60" t="s">
        <v>799</v>
      </c>
      <c r="E30" s="60" t="s">
        <v>579</v>
      </c>
      <c r="F30" s="123">
        <f>F31</f>
        <v>26858</v>
      </c>
      <c r="G30" s="4"/>
    </row>
    <row r="31" spans="1:7" ht="25.5">
      <c r="A31" s="60" t="s">
        <v>724</v>
      </c>
      <c r="B31" s="43" t="s">
        <v>141</v>
      </c>
      <c r="C31" s="60" t="s">
        <v>597</v>
      </c>
      <c r="D31" s="60" t="s">
        <v>799</v>
      </c>
      <c r="E31" s="60" t="s">
        <v>142</v>
      </c>
      <c r="F31" s="123">
        <f>27414.3-556.3</f>
        <v>26858</v>
      </c>
      <c r="G31" s="4"/>
    </row>
    <row r="32" spans="1:7" ht="38.25" customHeight="1">
      <c r="A32" s="60" t="s">
        <v>724</v>
      </c>
      <c r="B32" s="43" t="s">
        <v>60</v>
      </c>
      <c r="C32" s="60" t="s">
        <v>597</v>
      </c>
      <c r="D32" s="60" t="s">
        <v>61</v>
      </c>
      <c r="E32" s="60" t="s">
        <v>579</v>
      </c>
      <c r="F32" s="123">
        <f>F33</f>
        <v>725.6</v>
      </c>
      <c r="G32" s="4"/>
    </row>
    <row r="33" spans="1:7" ht="25.5">
      <c r="A33" s="60" t="s">
        <v>724</v>
      </c>
      <c r="B33" s="43" t="s">
        <v>141</v>
      </c>
      <c r="C33" s="60" t="s">
        <v>597</v>
      </c>
      <c r="D33" s="60" t="s">
        <v>61</v>
      </c>
      <c r="E33" s="60" t="s">
        <v>142</v>
      </c>
      <c r="F33" s="123">
        <v>725.6</v>
      </c>
      <c r="G33" s="4"/>
    </row>
    <row r="34" spans="1:7" ht="25.5">
      <c r="A34" s="60" t="s">
        <v>724</v>
      </c>
      <c r="B34" s="43" t="s">
        <v>725</v>
      </c>
      <c r="C34" s="60" t="s">
        <v>597</v>
      </c>
      <c r="D34" s="60" t="s">
        <v>63</v>
      </c>
      <c r="E34" s="60" t="s">
        <v>579</v>
      </c>
      <c r="F34" s="123">
        <f>F35</f>
        <v>1350.7</v>
      </c>
      <c r="G34" s="4"/>
    </row>
    <row r="35" spans="1:7" ht="89.25">
      <c r="A35" s="60" t="s">
        <v>724</v>
      </c>
      <c r="B35" s="43" t="s">
        <v>726</v>
      </c>
      <c r="C35" s="60" t="s">
        <v>597</v>
      </c>
      <c r="D35" s="60" t="s">
        <v>727</v>
      </c>
      <c r="E35" s="60"/>
      <c r="F35" s="123">
        <f>F36+F38</f>
        <v>1350.7</v>
      </c>
      <c r="G35" s="4"/>
    </row>
    <row r="36" spans="1:7" ht="38.25">
      <c r="A36" s="60" t="s">
        <v>724</v>
      </c>
      <c r="B36" s="43" t="s">
        <v>64</v>
      </c>
      <c r="C36" s="60" t="s">
        <v>597</v>
      </c>
      <c r="D36" s="60" t="s">
        <v>65</v>
      </c>
      <c r="E36" s="60" t="s">
        <v>579</v>
      </c>
      <c r="F36" s="123">
        <f>F37</f>
        <v>406.2</v>
      </c>
      <c r="G36" s="4"/>
    </row>
    <row r="37" spans="1:7" ht="25.5">
      <c r="A37" s="60" t="s">
        <v>724</v>
      </c>
      <c r="B37" s="43" t="s">
        <v>141</v>
      </c>
      <c r="C37" s="60" t="s">
        <v>597</v>
      </c>
      <c r="D37" s="60" t="s">
        <v>65</v>
      </c>
      <c r="E37" s="60" t="s">
        <v>142</v>
      </c>
      <c r="F37" s="123">
        <v>406.2</v>
      </c>
      <c r="G37" s="4"/>
    </row>
    <row r="38" spans="1:7" ht="38.25">
      <c r="A38" s="60" t="s">
        <v>724</v>
      </c>
      <c r="B38" s="43" t="s">
        <v>929</v>
      </c>
      <c r="C38" s="60" t="s">
        <v>597</v>
      </c>
      <c r="D38" s="60" t="s">
        <v>930</v>
      </c>
      <c r="E38" s="60" t="s">
        <v>579</v>
      </c>
      <c r="F38" s="123">
        <f>F39</f>
        <v>944.5</v>
      </c>
      <c r="G38" s="4"/>
    </row>
    <row r="39" spans="1:7" ht="25.5">
      <c r="A39" s="60" t="s">
        <v>724</v>
      </c>
      <c r="B39" s="43" t="s">
        <v>141</v>
      </c>
      <c r="C39" s="60" t="s">
        <v>597</v>
      </c>
      <c r="D39" s="60" t="s">
        <v>930</v>
      </c>
      <c r="E39" s="60" t="s">
        <v>142</v>
      </c>
      <c r="F39" s="123">
        <v>944.5</v>
      </c>
      <c r="G39" s="4"/>
    </row>
    <row r="40" spans="1:7" ht="12.75">
      <c r="A40" s="60" t="s">
        <v>724</v>
      </c>
      <c r="B40" s="43" t="s">
        <v>649</v>
      </c>
      <c r="C40" s="60" t="s">
        <v>650</v>
      </c>
      <c r="D40" s="60" t="s">
        <v>579</v>
      </c>
      <c r="E40" s="60" t="s">
        <v>579</v>
      </c>
      <c r="F40" s="123">
        <f>F41</f>
        <v>140</v>
      </c>
      <c r="G40" s="4"/>
    </row>
    <row r="41" spans="1:7" ht="12.75">
      <c r="A41" s="60" t="s">
        <v>724</v>
      </c>
      <c r="B41" s="43" t="s">
        <v>649</v>
      </c>
      <c r="C41" s="60" t="s">
        <v>650</v>
      </c>
      <c r="D41" s="60" t="s">
        <v>931</v>
      </c>
      <c r="E41" s="60" t="s">
        <v>579</v>
      </c>
      <c r="F41" s="123">
        <f>F42</f>
        <v>140</v>
      </c>
      <c r="G41" s="4"/>
    </row>
    <row r="42" spans="1:7" ht="12.75">
      <c r="A42" s="60" t="s">
        <v>724</v>
      </c>
      <c r="B42" s="43" t="s">
        <v>932</v>
      </c>
      <c r="C42" s="60" t="s">
        <v>650</v>
      </c>
      <c r="D42" s="60" t="s">
        <v>933</v>
      </c>
      <c r="E42" s="60" t="s">
        <v>579</v>
      </c>
      <c r="F42" s="123">
        <f>F43</f>
        <v>140</v>
      </c>
      <c r="G42" s="4"/>
    </row>
    <row r="43" spans="1:7" ht="12.75">
      <c r="A43" s="60" t="s">
        <v>724</v>
      </c>
      <c r="B43" s="43" t="s">
        <v>934</v>
      </c>
      <c r="C43" s="60" t="s">
        <v>650</v>
      </c>
      <c r="D43" s="60" t="s">
        <v>933</v>
      </c>
      <c r="E43" s="60" t="s">
        <v>935</v>
      </c>
      <c r="F43" s="123">
        <v>140</v>
      </c>
      <c r="G43" s="4"/>
    </row>
    <row r="44" spans="1:7" ht="12.75">
      <c r="A44" s="60" t="s">
        <v>724</v>
      </c>
      <c r="B44" s="43" t="s">
        <v>659</v>
      </c>
      <c r="C44" s="60" t="s">
        <v>660</v>
      </c>
      <c r="D44" s="60" t="s">
        <v>579</v>
      </c>
      <c r="E44" s="60" t="s">
        <v>579</v>
      </c>
      <c r="F44" s="123">
        <f>F45+F55+F59+F67</f>
        <v>18352.6</v>
      </c>
      <c r="G44" s="4"/>
    </row>
    <row r="45" spans="1:7" ht="12.75">
      <c r="A45" s="60" t="s">
        <v>724</v>
      </c>
      <c r="B45" s="43" t="s">
        <v>661</v>
      </c>
      <c r="C45" s="60" t="s">
        <v>662</v>
      </c>
      <c r="D45" s="60" t="s">
        <v>579</v>
      </c>
      <c r="E45" s="60" t="s">
        <v>579</v>
      </c>
      <c r="F45" s="123">
        <f>F46+F48+F51</f>
        <v>3216</v>
      </c>
      <c r="G45" s="4"/>
    </row>
    <row r="46" spans="1:7" ht="102">
      <c r="A46" s="60" t="s">
        <v>724</v>
      </c>
      <c r="B46" s="84" t="s">
        <v>728</v>
      </c>
      <c r="C46" s="85" t="s">
        <v>662</v>
      </c>
      <c r="D46" s="85" t="s">
        <v>756</v>
      </c>
      <c r="E46" s="85" t="s">
        <v>579</v>
      </c>
      <c r="F46" s="124">
        <f>F47</f>
        <v>114.8</v>
      </c>
      <c r="G46" s="4"/>
    </row>
    <row r="47" spans="1:7" ht="12.75">
      <c r="A47" s="60" t="s">
        <v>724</v>
      </c>
      <c r="B47" s="87" t="s">
        <v>757</v>
      </c>
      <c r="C47" s="85" t="s">
        <v>662</v>
      </c>
      <c r="D47" s="85" t="s">
        <v>756</v>
      </c>
      <c r="E47" s="85" t="s">
        <v>758</v>
      </c>
      <c r="F47" s="124">
        <v>114.8</v>
      </c>
      <c r="G47" s="4"/>
    </row>
    <row r="48" spans="1:7" ht="12.75">
      <c r="A48" s="60" t="s">
        <v>724</v>
      </c>
      <c r="B48" s="43" t="s">
        <v>62</v>
      </c>
      <c r="C48" s="60" t="s">
        <v>662</v>
      </c>
      <c r="D48" s="60" t="s">
        <v>63</v>
      </c>
      <c r="E48" s="60" t="s">
        <v>579</v>
      </c>
      <c r="F48" s="123">
        <f>F49</f>
        <v>3049.2999999999997</v>
      </c>
      <c r="G48" s="4"/>
    </row>
    <row r="49" spans="1:7" ht="38.25">
      <c r="A49" s="60" t="s">
        <v>724</v>
      </c>
      <c r="B49" s="43" t="s">
        <v>205</v>
      </c>
      <c r="C49" s="60" t="s">
        <v>662</v>
      </c>
      <c r="D49" s="60" t="s">
        <v>206</v>
      </c>
      <c r="E49" s="60" t="s">
        <v>579</v>
      </c>
      <c r="F49" s="123">
        <f>F50</f>
        <v>3049.2999999999997</v>
      </c>
      <c r="G49" s="4"/>
    </row>
    <row r="50" spans="1:7" ht="25.5">
      <c r="A50" s="60" t="s">
        <v>724</v>
      </c>
      <c r="B50" s="43" t="s">
        <v>141</v>
      </c>
      <c r="C50" s="60" t="s">
        <v>662</v>
      </c>
      <c r="D50" s="60" t="s">
        <v>206</v>
      </c>
      <c r="E50" s="60" t="s">
        <v>142</v>
      </c>
      <c r="F50" s="123">
        <f>3101.2-51.9</f>
        <v>3049.2999999999997</v>
      </c>
      <c r="G50" s="4"/>
    </row>
    <row r="51" spans="1:7" ht="12.75">
      <c r="A51" s="60" t="s">
        <v>724</v>
      </c>
      <c r="B51" s="43" t="s">
        <v>207</v>
      </c>
      <c r="C51" s="60" t="s">
        <v>662</v>
      </c>
      <c r="D51" s="60" t="s">
        <v>208</v>
      </c>
      <c r="E51" s="60" t="s">
        <v>579</v>
      </c>
      <c r="F51" s="123">
        <f>F52</f>
        <v>51.9</v>
      </c>
      <c r="G51" s="4"/>
    </row>
    <row r="52" spans="1:7" ht="63.75">
      <c r="A52" s="60" t="s">
        <v>724</v>
      </c>
      <c r="B52" s="43" t="s">
        <v>729</v>
      </c>
      <c r="C52" s="60" t="s">
        <v>662</v>
      </c>
      <c r="D52" s="60" t="s">
        <v>730</v>
      </c>
      <c r="E52" s="60"/>
      <c r="F52" s="123">
        <f>F53</f>
        <v>51.9</v>
      </c>
      <c r="G52" s="4"/>
    </row>
    <row r="53" spans="1:7" ht="51">
      <c r="A53" s="60" t="s">
        <v>724</v>
      </c>
      <c r="B53" s="43" t="s">
        <v>222</v>
      </c>
      <c r="C53" s="60" t="s">
        <v>662</v>
      </c>
      <c r="D53" s="60" t="s">
        <v>223</v>
      </c>
      <c r="E53" s="60" t="s">
        <v>579</v>
      </c>
      <c r="F53" s="123">
        <f>F54</f>
        <v>51.9</v>
      </c>
      <c r="G53" s="4"/>
    </row>
    <row r="54" spans="1:7" ht="12.75">
      <c r="A54" s="60" t="s">
        <v>724</v>
      </c>
      <c r="B54" s="43" t="s">
        <v>757</v>
      </c>
      <c r="C54" s="60" t="s">
        <v>662</v>
      </c>
      <c r="D54" s="60" t="s">
        <v>223</v>
      </c>
      <c r="E54" s="60" t="s">
        <v>758</v>
      </c>
      <c r="F54" s="123">
        <v>51.9</v>
      </c>
      <c r="G54" s="4"/>
    </row>
    <row r="55" spans="1:7" ht="12.75">
      <c r="A55" s="60" t="s">
        <v>724</v>
      </c>
      <c r="B55" s="43" t="s">
        <v>663</v>
      </c>
      <c r="C55" s="60" t="s">
        <v>664</v>
      </c>
      <c r="D55" s="60" t="s">
        <v>579</v>
      </c>
      <c r="E55" s="60" t="s">
        <v>579</v>
      </c>
      <c r="F55" s="123">
        <f>F56</f>
        <v>6837.3</v>
      </c>
      <c r="G55" s="4"/>
    </row>
    <row r="56" spans="1:7" ht="12.75">
      <c r="A56" s="60" t="s">
        <v>724</v>
      </c>
      <c r="B56" s="43" t="s">
        <v>334</v>
      </c>
      <c r="C56" s="60" t="s">
        <v>664</v>
      </c>
      <c r="D56" s="60" t="s">
        <v>335</v>
      </c>
      <c r="E56" s="60" t="s">
        <v>579</v>
      </c>
      <c r="F56" s="123">
        <f>F57</f>
        <v>6837.3</v>
      </c>
      <c r="G56" s="4"/>
    </row>
    <row r="57" spans="1:7" ht="25.5">
      <c r="A57" s="60" t="s">
        <v>724</v>
      </c>
      <c r="B57" s="43" t="s">
        <v>336</v>
      </c>
      <c r="C57" s="60" t="s">
        <v>664</v>
      </c>
      <c r="D57" s="60" t="s">
        <v>337</v>
      </c>
      <c r="E57" s="60" t="s">
        <v>579</v>
      </c>
      <c r="F57" s="123">
        <f>F58</f>
        <v>6837.3</v>
      </c>
      <c r="G57" s="4"/>
    </row>
    <row r="58" spans="1:7" ht="12.75">
      <c r="A58" s="60" t="s">
        <v>724</v>
      </c>
      <c r="B58" s="43" t="s">
        <v>757</v>
      </c>
      <c r="C58" s="60" t="s">
        <v>664</v>
      </c>
      <c r="D58" s="60" t="s">
        <v>337</v>
      </c>
      <c r="E58" s="60" t="s">
        <v>758</v>
      </c>
      <c r="F58" s="123">
        <v>6837.3</v>
      </c>
      <c r="G58" s="4"/>
    </row>
    <row r="59" spans="1:7" ht="12.75">
      <c r="A59" s="60" t="s">
        <v>724</v>
      </c>
      <c r="B59" s="87" t="s">
        <v>731</v>
      </c>
      <c r="C59" s="85" t="s">
        <v>732</v>
      </c>
      <c r="D59" s="85" t="s">
        <v>579</v>
      </c>
      <c r="E59" s="85"/>
      <c r="F59" s="86">
        <f>F63+F66</f>
        <v>7939.4</v>
      </c>
      <c r="G59" s="4"/>
    </row>
    <row r="60" spans="1:7" ht="12.75">
      <c r="A60" s="60" t="s">
        <v>724</v>
      </c>
      <c r="B60" s="43" t="s">
        <v>207</v>
      </c>
      <c r="C60" s="85" t="s">
        <v>732</v>
      </c>
      <c r="D60" s="85" t="s">
        <v>208</v>
      </c>
      <c r="E60" s="85"/>
      <c r="F60" s="86">
        <f>F61</f>
        <v>7935.7</v>
      </c>
      <c r="G60" s="4"/>
    </row>
    <row r="61" spans="1:7" ht="25.5">
      <c r="A61" s="60" t="s">
        <v>724</v>
      </c>
      <c r="B61" s="43" t="s">
        <v>693</v>
      </c>
      <c r="C61" s="85" t="s">
        <v>732</v>
      </c>
      <c r="D61" s="85" t="s">
        <v>733</v>
      </c>
      <c r="E61" s="85"/>
      <c r="F61" s="86">
        <f>F62</f>
        <v>7935.7</v>
      </c>
      <c r="G61" s="4"/>
    </row>
    <row r="62" spans="1:7" ht="38.25">
      <c r="A62" s="60" t="s">
        <v>724</v>
      </c>
      <c r="B62" s="87" t="s">
        <v>734</v>
      </c>
      <c r="C62" s="85" t="s">
        <v>732</v>
      </c>
      <c r="D62" s="85" t="s">
        <v>735</v>
      </c>
      <c r="E62" s="85"/>
      <c r="F62" s="86">
        <f>F63</f>
        <v>7935.7</v>
      </c>
      <c r="G62" s="4"/>
    </row>
    <row r="63" spans="1:7" ht="12.75">
      <c r="A63" s="60" t="s">
        <v>724</v>
      </c>
      <c r="B63" s="101" t="s">
        <v>755</v>
      </c>
      <c r="C63" s="102" t="s">
        <v>732</v>
      </c>
      <c r="D63" s="102" t="s">
        <v>735</v>
      </c>
      <c r="E63" s="102" t="s">
        <v>916</v>
      </c>
      <c r="F63" s="103">
        <v>7935.7</v>
      </c>
      <c r="G63" s="4"/>
    </row>
    <row r="64" spans="1:7" ht="38.25">
      <c r="A64" s="60" t="s">
        <v>724</v>
      </c>
      <c r="B64" s="87" t="s">
        <v>158</v>
      </c>
      <c r="C64" s="106" t="s">
        <v>732</v>
      </c>
      <c r="D64" s="106" t="s">
        <v>736</v>
      </c>
      <c r="E64" s="106"/>
      <c r="F64" s="107">
        <f>F65</f>
        <v>3.7</v>
      </c>
      <c r="G64" s="4"/>
    </row>
    <row r="65" spans="1:7" ht="51">
      <c r="A65" s="60" t="s">
        <v>724</v>
      </c>
      <c r="B65" s="87" t="s">
        <v>159</v>
      </c>
      <c r="C65" s="85" t="s">
        <v>732</v>
      </c>
      <c r="D65" s="85" t="s">
        <v>736</v>
      </c>
      <c r="E65" s="85"/>
      <c r="F65" s="86">
        <f>F66</f>
        <v>3.7</v>
      </c>
      <c r="G65" s="4"/>
    </row>
    <row r="66" spans="1:7" ht="12.75">
      <c r="A66" s="60" t="s">
        <v>724</v>
      </c>
      <c r="B66" s="101" t="s">
        <v>755</v>
      </c>
      <c r="C66" s="102" t="s">
        <v>732</v>
      </c>
      <c r="D66" s="102" t="s">
        <v>736</v>
      </c>
      <c r="E66" s="102" t="s">
        <v>916</v>
      </c>
      <c r="F66" s="103">
        <v>3.7</v>
      </c>
      <c r="G66" s="4"/>
    </row>
    <row r="67" spans="1:7" ht="12.75">
      <c r="A67" s="60" t="s">
        <v>724</v>
      </c>
      <c r="B67" s="87" t="s">
        <v>665</v>
      </c>
      <c r="C67" s="85" t="s">
        <v>666</v>
      </c>
      <c r="D67" s="85" t="s">
        <v>579</v>
      </c>
      <c r="E67" s="85"/>
      <c r="F67" s="86">
        <f>F70+F73+F74</f>
        <v>359.90000000000003</v>
      </c>
      <c r="G67" s="4"/>
    </row>
    <row r="68" spans="1:7" ht="12.75">
      <c r="A68" s="60" t="s">
        <v>724</v>
      </c>
      <c r="B68" s="43" t="s">
        <v>207</v>
      </c>
      <c r="C68" s="85" t="s">
        <v>666</v>
      </c>
      <c r="D68" s="85" t="s">
        <v>339</v>
      </c>
      <c r="E68" s="85"/>
      <c r="F68" s="86">
        <f>F69</f>
        <v>306.8</v>
      </c>
      <c r="G68" s="4"/>
    </row>
    <row r="69" spans="1:7" ht="51">
      <c r="A69" s="60" t="s">
        <v>724</v>
      </c>
      <c r="B69" s="87" t="s">
        <v>338</v>
      </c>
      <c r="C69" s="85" t="s">
        <v>666</v>
      </c>
      <c r="D69" s="85" t="s">
        <v>339</v>
      </c>
      <c r="E69" s="85"/>
      <c r="F69" s="86">
        <f>F70</f>
        <v>306.8</v>
      </c>
      <c r="G69" s="4"/>
    </row>
    <row r="70" spans="1:7" ht="25.5">
      <c r="A70" s="60" t="s">
        <v>724</v>
      </c>
      <c r="B70" s="101" t="s">
        <v>141</v>
      </c>
      <c r="C70" s="102" t="s">
        <v>666</v>
      </c>
      <c r="D70" s="102" t="s">
        <v>339</v>
      </c>
      <c r="E70" s="102" t="s">
        <v>142</v>
      </c>
      <c r="F70" s="103">
        <v>306.8</v>
      </c>
      <c r="G70" s="4"/>
    </row>
    <row r="71" spans="1:7" ht="12.75">
      <c r="A71" s="60" t="s">
        <v>724</v>
      </c>
      <c r="B71" s="43" t="s">
        <v>889</v>
      </c>
      <c r="C71" s="106" t="s">
        <v>666</v>
      </c>
      <c r="D71" s="106" t="s">
        <v>890</v>
      </c>
      <c r="E71" s="106"/>
      <c r="F71" s="107">
        <f>F72</f>
        <v>50</v>
      </c>
      <c r="G71" s="4"/>
    </row>
    <row r="72" spans="1:7" ht="38.25">
      <c r="A72" s="60" t="s">
        <v>724</v>
      </c>
      <c r="B72" s="87" t="s">
        <v>737</v>
      </c>
      <c r="C72" s="85" t="s">
        <v>666</v>
      </c>
      <c r="D72" s="85" t="s">
        <v>738</v>
      </c>
      <c r="E72" s="85"/>
      <c r="F72" s="86">
        <f>F73</f>
        <v>50</v>
      </c>
      <c r="G72" s="4"/>
    </row>
    <row r="73" spans="1:7" ht="25.5">
      <c r="A73" s="60" t="s">
        <v>724</v>
      </c>
      <c r="B73" s="101" t="s">
        <v>141</v>
      </c>
      <c r="C73" s="102" t="s">
        <v>666</v>
      </c>
      <c r="D73" s="102" t="s">
        <v>738</v>
      </c>
      <c r="E73" s="102" t="s">
        <v>142</v>
      </c>
      <c r="F73" s="103">
        <v>50</v>
      </c>
      <c r="G73" s="4"/>
    </row>
    <row r="74" spans="1:7" ht="63.75">
      <c r="A74" s="60" t="s">
        <v>724</v>
      </c>
      <c r="B74" s="87" t="s">
        <v>739</v>
      </c>
      <c r="C74" s="85" t="s">
        <v>666</v>
      </c>
      <c r="D74" s="85" t="s">
        <v>340</v>
      </c>
      <c r="E74" s="85"/>
      <c r="F74" s="86">
        <f>F75</f>
        <v>3.1</v>
      </c>
      <c r="G74" s="4"/>
    </row>
    <row r="75" spans="1:7" ht="25.5">
      <c r="A75" s="60" t="s">
        <v>724</v>
      </c>
      <c r="B75" s="101" t="s">
        <v>141</v>
      </c>
      <c r="C75" s="102" t="s">
        <v>666</v>
      </c>
      <c r="D75" s="102" t="s">
        <v>340</v>
      </c>
      <c r="E75" s="102" t="s">
        <v>142</v>
      </c>
      <c r="F75" s="103">
        <v>3.1</v>
      </c>
      <c r="G75" s="4"/>
    </row>
    <row r="76" spans="1:7" ht="12.75">
      <c r="A76" s="60" t="s">
        <v>724</v>
      </c>
      <c r="B76" s="43" t="s">
        <v>667</v>
      </c>
      <c r="C76" s="60" t="s">
        <v>668</v>
      </c>
      <c r="D76" s="60" t="s">
        <v>579</v>
      </c>
      <c r="E76" s="60" t="s">
        <v>579</v>
      </c>
      <c r="F76" s="123">
        <f>F77+F93+F88</f>
        <v>13225.199999999999</v>
      </c>
      <c r="G76" s="4"/>
    </row>
    <row r="77" spans="1:7" ht="12.75">
      <c r="A77" s="60" t="s">
        <v>724</v>
      </c>
      <c r="B77" s="43" t="s">
        <v>669</v>
      </c>
      <c r="C77" s="60" t="s">
        <v>670</v>
      </c>
      <c r="D77" s="60" t="s">
        <v>579</v>
      </c>
      <c r="E77" s="60" t="s">
        <v>579</v>
      </c>
      <c r="F77" s="123">
        <f>F78+F81+F84</f>
        <v>7686.4</v>
      </c>
      <c r="G77" s="4"/>
    </row>
    <row r="78" spans="1:7" ht="12.75">
      <c r="A78" s="60" t="s">
        <v>724</v>
      </c>
      <c r="B78" s="43" t="s">
        <v>341</v>
      </c>
      <c r="C78" s="60" t="s">
        <v>670</v>
      </c>
      <c r="D78" s="60" t="s">
        <v>342</v>
      </c>
      <c r="E78" s="60" t="s">
        <v>579</v>
      </c>
      <c r="F78" s="123">
        <f>F79</f>
        <v>55.9</v>
      </c>
      <c r="G78" s="4"/>
    </row>
    <row r="79" spans="1:7" ht="38.25">
      <c r="A79" s="60" t="s">
        <v>724</v>
      </c>
      <c r="B79" s="43" t="s">
        <v>343</v>
      </c>
      <c r="C79" s="60" t="s">
        <v>670</v>
      </c>
      <c r="D79" s="60" t="s">
        <v>344</v>
      </c>
      <c r="E79" s="60" t="s">
        <v>579</v>
      </c>
      <c r="F79" s="123">
        <f>F80</f>
        <v>55.9</v>
      </c>
      <c r="G79" s="4"/>
    </row>
    <row r="80" spans="1:7" ht="12.75">
      <c r="A80" s="60" t="s">
        <v>724</v>
      </c>
      <c r="B80" s="43" t="s">
        <v>757</v>
      </c>
      <c r="C80" s="60" t="s">
        <v>670</v>
      </c>
      <c r="D80" s="60" t="s">
        <v>344</v>
      </c>
      <c r="E80" s="60" t="s">
        <v>758</v>
      </c>
      <c r="F80" s="123">
        <v>55.9</v>
      </c>
      <c r="G80" s="4"/>
    </row>
    <row r="81" spans="1:7" ht="12.75">
      <c r="A81" s="60" t="s">
        <v>724</v>
      </c>
      <c r="B81" s="43" t="s">
        <v>889</v>
      </c>
      <c r="C81" s="60" t="s">
        <v>670</v>
      </c>
      <c r="D81" s="60" t="s">
        <v>890</v>
      </c>
      <c r="E81" s="60" t="s">
        <v>579</v>
      </c>
      <c r="F81" s="123">
        <f>F82</f>
        <v>2100</v>
      </c>
      <c r="G81" s="4"/>
    </row>
    <row r="82" spans="1:7" ht="38.25">
      <c r="A82" s="60" t="s">
        <v>724</v>
      </c>
      <c r="B82" s="43" t="s">
        <v>891</v>
      </c>
      <c r="C82" s="60" t="s">
        <v>670</v>
      </c>
      <c r="D82" s="60" t="s">
        <v>892</v>
      </c>
      <c r="E82" s="60" t="s">
        <v>579</v>
      </c>
      <c r="F82" s="123">
        <f>F83</f>
        <v>2100</v>
      </c>
      <c r="G82" s="4"/>
    </row>
    <row r="83" spans="1:7" ht="12.75">
      <c r="A83" s="60" t="s">
        <v>724</v>
      </c>
      <c r="B83" s="43" t="s">
        <v>740</v>
      </c>
      <c r="C83" s="60" t="s">
        <v>670</v>
      </c>
      <c r="D83" s="60" t="s">
        <v>892</v>
      </c>
      <c r="E83" s="60" t="s">
        <v>916</v>
      </c>
      <c r="F83" s="123">
        <v>2100</v>
      </c>
      <c r="G83" s="4"/>
    </row>
    <row r="84" spans="1:7" ht="12.75">
      <c r="A84" s="60" t="s">
        <v>724</v>
      </c>
      <c r="B84" s="43" t="s">
        <v>62</v>
      </c>
      <c r="C84" s="60" t="s">
        <v>670</v>
      </c>
      <c r="D84" s="60" t="s">
        <v>63</v>
      </c>
      <c r="E84" s="60" t="s">
        <v>579</v>
      </c>
      <c r="F84" s="123">
        <f>F86</f>
        <v>5530.5</v>
      </c>
      <c r="G84" s="4"/>
    </row>
    <row r="85" spans="1:7" ht="64.5" customHeight="1">
      <c r="A85" s="60" t="s">
        <v>724</v>
      </c>
      <c r="B85" s="43" t="s">
        <v>741</v>
      </c>
      <c r="C85" s="60" t="s">
        <v>670</v>
      </c>
      <c r="D85" s="60" t="s">
        <v>742</v>
      </c>
      <c r="E85" s="60"/>
      <c r="F85" s="123">
        <f>F86</f>
        <v>5530.5</v>
      </c>
      <c r="G85" s="4"/>
    </row>
    <row r="86" spans="1:7" ht="38.25">
      <c r="A86" s="60" t="s">
        <v>724</v>
      </c>
      <c r="B86" s="43" t="s">
        <v>743</v>
      </c>
      <c r="C86" s="60" t="s">
        <v>670</v>
      </c>
      <c r="D86" s="60" t="s">
        <v>802</v>
      </c>
      <c r="E86" s="60" t="s">
        <v>579</v>
      </c>
      <c r="F86" s="123">
        <f>F87</f>
        <v>5530.5</v>
      </c>
      <c r="G86" s="4"/>
    </row>
    <row r="87" spans="1:7" ht="12.75">
      <c r="A87" s="60" t="s">
        <v>724</v>
      </c>
      <c r="B87" s="43" t="s">
        <v>757</v>
      </c>
      <c r="C87" s="60" t="s">
        <v>670</v>
      </c>
      <c r="D87" s="60" t="s">
        <v>802</v>
      </c>
      <c r="E87" s="60" t="s">
        <v>758</v>
      </c>
      <c r="F87" s="123">
        <v>5530.5</v>
      </c>
      <c r="G87" s="4"/>
    </row>
    <row r="88" spans="1:7" ht="12.75">
      <c r="A88" s="60" t="s">
        <v>724</v>
      </c>
      <c r="B88" s="87" t="s">
        <v>671</v>
      </c>
      <c r="C88" s="85" t="s">
        <v>672</v>
      </c>
      <c r="D88" s="85" t="s">
        <v>579</v>
      </c>
      <c r="E88" s="85"/>
      <c r="F88" s="124">
        <f>F89</f>
        <v>389.9</v>
      </c>
      <c r="G88" s="4"/>
    </row>
    <row r="89" spans="1:7" ht="25.5">
      <c r="A89" s="60" t="s">
        <v>724</v>
      </c>
      <c r="B89" s="87" t="s">
        <v>744</v>
      </c>
      <c r="C89" s="85" t="s">
        <v>672</v>
      </c>
      <c r="D89" s="85" t="s">
        <v>745</v>
      </c>
      <c r="E89" s="85"/>
      <c r="F89" s="124">
        <f>F91</f>
        <v>389.9</v>
      </c>
      <c r="G89" s="4"/>
    </row>
    <row r="90" spans="1:7" ht="12.75">
      <c r="A90" s="60" t="s">
        <v>724</v>
      </c>
      <c r="B90" s="87" t="s">
        <v>746</v>
      </c>
      <c r="C90" s="85" t="s">
        <v>672</v>
      </c>
      <c r="D90" s="85" t="s">
        <v>747</v>
      </c>
      <c r="E90" s="85"/>
      <c r="F90" s="124">
        <f>F91</f>
        <v>389.9</v>
      </c>
      <c r="G90" s="4"/>
    </row>
    <row r="91" spans="1:7" ht="12.75">
      <c r="A91" s="60" t="s">
        <v>724</v>
      </c>
      <c r="B91" s="87" t="s">
        <v>748</v>
      </c>
      <c r="C91" s="85" t="s">
        <v>672</v>
      </c>
      <c r="D91" s="85" t="s">
        <v>749</v>
      </c>
      <c r="E91" s="85"/>
      <c r="F91" s="124">
        <f>F92</f>
        <v>389.9</v>
      </c>
      <c r="G91" s="4"/>
    </row>
    <row r="92" spans="1:7" ht="12.75">
      <c r="A92" s="60" t="s">
        <v>724</v>
      </c>
      <c r="B92" s="87" t="s">
        <v>934</v>
      </c>
      <c r="C92" s="85" t="s">
        <v>672</v>
      </c>
      <c r="D92" s="85" t="s">
        <v>749</v>
      </c>
      <c r="E92" s="85" t="s">
        <v>935</v>
      </c>
      <c r="F92" s="124">
        <v>389.9</v>
      </c>
      <c r="G92" s="4"/>
    </row>
    <row r="93" spans="1:7" ht="25.5">
      <c r="A93" s="60" t="s">
        <v>724</v>
      </c>
      <c r="B93" s="43" t="s">
        <v>673</v>
      </c>
      <c r="C93" s="60" t="s">
        <v>674</v>
      </c>
      <c r="D93" s="60" t="s">
        <v>579</v>
      </c>
      <c r="E93" s="60" t="s">
        <v>579</v>
      </c>
      <c r="F93" s="123">
        <f>F94</f>
        <v>5148.9</v>
      </c>
      <c r="G93" s="4"/>
    </row>
    <row r="94" spans="1:7" ht="51">
      <c r="A94" s="60" t="s">
        <v>724</v>
      </c>
      <c r="B94" s="43" t="s">
        <v>137</v>
      </c>
      <c r="C94" s="60" t="s">
        <v>674</v>
      </c>
      <c r="D94" s="60" t="s">
        <v>138</v>
      </c>
      <c r="E94" s="60" t="s">
        <v>579</v>
      </c>
      <c r="F94" s="123">
        <f>F95</f>
        <v>5148.9</v>
      </c>
      <c r="G94" s="4"/>
    </row>
    <row r="95" spans="1:7" ht="25.5">
      <c r="A95" s="60" t="s">
        <v>724</v>
      </c>
      <c r="B95" s="43" t="s">
        <v>803</v>
      </c>
      <c r="C95" s="60" t="s">
        <v>674</v>
      </c>
      <c r="D95" s="60" t="s">
        <v>804</v>
      </c>
      <c r="E95" s="60" t="s">
        <v>579</v>
      </c>
      <c r="F95" s="123">
        <f>F96+F97</f>
        <v>5148.9</v>
      </c>
      <c r="G95" s="4"/>
    </row>
    <row r="96" spans="1:7" ht="12.75">
      <c r="A96" s="60" t="s">
        <v>724</v>
      </c>
      <c r="B96" s="43" t="s">
        <v>740</v>
      </c>
      <c r="C96" s="60" t="s">
        <v>674</v>
      </c>
      <c r="D96" s="60" t="s">
        <v>804</v>
      </c>
      <c r="E96" s="60" t="s">
        <v>916</v>
      </c>
      <c r="F96" s="123">
        <v>3748.9</v>
      </c>
      <c r="G96" s="4"/>
    </row>
    <row r="97" spans="1:7" ht="12.75">
      <c r="A97" s="60" t="s">
        <v>724</v>
      </c>
      <c r="B97" s="43" t="s">
        <v>750</v>
      </c>
      <c r="C97" s="60" t="s">
        <v>674</v>
      </c>
      <c r="D97" s="60" t="s">
        <v>804</v>
      </c>
      <c r="E97" s="60" t="s">
        <v>935</v>
      </c>
      <c r="F97" s="123">
        <v>1400</v>
      </c>
      <c r="G97" s="4"/>
    </row>
    <row r="98" spans="1:7" ht="12.75">
      <c r="A98" s="60" t="s">
        <v>724</v>
      </c>
      <c r="B98" s="43" t="s">
        <v>675</v>
      </c>
      <c r="C98" s="60" t="s">
        <v>676</v>
      </c>
      <c r="D98" s="60" t="s">
        <v>579</v>
      </c>
      <c r="E98" s="60" t="s">
        <v>579</v>
      </c>
      <c r="F98" s="123">
        <f>F103+F99</f>
        <v>2465.3</v>
      </c>
      <c r="G98" s="4"/>
    </row>
    <row r="99" spans="1:7" ht="12.75">
      <c r="A99" s="60" t="s">
        <v>724</v>
      </c>
      <c r="B99" s="43" t="s">
        <v>679</v>
      </c>
      <c r="C99" s="60" t="s">
        <v>680</v>
      </c>
      <c r="D99" s="60"/>
      <c r="E99" s="60"/>
      <c r="F99" s="123">
        <f>F100</f>
        <v>500</v>
      </c>
      <c r="G99" s="4"/>
    </row>
    <row r="100" spans="1:7" ht="12.75">
      <c r="A100" s="60" t="s">
        <v>724</v>
      </c>
      <c r="B100" s="43" t="s">
        <v>700</v>
      </c>
      <c r="C100" s="60" t="s">
        <v>680</v>
      </c>
      <c r="D100" s="60" t="s">
        <v>701</v>
      </c>
      <c r="E100" s="60" t="s">
        <v>579</v>
      </c>
      <c r="F100" s="123">
        <f>F101</f>
        <v>500</v>
      </c>
      <c r="G100" s="4"/>
    </row>
    <row r="101" spans="1:7" ht="25.5">
      <c r="A101" s="60" t="s">
        <v>724</v>
      </c>
      <c r="B101" s="43" t="s">
        <v>751</v>
      </c>
      <c r="C101" s="60" t="s">
        <v>680</v>
      </c>
      <c r="D101" s="60" t="s">
        <v>702</v>
      </c>
      <c r="E101" s="60" t="s">
        <v>579</v>
      </c>
      <c r="F101" s="123">
        <f>F102</f>
        <v>500</v>
      </c>
      <c r="G101" s="4"/>
    </row>
    <row r="102" spans="1:7" ht="12.75">
      <c r="A102" s="60" t="s">
        <v>724</v>
      </c>
      <c r="B102" s="43" t="s">
        <v>740</v>
      </c>
      <c r="C102" s="60" t="s">
        <v>680</v>
      </c>
      <c r="D102" s="60" t="s">
        <v>702</v>
      </c>
      <c r="E102" s="60" t="s">
        <v>916</v>
      </c>
      <c r="F102" s="123">
        <v>500</v>
      </c>
      <c r="G102" s="4"/>
    </row>
    <row r="103" spans="1:7" ht="12.75">
      <c r="A103" s="60" t="s">
        <v>724</v>
      </c>
      <c r="B103" s="43" t="s">
        <v>681</v>
      </c>
      <c r="C103" s="60" t="s">
        <v>682</v>
      </c>
      <c r="D103" s="60" t="s">
        <v>579</v>
      </c>
      <c r="E103" s="60" t="s">
        <v>579</v>
      </c>
      <c r="F103" s="123">
        <f>F104</f>
        <v>1965.3</v>
      </c>
      <c r="G103" s="4"/>
    </row>
    <row r="104" spans="1:7" ht="12.75">
      <c r="A104" s="60" t="s">
        <v>724</v>
      </c>
      <c r="B104" s="43" t="s">
        <v>805</v>
      </c>
      <c r="C104" s="60" t="s">
        <v>682</v>
      </c>
      <c r="D104" s="60" t="s">
        <v>806</v>
      </c>
      <c r="E104" s="60" t="s">
        <v>579</v>
      </c>
      <c r="F104" s="123">
        <f>F105+F110</f>
        <v>1965.3</v>
      </c>
      <c r="G104" s="4"/>
    </row>
    <row r="105" spans="1:7" ht="12.75">
      <c r="A105" s="60" t="s">
        <v>724</v>
      </c>
      <c r="B105" s="91" t="s">
        <v>807</v>
      </c>
      <c r="C105" s="60" t="s">
        <v>682</v>
      </c>
      <c r="D105" s="60" t="s">
        <v>808</v>
      </c>
      <c r="E105" s="60" t="s">
        <v>579</v>
      </c>
      <c r="F105" s="123">
        <f>F106+F108</f>
        <v>611.5</v>
      </c>
      <c r="G105" s="4"/>
    </row>
    <row r="106" spans="1:7" ht="25.5">
      <c r="A106" s="60" t="s">
        <v>724</v>
      </c>
      <c r="B106" s="43" t="s">
        <v>365</v>
      </c>
      <c r="C106" s="60" t="s">
        <v>682</v>
      </c>
      <c r="D106" s="60" t="s">
        <v>366</v>
      </c>
      <c r="E106" s="60"/>
      <c r="F106" s="123">
        <f>F107</f>
        <v>551.6</v>
      </c>
      <c r="G106" s="4"/>
    </row>
    <row r="107" spans="1:7" ht="25.5">
      <c r="A107" s="60" t="s">
        <v>724</v>
      </c>
      <c r="B107" s="43" t="s">
        <v>364</v>
      </c>
      <c r="C107" s="60" t="s">
        <v>682</v>
      </c>
      <c r="D107" s="60" t="s">
        <v>366</v>
      </c>
      <c r="E107" s="60" t="s">
        <v>722</v>
      </c>
      <c r="F107" s="123">
        <v>551.6</v>
      </c>
      <c r="G107" s="4"/>
    </row>
    <row r="108" spans="1:7" ht="25.5">
      <c r="A108" s="60" t="s">
        <v>724</v>
      </c>
      <c r="B108" s="43" t="s">
        <v>367</v>
      </c>
      <c r="C108" s="60" t="s">
        <v>682</v>
      </c>
      <c r="D108" s="60" t="s">
        <v>368</v>
      </c>
      <c r="E108" s="60"/>
      <c r="F108" s="123">
        <v>59.9</v>
      </c>
      <c r="G108" s="4"/>
    </row>
    <row r="109" spans="1:7" ht="25.5">
      <c r="A109" s="60" t="s">
        <v>724</v>
      </c>
      <c r="B109" s="43" t="s">
        <v>141</v>
      </c>
      <c r="C109" s="60" t="s">
        <v>682</v>
      </c>
      <c r="D109" s="60" t="s">
        <v>368</v>
      </c>
      <c r="E109" s="60" t="s">
        <v>142</v>
      </c>
      <c r="F109" s="123">
        <f>F108</f>
        <v>59.9</v>
      </c>
      <c r="G109" s="4"/>
    </row>
    <row r="110" spans="1:7" ht="25.5">
      <c r="A110" s="60" t="s">
        <v>724</v>
      </c>
      <c r="B110" s="43" t="s">
        <v>803</v>
      </c>
      <c r="C110" s="60" t="s">
        <v>682</v>
      </c>
      <c r="D110" s="60" t="s">
        <v>369</v>
      </c>
      <c r="E110" s="60"/>
      <c r="F110" s="123">
        <f>F111</f>
        <v>1353.8</v>
      </c>
      <c r="G110" s="4"/>
    </row>
    <row r="111" spans="1:7" ht="25.5">
      <c r="A111" s="60" t="s">
        <v>724</v>
      </c>
      <c r="B111" s="43" t="s">
        <v>364</v>
      </c>
      <c r="C111" s="60" t="s">
        <v>682</v>
      </c>
      <c r="D111" s="60" t="s">
        <v>369</v>
      </c>
      <c r="E111" s="60" t="s">
        <v>722</v>
      </c>
      <c r="F111" s="123">
        <v>1353.8</v>
      </c>
      <c r="G111" s="4"/>
    </row>
    <row r="112" spans="1:7" ht="12.75">
      <c r="A112" s="60" t="s">
        <v>724</v>
      </c>
      <c r="B112" s="43" t="s">
        <v>685</v>
      </c>
      <c r="C112" s="60" t="s">
        <v>686</v>
      </c>
      <c r="D112" s="60" t="s">
        <v>579</v>
      </c>
      <c r="E112" s="60" t="s">
        <v>579</v>
      </c>
      <c r="F112" s="123">
        <f>F113+F151</f>
        <v>25251.2</v>
      </c>
      <c r="G112" s="4"/>
    </row>
    <row r="113" spans="1:7" ht="12.75">
      <c r="A113" s="60" t="s">
        <v>724</v>
      </c>
      <c r="B113" s="43" t="s">
        <v>687</v>
      </c>
      <c r="C113" s="60" t="s">
        <v>688</v>
      </c>
      <c r="D113" s="60" t="s">
        <v>579</v>
      </c>
      <c r="E113" s="60" t="s">
        <v>579</v>
      </c>
      <c r="F113" s="123">
        <f>F114+F121+F124+F128+F140</f>
        <v>24788.5</v>
      </c>
      <c r="G113" s="4"/>
    </row>
    <row r="114" spans="1:7" ht="25.5">
      <c r="A114" s="60" t="s">
        <v>724</v>
      </c>
      <c r="B114" s="43" t="s">
        <v>814</v>
      </c>
      <c r="C114" s="60" t="s">
        <v>688</v>
      </c>
      <c r="D114" s="60" t="s">
        <v>815</v>
      </c>
      <c r="E114" s="60" t="s">
        <v>579</v>
      </c>
      <c r="F114" s="123">
        <f>F119+F115+F117</f>
        <v>4850.3</v>
      </c>
      <c r="G114" s="4"/>
    </row>
    <row r="115" spans="1:7" ht="38.25">
      <c r="A115" s="60" t="s">
        <v>724</v>
      </c>
      <c r="B115" s="87" t="s">
        <v>822</v>
      </c>
      <c r="C115" s="85" t="s">
        <v>688</v>
      </c>
      <c r="D115" s="85" t="s">
        <v>939</v>
      </c>
      <c r="E115" s="85"/>
      <c r="F115" s="124">
        <f>F116</f>
        <v>217.8</v>
      </c>
      <c r="G115" s="4"/>
    </row>
    <row r="116" spans="1:7" ht="12.75">
      <c r="A116" s="60" t="s">
        <v>724</v>
      </c>
      <c r="B116" s="101" t="s">
        <v>370</v>
      </c>
      <c r="C116" s="102" t="s">
        <v>688</v>
      </c>
      <c r="D116" s="102" t="s">
        <v>939</v>
      </c>
      <c r="E116" s="102" t="s">
        <v>724</v>
      </c>
      <c r="F116" s="125">
        <v>217.8</v>
      </c>
      <c r="G116" s="4"/>
    </row>
    <row r="117" spans="1:7" ht="38.25">
      <c r="A117" s="60" t="s">
        <v>724</v>
      </c>
      <c r="B117" s="87" t="s">
        <v>257</v>
      </c>
      <c r="C117" s="85" t="s">
        <v>688</v>
      </c>
      <c r="D117" s="85" t="s">
        <v>258</v>
      </c>
      <c r="E117" s="85"/>
      <c r="F117" s="124">
        <v>3</v>
      </c>
      <c r="G117" s="4"/>
    </row>
    <row r="118" spans="1:7" ht="12.75">
      <c r="A118" s="60" t="s">
        <v>724</v>
      </c>
      <c r="B118" s="101" t="s">
        <v>370</v>
      </c>
      <c r="C118" s="102" t="s">
        <v>688</v>
      </c>
      <c r="D118" s="102" t="s">
        <v>258</v>
      </c>
      <c r="E118" s="102" t="s">
        <v>724</v>
      </c>
      <c r="F118" s="125">
        <v>3</v>
      </c>
      <c r="G118" s="4"/>
    </row>
    <row r="119" spans="1:7" ht="25.5">
      <c r="A119" s="60" t="s">
        <v>724</v>
      </c>
      <c r="B119" s="43" t="s">
        <v>803</v>
      </c>
      <c r="C119" s="60" t="s">
        <v>688</v>
      </c>
      <c r="D119" s="60" t="s">
        <v>816</v>
      </c>
      <c r="E119" s="60" t="s">
        <v>579</v>
      </c>
      <c r="F119" s="123">
        <f>F120</f>
        <v>4629.5</v>
      </c>
      <c r="G119" s="4"/>
    </row>
    <row r="120" spans="1:7" ht="25.5">
      <c r="A120" s="60" t="s">
        <v>724</v>
      </c>
      <c r="B120" s="43" t="s">
        <v>364</v>
      </c>
      <c r="C120" s="60" t="s">
        <v>688</v>
      </c>
      <c r="D120" s="60" t="s">
        <v>816</v>
      </c>
      <c r="E120" s="60" t="s">
        <v>722</v>
      </c>
      <c r="F120" s="123">
        <v>4629.5</v>
      </c>
      <c r="G120" s="4"/>
    </row>
    <row r="121" spans="1:7" ht="12.75">
      <c r="A121" s="60" t="s">
        <v>724</v>
      </c>
      <c r="B121" s="43" t="s">
        <v>817</v>
      </c>
      <c r="C121" s="60" t="s">
        <v>688</v>
      </c>
      <c r="D121" s="60" t="s">
        <v>818</v>
      </c>
      <c r="E121" s="60" t="s">
        <v>579</v>
      </c>
      <c r="F121" s="123">
        <f>F122</f>
        <v>8422.2</v>
      </c>
      <c r="G121" s="4"/>
    </row>
    <row r="122" spans="1:7" ht="25.5">
      <c r="A122" s="60" t="s">
        <v>724</v>
      </c>
      <c r="B122" s="43" t="s">
        <v>803</v>
      </c>
      <c r="C122" s="60" t="s">
        <v>688</v>
      </c>
      <c r="D122" s="60" t="s">
        <v>819</v>
      </c>
      <c r="E122" s="60" t="s">
        <v>579</v>
      </c>
      <c r="F122" s="123">
        <f>F123</f>
        <v>8422.2</v>
      </c>
      <c r="G122" s="4"/>
    </row>
    <row r="123" spans="1:7" ht="25.5">
      <c r="A123" s="60" t="s">
        <v>724</v>
      </c>
      <c r="B123" s="43" t="s">
        <v>364</v>
      </c>
      <c r="C123" s="60" t="s">
        <v>688</v>
      </c>
      <c r="D123" s="60" t="s">
        <v>819</v>
      </c>
      <c r="E123" s="60" t="s">
        <v>722</v>
      </c>
      <c r="F123" s="123">
        <f>2294.1+281.1+5847</f>
        <v>8422.2</v>
      </c>
      <c r="G123" s="4"/>
    </row>
    <row r="124" spans="1:7" ht="12.75">
      <c r="A124" s="60" t="s">
        <v>724</v>
      </c>
      <c r="B124" s="43" t="s">
        <v>823</v>
      </c>
      <c r="C124" s="60" t="s">
        <v>688</v>
      </c>
      <c r="D124" s="60" t="s">
        <v>824</v>
      </c>
      <c r="E124" s="60" t="s">
        <v>579</v>
      </c>
      <c r="F124" s="123">
        <f>F125</f>
        <v>247.4</v>
      </c>
      <c r="G124" s="4"/>
    </row>
    <row r="125" spans="1:7" ht="38.25">
      <c r="A125" s="60" t="s">
        <v>724</v>
      </c>
      <c r="B125" s="43" t="s">
        <v>825</v>
      </c>
      <c r="C125" s="60" t="s">
        <v>688</v>
      </c>
      <c r="D125" s="60" t="s">
        <v>826</v>
      </c>
      <c r="E125" s="60" t="s">
        <v>579</v>
      </c>
      <c r="F125" s="123">
        <f>F126</f>
        <v>247.4</v>
      </c>
      <c r="G125" s="4"/>
    </row>
    <row r="126" spans="1:7" ht="51">
      <c r="A126" s="60" t="s">
        <v>724</v>
      </c>
      <c r="B126" s="43" t="s">
        <v>371</v>
      </c>
      <c r="C126" s="60" t="s">
        <v>688</v>
      </c>
      <c r="D126" s="60" t="s">
        <v>828</v>
      </c>
      <c r="E126" s="60" t="s">
        <v>579</v>
      </c>
      <c r="F126" s="123">
        <f>F127</f>
        <v>247.4</v>
      </c>
      <c r="G126" s="4"/>
    </row>
    <row r="127" spans="1:7" ht="25.5">
      <c r="A127" s="60" t="s">
        <v>724</v>
      </c>
      <c r="B127" s="43" t="s">
        <v>364</v>
      </c>
      <c r="C127" s="60" t="s">
        <v>688</v>
      </c>
      <c r="D127" s="60" t="s">
        <v>828</v>
      </c>
      <c r="E127" s="60" t="s">
        <v>722</v>
      </c>
      <c r="F127" s="123">
        <v>247.4</v>
      </c>
      <c r="G127" s="4"/>
    </row>
    <row r="128" spans="1:7" ht="12.75">
      <c r="A128" s="60" t="s">
        <v>724</v>
      </c>
      <c r="B128" s="43" t="s">
        <v>207</v>
      </c>
      <c r="C128" s="60" t="s">
        <v>688</v>
      </c>
      <c r="D128" s="60" t="s">
        <v>208</v>
      </c>
      <c r="E128" s="60"/>
      <c r="F128" s="123">
        <f>F129</f>
        <v>11035.6</v>
      </c>
      <c r="G128" s="4"/>
    </row>
    <row r="129" spans="1:7" ht="25.5">
      <c r="A129" s="60" t="s">
        <v>724</v>
      </c>
      <c r="B129" s="43" t="s">
        <v>372</v>
      </c>
      <c r="C129" s="60" t="s">
        <v>688</v>
      </c>
      <c r="D129" s="60" t="s">
        <v>829</v>
      </c>
      <c r="E129" s="60"/>
      <c r="F129" s="123">
        <f>F131+F133+F135+F137+F139</f>
        <v>11035.6</v>
      </c>
      <c r="G129" s="4"/>
    </row>
    <row r="130" spans="1:7" ht="25.5">
      <c r="A130" s="60" t="s">
        <v>724</v>
      </c>
      <c r="B130" s="87" t="s">
        <v>830</v>
      </c>
      <c r="C130" s="85" t="s">
        <v>688</v>
      </c>
      <c r="D130" s="85" t="s">
        <v>831</v>
      </c>
      <c r="E130" s="85"/>
      <c r="F130" s="86">
        <f>F131</f>
        <v>280.1</v>
      </c>
      <c r="G130" s="4"/>
    </row>
    <row r="131" spans="1:7" ht="25.5">
      <c r="A131" s="60" t="s">
        <v>724</v>
      </c>
      <c r="B131" s="101" t="s">
        <v>373</v>
      </c>
      <c r="C131" s="102" t="s">
        <v>688</v>
      </c>
      <c r="D131" s="102" t="s">
        <v>831</v>
      </c>
      <c r="E131" s="102" t="s">
        <v>724</v>
      </c>
      <c r="F131" s="103">
        <v>280.1</v>
      </c>
      <c r="G131" s="4"/>
    </row>
    <row r="132" spans="1:7" ht="38.25">
      <c r="A132" s="60" t="s">
        <v>724</v>
      </c>
      <c r="B132" s="87" t="s">
        <v>832</v>
      </c>
      <c r="C132" s="85" t="s">
        <v>688</v>
      </c>
      <c r="D132" s="85" t="s">
        <v>374</v>
      </c>
      <c r="E132" s="85"/>
      <c r="F132" s="86">
        <f>F133</f>
        <v>1176</v>
      </c>
      <c r="G132" s="4"/>
    </row>
    <row r="133" spans="1:7" ht="25.5">
      <c r="A133" s="60" t="s">
        <v>724</v>
      </c>
      <c r="B133" s="101" t="s">
        <v>373</v>
      </c>
      <c r="C133" s="102" t="s">
        <v>688</v>
      </c>
      <c r="D133" s="102" t="s">
        <v>374</v>
      </c>
      <c r="E133" s="102" t="s">
        <v>724</v>
      </c>
      <c r="F133" s="103">
        <v>1176</v>
      </c>
      <c r="G133" s="4"/>
    </row>
    <row r="134" spans="1:7" ht="63.75">
      <c r="A134" s="60" t="s">
        <v>724</v>
      </c>
      <c r="B134" s="87" t="s">
        <v>375</v>
      </c>
      <c r="C134" s="85" t="s">
        <v>688</v>
      </c>
      <c r="D134" s="85" t="s">
        <v>493</v>
      </c>
      <c r="E134" s="85"/>
      <c r="F134" s="86">
        <f>F135</f>
        <v>532.5</v>
      </c>
      <c r="G134" s="4"/>
    </row>
    <row r="135" spans="1:7" ht="25.5">
      <c r="A135" s="60" t="s">
        <v>724</v>
      </c>
      <c r="B135" s="101" t="s">
        <v>373</v>
      </c>
      <c r="C135" s="102" t="s">
        <v>688</v>
      </c>
      <c r="D135" s="102" t="s">
        <v>493</v>
      </c>
      <c r="E135" s="102" t="s">
        <v>724</v>
      </c>
      <c r="F135" s="103">
        <v>532.5</v>
      </c>
      <c r="G135" s="4"/>
    </row>
    <row r="136" spans="1:7" ht="51">
      <c r="A136" s="60" t="s">
        <v>724</v>
      </c>
      <c r="B136" s="87" t="s">
        <v>376</v>
      </c>
      <c r="C136" s="85" t="s">
        <v>688</v>
      </c>
      <c r="D136" s="85" t="s">
        <v>377</v>
      </c>
      <c r="E136" s="85"/>
      <c r="F136" s="86">
        <f>F137</f>
        <v>32</v>
      </c>
      <c r="G136" s="4"/>
    </row>
    <row r="137" spans="1:7" ht="25.5">
      <c r="A137" s="60" t="s">
        <v>724</v>
      </c>
      <c r="B137" s="101" t="s">
        <v>373</v>
      </c>
      <c r="C137" s="102" t="s">
        <v>688</v>
      </c>
      <c r="D137" s="102" t="s">
        <v>377</v>
      </c>
      <c r="E137" s="102" t="s">
        <v>724</v>
      </c>
      <c r="F137" s="103">
        <v>32</v>
      </c>
      <c r="G137" s="4"/>
    </row>
    <row r="138" spans="1:7" ht="38.25">
      <c r="A138" s="60" t="s">
        <v>724</v>
      </c>
      <c r="B138" s="87" t="s">
        <v>378</v>
      </c>
      <c r="C138" s="85" t="s">
        <v>688</v>
      </c>
      <c r="D138" s="85" t="s">
        <v>379</v>
      </c>
      <c r="E138" s="85"/>
      <c r="F138" s="86">
        <f>F139</f>
        <v>9015</v>
      </c>
      <c r="G138" s="4"/>
    </row>
    <row r="139" spans="1:7" ht="25.5">
      <c r="A139" s="60" t="s">
        <v>724</v>
      </c>
      <c r="B139" s="101" t="s">
        <v>373</v>
      </c>
      <c r="C139" s="102" t="s">
        <v>688</v>
      </c>
      <c r="D139" s="102" t="s">
        <v>379</v>
      </c>
      <c r="E139" s="102" t="s">
        <v>724</v>
      </c>
      <c r="F139" s="103">
        <v>9015</v>
      </c>
      <c r="G139" s="4"/>
    </row>
    <row r="140" spans="1:7" ht="40.5" customHeight="1">
      <c r="A140" s="60" t="s">
        <v>724</v>
      </c>
      <c r="B140" s="43" t="s">
        <v>380</v>
      </c>
      <c r="C140" s="106" t="s">
        <v>688</v>
      </c>
      <c r="D140" s="106" t="s">
        <v>494</v>
      </c>
      <c r="E140" s="106"/>
      <c r="F140" s="107">
        <f>F141+F143+F145+F147+F149</f>
        <v>233</v>
      </c>
      <c r="G140" s="4"/>
    </row>
    <row r="141" spans="1:7" ht="25.5">
      <c r="A141" s="60" t="s">
        <v>724</v>
      </c>
      <c r="B141" s="87" t="s">
        <v>381</v>
      </c>
      <c r="C141" s="85" t="s">
        <v>688</v>
      </c>
      <c r="D141" s="85" t="s">
        <v>495</v>
      </c>
      <c r="E141" s="85"/>
      <c r="F141" s="86">
        <f>F142</f>
        <v>70.1</v>
      </c>
      <c r="G141" s="4"/>
    </row>
    <row r="142" spans="1:7" ht="25.5">
      <c r="A142" s="60" t="s">
        <v>724</v>
      </c>
      <c r="B142" s="101" t="s">
        <v>373</v>
      </c>
      <c r="C142" s="102" t="s">
        <v>688</v>
      </c>
      <c r="D142" s="102" t="s">
        <v>495</v>
      </c>
      <c r="E142" s="102" t="s">
        <v>724</v>
      </c>
      <c r="F142" s="103">
        <v>70.1</v>
      </c>
      <c r="G142" s="4"/>
    </row>
    <row r="143" spans="1:7" ht="38.25">
      <c r="A143" s="60" t="s">
        <v>724</v>
      </c>
      <c r="B143" s="87" t="s">
        <v>496</v>
      </c>
      <c r="C143" s="85" t="s">
        <v>688</v>
      </c>
      <c r="D143" s="85" t="s">
        <v>497</v>
      </c>
      <c r="E143" s="85"/>
      <c r="F143" s="86">
        <f>F144</f>
        <v>11.8</v>
      </c>
      <c r="G143" s="4"/>
    </row>
    <row r="144" spans="1:7" ht="25.5">
      <c r="A144" s="60" t="s">
        <v>724</v>
      </c>
      <c r="B144" s="101" t="s">
        <v>373</v>
      </c>
      <c r="C144" s="102" t="s">
        <v>688</v>
      </c>
      <c r="D144" s="102" t="s">
        <v>497</v>
      </c>
      <c r="E144" s="102" t="s">
        <v>724</v>
      </c>
      <c r="F144" s="103">
        <v>11.8</v>
      </c>
      <c r="G144" s="4"/>
    </row>
    <row r="145" spans="1:7" ht="63.75">
      <c r="A145" s="60" t="s">
        <v>724</v>
      </c>
      <c r="B145" s="87" t="s">
        <v>160</v>
      </c>
      <c r="C145" s="85" t="s">
        <v>688</v>
      </c>
      <c r="D145" s="85" t="s">
        <v>161</v>
      </c>
      <c r="E145" s="85"/>
      <c r="F145" s="86">
        <f>F146</f>
        <v>133.1</v>
      </c>
      <c r="G145" s="4"/>
    </row>
    <row r="146" spans="1:7" ht="25.5">
      <c r="A146" s="60" t="s">
        <v>724</v>
      </c>
      <c r="B146" s="101" t="s">
        <v>373</v>
      </c>
      <c r="C146" s="102" t="s">
        <v>688</v>
      </c>
      <c r="D146" s="102" t="s">
        <v>161</v>
      </c>
      <c r="E146" s="102" t="s">
        <v>724</v>
      </c>
      <c r="F146" s="103">
        <v>133.1</v>
      </c>
      <c r="G146" s="4"/>
    </row>
    <row r="147" spans="1:7" ht="51">
      <c r="A147" s="60" t="s">
        <v>724</v>
      </c>
      <c r="B147" s="87" t="s">
        <v>759</v>
      </c>
      <c r="C147" s="85" t="s">
        <v>688</v>
      </c>
      <c r="D147" s="85" t="s">
        <v>760</v>
      </c>
      <c r="E147" s="85"/>
      <c r="F147" s="86">
        <f>F148</f>
        <v>8</v>
      </c>
      <c r="G147" s="4"/>
    </row>
    <row r="148" spans="1:7" ht="25.5">
      <c r="A148" s="60" t="s">
        <v>724</v>
      </c>
      <c r="B148" s="101" t="s">
        <v>373</v>
      </c>
      <c r="C148" s="102" t="s">
        <v>688</v>
      </c>
      <c r="D148" s="102" t="s">
        <v>760</v>
      </c>
      <c r="E148" s="102" t="s">
        <v>724</v>
      </c>
      <c r="F148" s="103">
        <v>8</v>
      </c>
      <c r="G148" s="4"/>
    </row>
    <row r="149" spans="1:7" ht="51">
      <c r="A149" s="60" t="s">
        <v>724</v>
      </c>
      <c r="B149" s="87" t="s">
        <v>761</v>
      </c>
      <c r="C149" s="85" t="s">
        <v>688</v>
      </c>
      <c r="D149" s="85" t="s">
        <v>762</v>
      </c>
      <c r="E149" s="85"/>
      <c r="F149" s="86">
        <f>F150</f>
        <v>10</v>
      </c>
      <c r="G149" s="4"/>
    </row>
    <row r="150" spans="1:7" ht="25.5">
      <c r="A150" s="60" t="s">
        <v>724</v>
      </c>
      <c r="B150" s="101" t="s">
        <v>373</v>
      </c>
      <c r="C150" s="102" t="s">
        <v>688</v>
      </c>
      <c r="D150" s="102" t="s">
        <v>762</v>
      </c>
      <c r="E150" s="102" t="s">
        <v>724</v>
      </c>
      <c r="F150" s="103">
        <v>10</v>
      </c>
      <c r="G150" s="4"/>
    </row>
    <row r="151" spans="1:7" ht="12.75">
      <c r="A151" s="60" t="s">
        <v>724</v>
      </c>
      <c r="B151" s="43" t="s">
        <v>689</v>
      </c>
      <c r="C151" s="60" t="s">
        <v>690</v>
      </c>
      <c r="D151" s="60" t="s">
        <v>579</v>
      </c>
      <c r="E151" s="60" t="s">
        <v>579</v>
      </c>
      <c r="F151" s="123">
        <f>F152</f>
        <v>462.7</v>
      </c>
      <c r="G151" s="4"/>
    </row>
    <row r="152" spans="1:7" ht="25.5">
      <c r="A152" s="60" t="s">
        <v>724</v>
      </c>
      <c r="B152" s="43" t="s">
        <v>820</v>
      </c>
      <c r="C152" s="60" t="s">
        <v>690</v>
      </c>
      <c r="D152" s="60" t="s">
        <v>821</v>
      </c>
      <c r="E152" s="60" t="s">
        <v>579</v>
      </c>
      <c r="F152" s="123">
        <f>F153</f>
        <v>462.7</v>
      </c>
      <c r="G152" s="4"/>
    </row>
    <row r="153" spans="1:7" ht="25.5">
      <c r="A153" s="60" t="s">
        <v>724</v>
      </c>
      <c r="B153" s="43" t="s">
        <v>162</v>
      </c>
      <c r="C153" s="60" t="s">
        <v>690</v>
      </c>
      <c r="D153" s="60" t="s">
        <v>163</v>
      </c>
      <c r="E153" s="60" t="s">
        <v>579</v>
      </c>
      <c r="F153" s="123">
        <f>F154</f>
        <v>462.7</v>
      </c>
      <c r="G153" s="4"/>
    </row>
    <row r="154" spans="1:7" ht="25.5">
      <c r="A154" s="60" t="s">
        <v>724</v>
      </c>
      <c r="B154" s="43" t="s">
        <v>141</v>
      </c>
      <c r="C154" s="60" t="s">
        <v>690</v>
      </c>
      <c r="D154" s="60" t="s">
        <v>163</v>
      </c>
      <c r="E154" s="60" t="s">
        <v>142</v>
      </c>
      <c r="F154" s="123">
        <v>462.7</v>
      </c>
      <c r="G154" s="4"/>
    </row>
    <row r="155" spans="1:7" ht="12.75">
      <c r="A155" s="60" t="s">
        <v>724</v>
      </c>
      <c r="B155" s="43" t="s">
        <v>691</v>
      </c>
      <c r="C155" s="60" t="s">
        <v>692</v>
      </c>
      <c r="D155" s="60"/>
      <c r="E155" s="60"/>
      <c r="F155" s="123">
        <f>F156</f>
        <v>556.3</v>
      </c>
      <c r="G155" s="4"/>
    </row>
    <row r="156" spans="1:7" ht="12.75">
      <c r="A156" s="60" t="s">
        <v>724</v>
      </c>
      <c r="B156" s="43" t="s">
        <v>319</v>
      </c>
      <c r="C156" s="60" t="s">
        <v>320</v>
      </c>
      <c r="D156" s="60"/>
      <c r="E156" s="60"/>
      <c r="F156" s="123">
        <f>F157</f>
        <v>556.3</v>
      </c>
      <c r="G156" s="4"/>
    </row>
    <row r="157" spans="1:7" ht="12.75">
      <c r="A157" s="60" t="s">
        <v>724</v>
      </c>
      <c r="B157" s="43" t="s">
        <v>636</v>
      </c>
      <c r="C157" s="60" t="s">
        <v>320</v>
      </c>
      <c r="D157" s="60" t="s">
        <v>637</v>
      </c>
      <c r="E157" s="60"/>
      <c r="F157" s="123">
        <f>F158</f>
        <v>556.3</v>
      </c>
      <c r="G157" s="4"/>
    </row>
    <row r="158" spans="1:7" ht="25.5">
      <c r="A158" s="60" t="s">
        <v>724</v>
      </c>
      <c r="B158" s="43" t="s">
        <v>803</v>
      </c>
      <c r="C158" s="60" t="s">
        <v>320</v>
      </c>
      <c r="D158" s="60" t="s">
        <v>638</v>
      </c>
      <c r="E158" s="60"/>
      <c r="F158" s="123">
        <f>F159</f>
        <v>556.3</v>
      </c>
      <c r="G158" s="4"/>
    </row>
    <row r="159" spans="1:7" ht="12.75">
      <c r="A159" s="60" t="s">
        <v>724</v>
      </c>
      <c r="B159" s="43" t="s">
        <v>740</v>
      </c>
      <c r="C159" s="60" t="s">
        <v>320</v>
      </c>
      <c r="D159" s="60" t="s">
        <v>638</v>
      </c>
      <c r="E159" s="60" t="s">
        <v>916</v>
      </c>
      <c r="F159" s="123">
        <v>556.3</v>
      </c>
      <c r="G159" s="4"/>
    </row>
    <row r="160" spans="1:7" ht="12.75">
      <c r="A160" s="60" t="s">
        <v>724</v>
      </c>
      <c r="B160" s="43" t="s">
        <v>96</v>
      </c>
      <c r="C160" s="60" t="s">
        <v>97</v>
      </c>
      <c r="D160" s="60" t="s">
        <v>579</v>
      </c>
      <c r="E160" s="60" t="s">
        <v>579</v>
      </c>
      <c r="F160" s="123">
        <f>F161+F173</f>
        <v>5730.4</v>
      </c>
      <c r="G160" s="4"/>
    </row>
    <row r="161" spans="1:7" ht="12.75">
      <c r="A161" s="60" t="s">
        <v>724</v>
      </c>
      <c r="B161" s="43" t="s">
        <v>102</v>
      </c>
      <c r="C161" s="60" t="s">
        <v>103</v>
      </c>
      <c r="D161" s="60" t="s">
        <v>579</v>
      </c>
      <c r="E161" s="60" t="s">
        <v>579</v>
      </c>
      <c r="F161" s="123">
        <f>F164+F162</f>
        <v>3202.2000000000003</v>
      </c>
      <c r="G161" s="4"/>
    </row>
    <row r="162" spans="1:7" ht="12.75">
      <c r="A162" s="60" t="s">
        <v>724</v>
      </c>
      <c r="B162" s="87" t="s">
        <v>362</v>
      </c>
      <c r="C162" s="85" t="s">
        <v>103</v>
      </c>
      <c r="D162" s="85" t="s">
        <v>363</v>
      </c>
      <c r="E162" s="85"/>
      <c r="F162" s="86">
        <f>F163</f>
        <v>291.3</v>
      </c>
      <c r="G162" s="4"/>
    </row>
    <row r="163" spans="1:7" ht="12.75">
      <c r="A163" s="60" t="s">
        <v>724</v>
      </c>
      <c r="B163" s="101" t="s">
        <v>164</v>
      </c>
      <c r="C163" s="102" t="s">
        <v>103</v>
      </c>
      <c r="D163" s="102" t="s">
        <v>363</v>
      </c>
      <c r="E163" s="102" t="s">
        <v>165</v>
      </c>
      <c r="F163" s="103">
        <v>291.3</v>
      </c>
      <c r="G163" s="4"/>
    </row>
    <row r="164" spans="1:7" ht="12.75">
      <c r="A164" s="60" t="s">
        <v>724</v>
      </c>
      <c r="B164" s="43" t="s">
        <v>889</v>
      </c>
      <c r="C164" s="60" t="s">
        <v>103</v>
      </c>
      <c r="D164" s="60" t="s">
        <v>890</v>
      </c>
      <c r="E164" s="60" t="s">
        <v>579</v>
      </c>
      <c r="F164" s="123">
        <f>F165+F167+F169+F171</f>
        <v>2910.9</v>
      </c>
      <c r="G164" s="4"/>
    </row>
    <row r="165" spans="1:7" ht="42" customHeight="1">
      <c r="A165" s="60" t="s">
        <v>724</v>
      </c>
      <c r="B165" s="126" t="s">
        <v>763</v>
      </c>
      <c r="C165" s="60" t="s">
        <v>103</v>
      </c>
      <c r="D165" s="60" t="s">
        <v>764</v>
      </c>
      <c r="E165" s="60"/>
      <c r="F165" s="123">
        <f>F166</f>
        <v>883.4</v>
      </c>
      <c r="G165" s="4"/>
    </row>
    <row r="166" spans="1:7" ht="25.5">
      <c r="A166" s="60" t="s">
        <v>724</v>
      </c>
      <c r="B166" s="43" t="s">
        <v>141</v>
      </c>
      <c r="C166" s="60" t="s">
        <v>103</v>
      </c>
      <c r="D166" s="60" t="s">
        <v>764</v>
      </c>
      <c r="E166" s="60" t="s">
        <v>142</v>
      </c>
      <c r="F166" s="123">
        <v>883.4</v>
      </c>
      <c r="G166" s="4"/>
    </row>
    <row r="167" spans="1:7" ht="38.25">
      <c r="A167" s="60" t="s">
        <v>724</v>
      </c>
      <c r="B167" s="126" t="s">
        <v>765</v>
      </c>
      <c r="C167" s="60" t="s">
        <v>103</v>
      </c>
      <c r="D167" s="60" t="s">
        <v>766</v>
      </c>
      <c r="E167" s="60"/>
      <c r="F167" s="123">
        <f>F168</f>
        <v>1450</v>
      </c>
      <c r="G167" s="4"/>
    </row>
    <row r="168" spans="1:7" ht="25.5">
      <c r="A168" s="60" t="s">
        <v>724</v>
      </c>
      <c r="B168" s="43" t="s">
        <v>141</v>
      </c>
      <c r="C168" s="60" t="s">
        <v>103</v>
      </c>
      <c r="D168" s="60" t="s">
        <v>766</v>
      </c>
      <c r="E168" s="60" t="s">
        <v>142</v>
      </c>
      <c r="F168" s="123">
        <v>1450</v>
      </c>
      <c r="G168" s="4"/>
    </row>
    <row r="169" spans="1:7" ht="38.25">
      <c r="A169" s="60" t="s">
        <v>724</v>
      </c>
      <c r="B169" s="126" t="s">
        <v>767</v>
      </c>
      <c r="C169" s="60" t="s">
        <v>103</v>
      </c>
      <c r="D169" s="60" t="s">
        <v>768</v>
      </c>
      <c r="E169" s="60"/>
      <c r="F169" s="123">
        <f>F170</f>
        <v>135</v>
      </c>
      <c r="G169" s="4"/>
    </row>
    <row r="170" spans="1:7" ht="25.5">
      <c r="A170" s="60" t="s">
        <v>724</v>
      </c>
      <c r="B170" s="43" t="s">
        <v>141</v>
      </c>
      <c r="C170" s="60" t="s">
        <v>103</v>
      </c>
      <c r="D170" s="60" t="s">
        <v>768</v>
      </c>
      <c r="E170" s="60" t="s">
        <v>142</v>
      </c>
      <c r="F170" s="123">
        <v>135</v>
      </c>
      <c r="G170" s="4"/>
    </row>
    <row r="171" spans="1:7" ht="37.5" customHeight="1">
      <c r="A171" s="60" t="s">
        <v>724</v>
      </c>
      <c r="B171" s="43" t="s">
        <v>769</v>
      </c>
      <c r="C171" s="60" t="s">
        <v>103</v>
      </c>
      <c r="D171" s="60" t="s">
        <v>167</v>
      </c>
      <c r="E171" s="60" t="s">
        <v>579</v>
      </c>
      <c r="F171" s="123">
        <f>F172</f>
        <v>442.5</v>
      </c>
      <c r="G171" s="4"/>
    </row>
    <row r="172" spans="1:7" ht="25.5">
      <c r="A172" s="60" t="s">
        <v>724</v>
      </c>
      <c r="B172" s="43" t="s">
        <v>141</v>
      </c>
      <c r="C172" s="60" t="s">
        <v>103</v>
      </c>
      <c r="D172" s="60" t="s">
        <v>167</v>
      </c>
      <c r="E172" s="60" t="s">
        <v>142</v>
      </c>
      <c r="F172" s="123">
        <v>442.5</v>
      </c>
      <c r="G172" s="4"/>
    </row>
    <row r="173" spans="1:7" ht="12.75">
      <c r="A173" s="60" t="s">
        <v>724</v>
      </c>
      <c r="B173" s="87" t="s">
        <v>104</v>
      </c>
      <c r="C173" s="85" t="s">
        <v>105</v>
      </c>
      <c r="D173" s="85" t="s">
        <v>579</v>
      </c>
      <c r="E173" s="85"/>
      <c r="F173" s="124">
        <f>F174+F177</f>
        <v>2528.2</v>
      </c>
      <c r="G173" s="4"/>
    </row>
    <row r="174" spans="1:7" ht="51">
      <c r="A174" s="60" t="s">
        <v>724</v>
      </c>
      <c r="B174" s="87" t="s">
        <v>237</v>
      </c>
      <c r="C174" s="85" t="s">
        <v>105</v>
      </c>
      <c r="D174" s="85" t="s">
        <v>238</v>
      </c>
      <c r="E174" s="85"/>
      <c r="F174" s="124">
        <f>F175</f>
        <v>2506</v>
      </c>
      <c r="G174" s="4"/>
    </row>
    <row r="175" spans="1:7" ht="63.75">
      <c r="A175" s="60" t="s">
        <v>724</v>
      </c>
      <c r="B175" s="87" t="s">
        <v>239</v>
      </c>
      <c r="C175" s="85" t="s">
        <v>105</v>
      </c>
      <c r="D175" s="85" t="s">
        <v>240</v>
      </c>
      <c r="E175" s="85"/>
      <c r="F175" s="124">
        <f>F176</f>
        <v>2506</v>
      </c>
      <c r="G175" s="4"/>
    </row>
    <row r="176" spans="1:7" ht="12.75">
      <c r="A176" s="89" t="s">
        <v>724</v>
      </c>
      <c r="B176" s="105" t="s">
        <v>164</v>
      </c>
      <c r="C176" s="106" t="s">
        <v>105</v>
      </c>
      <c r="D176" s="106" t="s">
        <v>240</v>
      </c>
      <c r="E176" s="106" t="s">
        <v>165</v>
      </c>
      <c r="F176" s="127">
        <f>1988.4+517.6</f>
        <v>2506</v>
      </c>
      <c r="G176" s="4"/>
    </row>
    <row r="177" spans="1:7" ht="12.75">
      <c r="A177" s="60" t="s">
        <v>724</v>
      </c>
      <c r="B177" s="91" t="s">
        <v>241</v>
      </c>
      <c r="C177" s="85" t="s">
        <v>105</v>
      </c>
      <c r="D177" s="85" t="s">
        <v>242</v>
      </c>
      <c r="E177" s="85"/>
      <c r="F177" s="124">
        <f>F178</f>
        <v>22.2</v>
      </c>
      <c r="G177" s="4"/>
    </row>
    <row r="178" spans="1:7" ht="38.25">
      <c r="A178" s="60" t="s">
        <v>724</v>
      </c>
      <c r="B178" s="87" t="s">
        <v>243</v>
      </c>
      <c r="C178" s="128" t="s">
        <v>105</v>
      </c>
      <c r="D178" s="128" t="s">
        <v>244</v>
      </c>
      <c r="E178" s="128" t="s">
        <v>579</v>
      </c>
      <c r="F178" s="129">
        <f>F179</f>
        <v>22.2</v>
      </c>
      <c r="G178" s="4"/>
    </row>
    <row r="179" spans="1:7" ht="12.75">
      <c r="A179" s="60" t="s">
        <v>724</v>
      </c>
      <c r="B179" s="87" t="s">
        <v>164</v>
      </c>
      <c r="C179" s="128" t="s">
        <v>105</v>
      </c>
      <c r="D179" s="128" t="s">
        <v>244</v>
      </c>
      <c r="E179" s="128" t="s">
        <v>165</v>
      </c>
      <c r="F179" s="129">
        <v>22.2</v>
      </c>
      <c r="G179" s="4"/>
    </row>
    <row r="180" spans="1:7" ht="12.75">
      <c r="A180" s="60" t="s">
        <v>724</v>
      </c>
      <c r="B180" s="43" t="s">
        <v>108</v>
      </c>
      <c r="C180" s="60" t="s">
        <v>109</v>
      </c>
      <c r="D180" s="60"/>
      <c r="E180" s="60"/>
      <c r="F180" s="123">
        <f>F181</f>
        <v>2534.4</v>
      </c>
      <c r="G180" s="4"/>
    </row>
    <row r="181" spans="1:7" ht="12.75">
      <c r="A181" s="60" t="s">
        <v>724</v>
      </c>
      <c r="B181" s="43" t="s">
        <v>110</v>
      </c>
      <c r="C181" s="60" t="s">
        <v>111</v>
      </c>
      <c r="D181" s="60"/>
      <c r="E181" s="60"/>
      <c r="F181" s="123">
        <f>F182+F184</f>
        <v>2534.4</v>
      </c>
      <c r="G181" s="4"/>
    </row>
    <row r="182" spans="1:7" ht="25.5">
      <c r="A182" s="60" t="s">
        <v>724</v>
      </c>
      <c r="B182" s="43" t="s">
        <v>168</v>
      </c>
      <c r="C182" s="60" t="s">
        <v>111</v>
      </c>
      <c r="D182" s="60" t="s">
        <v>169</v>
      </c>
      <c r="E182" s="60"/>
      <c r="F182" s="123">
        <f>F183</f>
        <v>715</v>
      </c>
      <c r="G182" s="4"/>
    </row>
    <row r="183" spans="1:7" ht="25.5">
      <c r="A183" s="60" t="s">
        <v>724</v>
      </c>
      <c r="B183" s="43" t="s">
        <v>141</v>
      </c>
      <c r="C183" s="60" t="s">
        <v>111</v>
      </c>
      <c r="D183" s="60" t="s">
        <v>169</v>
      </c>
      <c r="E183" s="60" t="s">
        <v>142</v>
      </c>
      <c r="F183" s="123">
        <v>715</v>
      </c>
      <c r="G183" s="4"/>
    </row>
    <row r="184" spans="1:7" ht="12.75">
      <c r="A184" s="60" t="s">
        <v>724</v>
      </c>
      <c r="B184" s="87" t="s">
        <v>245</v>
      </c>
      <c r="C184" s="85" t="s">
        <v>111</v>
      </c>
      <c r="D184" s="85" t="s">
        <v>246</v>
      </c>
      <c r="E184" s="85"/>
      <c r="F184" s="124">
        <f>F185</f>
        <v>1819.4</v>
      </c>
      <c r="G184" s="4"/>
    </row>
    <row r="185" spans="1:7" ht="25.5">
      <c r="A185" s="60" t="s">
        <v>724</v>
      </c>
      <c r="B185" s="43" t="s">
        <v>364</v>
      </c>
      <c r="C185" s="102" t="s">
        <v>111</v>
      </c>
      <c r="D185" s="85" t="s">
        <v>246</v>
      </c>
      <c r="E185" s="102" t="s">
        <v>722</v>
      </c>
      <c r="F185" s="125">
        <v>1819.4</v>
      </c>
      <c r="G185" s="4"/>
    </row>
    <row r="186" spans="1:7" ht="25.5">
      <c r="A186" s="90" t="s">
        <v>173</v>
      </c>
      <c r="B186" s="81" t="s">
        <v>174</v>
      </c>
      <c r="C186" s="90" t="s">
        <v>579</v>
      </c>
      <c r="D186" s="90" t="s">
        <v>579</v>
      </c>
      <c r="E186" s="90" t="s">
        <v>579</v>
      </c>
      <c r="F186" s="117">
        <f>F187</f>
        <v>10125.199999999999</v>
      </c>
      <c r="G186" s="4"/>
    </row>
    <row r="187" spans="1:7" ht="12.75">
      <c r="A187" s="60" t="s">
        <v>173</v>
      </c>
      <c r="B187" s="43" t="s">
        <v>691</v>
      </c>
      <c r="C187" s="60" t="s">
        <v>692</v>
      </c>
      <c r="D187" s="60" t="s">
        <v>579</v>
      </c>
      <c r="E187" s="60" t="s">
        <v>579</v>
      </c>
      <c r="F187" s="123">
        <f>F188+F204+F229</f>
        <v>10125.199999999999</v>
      </c>
      <c r="G187" s="4"/>
    </row>
    <row r="188" spans="1:7" ht="12.75">
      <c r="A188" s="60" t="s">
        <v>173</v>
      </c>
      <c r="B188" s="43" t="s">
        <v>317</v>
      </c>
      <c r="C188" s="60" t="s">
        <v>318</v>
      </c>
      <c r="D188" s="60" t="s">
        <v>579</v>
      </c>
      <c r="E188" s="60" t="s">
        <v>579</v>
      </c>
      <c r="F188" s="123">
        <f>F201+F189+F193+F195+F198+F191</f>
        <v>2284.3</v>
      </c>
      <c r="G188" s="4"/>
    </row>
    <row r="189" spans="1:7" ht="58.5" customHeight="1">
      <c r="A189" s="60" t="s">
        <v>173</v>
      </c>
      <c r="B189" s="87" t="s">
        <v>952</v>
      </c>
      <c r="C189" s="85" t="s">
        <v>318</v>
      </c>
      <c r="D189" s="85" t="s">
        <v>949</v>
      </c>
      <c r="E189" s="85"/>
      <c r="F189" s="86">
        <f>F190</f>
        <v>554</v>
      </c>
      <c r="G189" s="4"/>
    </row>
    <row r="190" spans="1:7" ht="25.5">
      <c r="A190" s="60" t="s">
        <v>173</v>
      </c>
      <c r="B190" s="101" t="s">
        <v>373</v>
      </c>
      <c r="C190" s="102" t="s">
        <v>318</v>
      </c>
      <c r="D190" s="102" t="s">
        <v>949</v>
      </c>
      <c r="E190" s="102" t="s">
        <v>724</v>
      </c>
      <c r="F190" s="103">
        <v>554</v>
      </c>
      <c r="G190" s="4"/>
    </row>
    <row r="191" spans="1:7" ht="57.75" customHeight="1">
      <c r="A191" s="60" t="s">
        <v>173</v>
      </c>
      <c r="B191" s="87" t="s">
        <v>953</v>
      </c>
      <c r="C191" s="85" t="s">
        <v>318</v>
      </c>
      <c r="D191" s="85" t="s">
        <v>951</v>
      </c>
      <c r="E191" s="85"/>
      <c r="F191" s="86">
        <f>F192</f>
        <v>55.4</v>
      </c>
      <c r="G191" s="4"/>
    </row>
    <row r="192" spans="1:7" ht="25.5">
      <c r="A192" s="60" t="s">
        <v>173</v>
      </c>
      <c r="B192" s="101" t="s">
        <v>373</v>
      </c>
      <c r="C192" s="102" t="s">
        <v>318</v>
      </c>
      <c r="D192" s="85" t="s">
        <v>951</v>
      </c>
      <c r="E192" s="102" t="s">
        <v>724</v>
      </c>
      <c r="F192" s="103">
        <v>55.4</v>
      </c>
      <c r="G192" s="4"/>
    </row>
    <row r="193" spans="1:7" ht="76.5">
      <c r="A193" s="60" t="s">
        <v>173</v>
      </c>
      <c r="B193" s="84" t="s">
        <v>247</v>
      </c>
      <c r="C193" s="85" t="s">
        <v>318</v>
      </c>
      <c r="D193" s="85" t="s">
        <v>248</v>
      </c>
      <c r="E193" s="85"/>
      <c r="F193" s="86">
        <f>F194</f>
        <v>392</v>
      </c>
      <c r="G193" s="4"/>
    </row>
    <row r="194" spans="1:7" ht="25.5">
      <c r="A194" s="60" t="s">
        <v>173</v>
      </c>
      <c r="B194" s="101" t="s">
        <v>373</v>
      </c>
      <c r="C194" s="102" t="s">
        <v>318</v>
      </c>
      <c r="D194" s="102" t="s">
        <v>248</v>
      </c>
      <c r="E194" s="102" t="s">
        <v>724</v>
      </c>
      <c r="F194" s="103">
        <v>392</v>
      </c>
      <c r="G194" s="4"/>
    </row>
    <row r="195" spans="1:7" ht="116.25" customHeight="1">
      <c r="A195" s="60" t="s">
        <v>173</v>
      </c>
      <c r="B195" s="83" t="s">
        <v>957</v>
      </c>
      <c r="C195" s="106" t="s">
        <v>318</v>
      </c>
      <c r="D195" s="106" t="s">
        <v>958</v>
      </c>
      <c r="E195" s="106"/>
      <c r="F195" s="107">
        <f>F196</f>
        <v>5.4</v>
      </c>
      <c r="G195" s="4"/>
    </row>
    <row r="196" spans="1:7" ht="76.5">
      <c r="A196" s="60" t="s">
        <v>173</v>
      </c>
      <c r="B196" s="87" t="s">
        <v>954</v>
      </c>
      <c r="C196" s="85" t="s">
        <v>318</v>
      </c>
      <c r="D196" s="85" t="s">
        <v>959</v>
      </c>
      <c r="E196" s="85"/>
      <c r="F196" s="86">
        <f>F197</f>
        <v>5.4</v>
      </c>
      <c r="G196" s="4"/>
    </row>
    <row r="197" spans="1:7" ht="25.5">
      <c r="A197" s="89" t="s">
        <v>173</v>
      </c>
      <c r="B197" s="105" t="s">
        <v>373</v>
      </c>
      <c r="C197" s="106" t="s">
        <v>318</v>
      </c>
      <c r="D197" s="85" t="s">
        <v>959</v>
      </c>
      <c r="E197" s="106" t="s">
        <v>724</v>
      </c>
      <c r="F197" s="107">
        <v>5.4</v>
      </c>
      <c r="G197" s="4"/>
    </row>
    <row r="198" spans="1:7" ht="63.75">
      <c r="A198" s="60" t="s">
        <v>173</v>
      </c>
      <c r="B198" s="130" t="s">
        <v>382</v>
      </c>
      <c r="C198" s="85" t="s">
        <v>318</v>
      </c>
      <c r="D198" s="85" t="s">
        <v>946</v>
      </c>
      <c r="E198" s="85"/>
      <c r="F198" s="86">
        <f>F199</f>
        <v>199.5</v>
      </c>
      <c r="G198" s="4"/>
    </row>
    <row r="199" spans="1:7" ht="38.25">
      <c r="A199" s="60" t="s">
        <v>173</v>
      </c>
      <c r="B199" s="87" t="s">
        <v>249</v>
      </c>
      <c r="C199" s="85" t="s">
        <v>318</v>
      </c>
      <c r="D199" s="85" t="s">
        <v>250</v>
      </c>
      <c r="E199" s="85"/>
      <c r="F199" s="86">
        <f>F200</f>
        <v>199.5</v>
      </c>
      <c r="G199" s="4"/>
    </row>
    <row r="200" spans="1:7" ht="25.5">
      <c r="A200" s="60" t="s">
        <v>173</v>
      </c>
      <c r="B200" s="101" t="s">
        <v>373</v>
      </c>
      <c r="C200" s="102" t="s">
        <v>318</v>
      </c>
      <c r="D200" s="102" t="s">
        <v>250</v>
      </c>
      <c r="E200" s="102" t="s">
        <v>724</v>
      </c>
      <c r="F200" s="103">
        <v>199.5</v>
      </c>
      <c r="G200" s="4"/>
    </row>
    <row r="201" spans="1:7" ht="12.75">
      <c r="A201" s="60" t="s">
        <v>173</v>
      </c>
      <c r="B201" s="83" t="s">
        <v>175</v>
      </c>
      <c r="C201" s="60" t="s">
        <v>318</v>
      </c>
      <c r="D201" s="60" t="s">
        <v>176</v>
      </c>
      <c r="E201" s="60" t="s">
        <v>579</v>
      </c>
      <c r="F201" s="131">
        <f>F202</f>
        <v>1078</v>
      </c>
      <c r="G201" s="4"/>
    </row>
    <row r="202" spans="1:7" ht="49.5" customHeight="1">
      <c r="A202" s="60" t="s">
        <v>173</v>
      </c>
      <c r="B202" s="83" t="s">
        <v>517</v>
      </c>
      <c r="C202" s="60" t="s">
        <v>318</v>
      </c>
      <c r="D202" s="60" t="s">
        <v>518</v>
      </c>
      <c r="E202" s="60" t="s">
        <v>579</v>
      </c>
      <c r="F202" s="131">
        <f>F203</f>
        <v>1078</v>
      </c>
      <c r="G202" s="4"/>
    </row>
    <row r="203" spans="1:8" ht="25.5">
      <c r="A203" s="60" t="s">
        <v>173</v>
      </c>
      <c r="B203" s="83" t="s">
        <v>364</v>
      </c>
      <c r="C203" s="60" t="s">
        <v>318</v>
      </c>
      <c r="D203" s="60" t="s">
        <v>518</v>
      </c>
      <c r="E203" s="60" t="s">
        <v>724</v>
      </c>
      <c r="F203" s="131">
        <v>1078</v>
      </c>
      <c r="G203" s="132"/>
      <c r="H203" s="100"/>
    </row>
    <row r="204" spans="1:7" ht="12.75">
      <c r="A204" s="60" t="s">
        <v>173</v>
      </c>
      <c r="B204" s="83" t="s">
        <v>319</v>
      </c>
      <c r="C204" s="60" t="s">
        <v>320</v>
      </c>
      <c r="D204" s="60" t="s">
        <v>579</v>
      </c>
      <c r="E204" s="60" t="s">
        <v>579</v>
      </c>
      <c r="F204" s="131">
        <f>F205+F209+F211+F214+F223+F207+F220+F226</f>
        <v>6869.799999999999</v>
      </c>
      <c r="G204" s="122"/>
    </row>
    <row r="205" spans="1:7" ht="54" customHeight="1">
      <c r="A205" s="60" t="s">
        <v>173</v>
      </c>
      <c r="B205" s="87" t="s">
        <v>950</v>
      </c>
      <c r="C205" s="85" t="s">
        <v>320</v>
      </c>
      <c r="D205" s="85" t="s">
        <v>949</v>
      </c>
      <c r="E205" s="85"/>
      <c r="F205" s="86">
        <f>F206</f>
        <v>554</v>
      </c>
      <c r="G205" s="122"/>
    </row>
    <row r="206" spans="1:7" ht="25.5">
      <c r="A206" s="60" t="s">
        <v>173</v>
      </c>
      <c r="B206" s="101" t="s">
        <v>373</v>
      </c>
      <c r="C206" s="102" t="s">
        <v>320</v>
      </c>
      <c r="D206" s="85" t="s">
        <v>949</v>
      </c>
      <c r="E206" s="102" t="s">
        <v>724</v>
      </c>
      <c r="F206" s="103">
        <v>554</v>
      </c>
      <c r="G206" s="122"/>
    </row>
    <row r="207" spans="1:7" ht="60" customHeight="1">
      <c r="A207" s="60" t="s">
        <v>173</v>
      </c>
      <c r="B207" s="87" t="s">
        <v>953</v>
      </c>
      <c r="C207" s="85" t="s">
        <v>320</v>
      </c>
      <c r="D207" s="85" t="s">
        <v>951</v>
      </c>
      <c r="E207" s="85"/>
      <c r="F207" s="86">
        <f>F208</f>
        <v>55.4</v>
      </c>
      <c r="G207" s="122"/>
    </row>
    <row r="208" spans="1:7" ht="25.5">
      <c r="A208" s="60" t="s">
        <v>173</v>
      </c>
      <c r="B208" s="101" t="s">
        <v>373</v>
      </c>
      <c r="C208" s="102" t="s">
        <v>320</v>
      </c>
      <c r="D208" s="85" t="s">
        <v>951</v>
      </c>
      <c r="E208" s="102" t="s">
        <v>724</v>
      </c>
      <c r="F208" s="103">
        <v>55.4</v>
      </c>
      <c r="G208" s="122"/>
    </row>
    <row r="209" spans="1:7" ht="76.5">
      <c r="A209" s="60" t="s">
        <v>173</v>
      </c>
      <c r="B209" s="84" t="s">
        <v>247</v>
      </c>
      <c r="C209" s="85" t="s">
        <v>320</v>
      </c>
      <c r="D209" s="85" t="s">
        <v>248</v>
      </c>
      <c r="E209" s="85"/>
      <c r="F209" s="86">
        <f>F210</f>
        <v>180.8</v>
      </c>
      <c r="G209" s="122"/>
    </row>
    <row r="210" spans="1:7" ht="25.5">
      <c r="A210" s="60" t="s">
        <v>173</v>
      </c>
      <c r="B210" s="101" t="s">
        <v>373</v>
      </c>
      <c r="C210" s="102" t="s">
        <v>320</v>
      </c>
      <c r="D210" s="102" t="s">
        <v>248</v>
      </c>
      <c r="E210" s="102" t="s">
        <v>724</v>
      </c>
      <c r="F210" s="103">
        <v>180.8</v>
      </c>
      <c r="G210" s="122"/>
    </row>
    <row r="211" spans="1:7" ht="12.75">
      <c r="A211" s="60" t="s">
        <v>173</v>
      </c>
      <c r="B211" s="43" t="s">
        <v>175</v>
      </c>
      <c r="C211" s="60" t="s">
        <v>320</v>
      </c>
      <c r="D211" s="60" t="s">
        <v>176</v>
      </c>
      <c r="E211" s="60" t="s">
        <v>579</v>
      </c>
      <c r="F211" s="123">
        <f>F212</f>
        <v>935.6</v>
      </c>
      <c r="G211" s="4"/>
    </row>
    <row r="212" spans="1:7" ht="38.25" customHeight="1">
      <c r="A212" s="60" t="s">
        <v>173</v>
      </c>
      <c r="B212" s="43" t="s">
        <v>517</v>
      </c>
      <c r="C212" s="60" t="s">
        <v>320</v>
      </c>
      <c r="D212" s="60" t="s">
        <v>518</v>
      </c>
      <c r="E212" s="60" t="s">
        <v>579</v>
      </c>
      <c r="F212" s="123">
        <f>F213</f>
        <v>935.6</v>
      </c>
      <c r="G212" s="4"/>
    </row>
    <row r="213" spans="1:7" ht="12.75">
      <c r="A213" s="60" t="s">
        <v>173</v>
      </c>
      <c r="B213" s="101" t="s">
        <v>370</v>
      </c>
      <c r="C213" s="60" t="s">
        <v>320</v>
      </c>
      <c r="D213" s="60" t="s">
        <v>518</v>
      </c>
      <c r="E213" s="60" t="s">
        <v>724</v>
      </c>
      <c r="F213" s="123">
        <v>935.6</v>
      </c>
      <c r="G213" s="4"/>
    </row>
    <row r="214" spans="1:7" ht="12.75">
      <c r="A214" s="60" t="s">
        <v>173</v>
      </c>
      <c r="B214" s="43" t="s">
        <v>823</v>
      </c>
      <c r="C214" s="60" t="s">
        <v>320</v>
      </c>
      <c r="D214" s="60" t="s">
        <v>824</v>
      </c>
      <c r="E214" s="60" t="s">
        <v>579</v>
      </c>
      <c r="F214" s="123">
        <f>F215</f>
        <v>3418.1</v>
      </c>
      <c r="G214" s="4"/>
    </row>
    <row r="215" spans="1:7" ht="40.5" customHeight="1">
      <c r="A215" s="60" t="s">
        <v>173</v>
      </c>
      <c r="B215" s="43" t="s">
        <v>639</v>
      </c>
      <c r="C215" s="60" t="s">
        <v>320</v>
      </c>
      <c r="D215" s="60" t="s">
        <v>640</v>
      </c>
      <c r="E215" s="60" t="s">
        <v>579</v>
      </c>
      <c r="F215" s="123">
        <f>F216+F218</f>
        <v>3418.1</v>
      </c>
      <c r="G215" s="4"/>
    </row>
    <row r="216" spans="1:7" ht="51" customHeight="1">
      <c r="A216" s="60" t="s">
        <v>173</v>
      </c>
      <c r="B216" s="43" t="s">
        <v>641</v>
      </c>
      <c r="C216" s="60" t="s">
        <v>320</v>
      </c>
      <c r="D216" s="60" t="s">
        <v>642</v>
      </c>
      <c r="E216" s="60" t="s">
        <v>579</v>
      </c>
      <c r="F216" s="123">
        <f>F217</f>
        <v>3204.5</v>
      </c>
      <c r="G216" s="4"/>
    </row>
    <row r="217" spans="1:7" ht="12.75">
      <c r="A217" s="60" t="s">
        <v>173</v>
      </c>
      <c r="B217" s="101" t="s">
        <v>370</v>
      </c>
      <c r="C217" s="60" t="s">
        <v>320</v>
      </c>
      <c r="D217" s="60" t="s">
        <v>642</v>
      </c>
      <c r="E217" s="60" t="s">
        <v>724</v>
      </c>
      <c r="F217" s="123">
        <v>3204.5</v>
      </c>
      <c r="G217" s="4"/>
    </row>
    <row r="218" spans="1:7" ht="52.5" customHeight="1">
      <c r="A218" s="60" t="s">
        <v>173</v>
      </c>
      <c r="B218" s="43" t="s">
        <v>643</v>
      </c>
      <c r="C218" s="60" t="s">
        <v>320</v>
      </c>
      <c r="D218" s="60" t="s">
        <v>644</v>
      </c>
      <c r="E218" s="60" t="s">
        <v>579</v>
      </c>
      <c r="F218" s="123">
        <f>F219</f>
        <v>213.6</v>
      </c>
      <c r="G218" s="4"/>
    </row>
    <row r="219" spans="1:7" ht="12.75">
      <c r="A219" s="60" t="s">
        <v>173</v>
      </c>
      <c r="B219" s="101" t="s">
        <v>370</v>
      </c>
      <c r="C219" s="60" t="s">
        <v>320</v>
      </c>
      <c r="D219" s="60" t="s">
        <v>644</v>
      </c>
      <c r="E219" s="60" t="s">
        <v>724</v>
      </c>
      <c r="F219" s="123">
        <v>213.6</v>
      </c>
      <c r="G219" s="4"/>
    </row>
    <row r="220" spans="1:7" ht="103.5" customHeight="1">
      <c r="A220" s="60" t="s">
        <v>173</v>
      </c>
      <c r="B220" s="83" t="s">
        <v>960</v>
      </c>
      <c r="C220" s="60" t="s">
        <v>320</v>
      </c>
      <c r="D220" s="60" t="s">
        <v>956</v>
      </c>
      <c r="E220" s="60"/>
      <c r="F220" s="123">
        <v>1424</v>
      </c>
      <c r="G220" s="4"/>
    </row>
    <row r="221" spans="1:7" ht="76.5">
      <c r="A221" s="60" t="s">
        <v>173</v>
      </c>
      <c r="B221" s="87" t="s">
        <v>954</v>
      </c>
      <c r="C221" s="85" t="s">
        <v>320</v>
      </c>
      <c r="D221" s="85" t="s">
        <v>955</v>
      </c>
      <c r="E221" s="85" t="s">
        <v>579</v>
      </c>
      <c r="F221" s="160">
        <v>1424</v>
      </c>
      <c r="G221" s="4"/>
    </row>
    <row r="222" spans="1:7" ht="25.5">
      <c r="A222" s="60" t="s">
        <v>173</v>
      </c>
      <c r="B222" s="101" t="s">
        <v>373</v>
      </c>
      <c r="C222" s="102" t="s">
        <v>320</v>
      </c>
      <c r="D222" s="102" t="s">
        <v>955</v>
      </c>
      <c r="E222" s="102" t="s">
        <v>724</v>
      </c>
      <c r="F222" s="161">
        <v>1424</v>
      </c>
      <c r="G222" s="4"/>
    </row>
    <row r="223" spans="1:7" ht="63.75">
      <c r="A223" s="60" t="s">
        <v>173</v>
      </c>
      <c r="B223" s="130" t="s">
        <v>382</v>
      </c>
      <c r="C223" s="60" t="s">
        <v>320</v>
      </c>
      <c r="D223" s="60" t="s">
        <v>946</v>
      </c>
      <c r="E223" s="60"/>
      <c r="F223" s="123">
        <f>F224</f>
        <v>300.5</v>
      </c>
      <c r="G223" s="4"/>
    </row>
    <row r="224" spans="1:7" ht="38.25">
      <c r="A224" s="60" t="s">
        <v>173</v>
      </c>
      <c r="B224" s="87" t="s">
        <v>249</v>
      </c>
      <c r="C224" s="85" t="s">
        <v>320</v>
      </c>
      <c r="D224" s="85" t="s">
        <v>250</v>
      </c>
      <c r="E224" s="85"/>
      <c r="F224" s="86">
        <f>F225</f>
        <v>300.5</v>
      </c>
      <c r="G224" s="4"/>
    </row>
    <row r="225" spans="1:7" ht="25.5">
      <c r="A225" s="60" t="s">
        <v>173</v>
      </c>
      <c r="B225" s="101" t="s">
        <v>373</v>
      </c>
      <c r="C225" s="102" t="s">
        <v>320</v>
      </c>
      <c r="D225" s="102" t="s">
        <v>250</v>
      </c>
      <c r="E225" s="102" t="s">
        <v>724</v>
      </c>
      <c r="F225" s="103">
        <v>300.5</v>
      </c>
      <c r="G225" s="4"/>
    </row>
    <row r="226" spans="1:7" ht="114.75">
      <c r="A226" s="60" t="s">
        <v>173</v>
      </c>
      <c r="B226" s="83" t="s">
        <v>957</v>
      </c>
      <c r="C226" s="106" t="s">
        <v>320</v>
      </c>
      <c r="D226" s="106" t="s">
        <v>958</v>
      </c>
      <c r="E226" s="106"/>
      <c r="F226" s="107">
        <f>F227</f>
        <v>1.4</v>
      </c>
      <c r="G226" s="4"/>
    </row>
    <row r="227" spans="1:7" ht="76.5">
      <c r="A227" s="60" t="s">
        <v>173</v>
      </c>
      <c r="B227" s="87" t="s">
        <v>954</v>
      </c>
      <c r="C227" s="85" t="s">
        <v>320</v>
      </c>
      <c r="D227" s="85" t="s">
        <v>959</v>
      </c>
      <c r="E227" s="85"/>
      <c r="F227" s="86">
        <f>F228</f>
        <v>1.4</v>
      </c>
      <c r="G227" s="4"/>
    </row>
    <row r="228" spans="1:7" ht="25.5">
      <c r="A228" s="89" t="s">
        <v>173</v>
      </c>
      <c r="B228" s="105" t="s">
        <v>373</v>
      </c>
      <c r="C228" s="106" t="s">
        <v>320</v>
      </c>
      <c r="D228" s="85" t="s">
        <v>959</v>
      </c>
      <c r="E228" s="106" t="s">
        <v>724</v>
      </c>
      <c r="F228" s="107">
        <v>1.4</v>
      </c>
      <c r="G228" s="4"/>
    </row>
    <row r="229" spans="1:7" ht="12.75">
      <c r="A229" s="60" t="s">
        <v>173</v>
      </c>
      <c r="B229" s="43" t="s">
        <v>94</v>
      </c>
      <c r="C229" s="60" t="s">
        <v>95</v>
      </c>
      <c r="D229" s="60" t="s">
        <v>579</v>
      </c>
      <c r="E229" s="60" t="s">
        <v>579</v>
      </c>
      <c r="F229" s="123">
        <f>F230</f>
        <v>971.1</v>
      </c>
      <c r="G229" s="4"/>
    </row>
    <row r="230" spans="1:7" ht="76.5">
      <c r="A230" s="60" t="s">
        <v>173</v>
      </c>
      <c r="B230" s="87" t="s">
        <v>251</v>
      </c>
      <c r="C230" s="85" t="s">
        <v>95</v>
      </c>
      <c r="D230" s="85" t="s">
        <v>252</v>
      </c>
      <c r="E230" s="85"/>
      <c r="F230" s="86">
        <f>F231</f>
        <v>971.1</v>
      </c>
      <c r="G230" s="4"/>
    </row>
    <row r="231" spans="1:7" ht="25.5">
      <c r="A231" s="60" t="s">
        <v>173</v>
      </c>
      <c r="B231" s="43" t="s">
        <v>364</v>
      </c>
      <c r="C231" s="60" t="s">
        <v>95</v>
      </c>
      <c r="D231" s="85" t="s">
        <v>252</v>
      </c>
      <c r="E231" s="60" t="s">
        <v>916</v>
      </c>
      <c r="F231" s="131">
        <v>971.1</v>
      </c>
      <c r="G231" s="4"/>
    </row>
    <row r="232" spans="1:8" ht="25.5">
      <c r="A232" s="90" t="s">
        <v>253</v>
      </c>
      <c r="B232" s="81" t="s">
        <v>645</v>
      </c>
      <c r="C232" s="90" t="s">
        <v>579</v>
      </c>
      <c r="D232" s="90" t="s">
        <v>579</v>
      </c>
      <c r="E232" s="90" t="s">
        <v>579</v>
      </c>
      <c r="F232" s="117">
        <f>F233+F322</f>
        <v>307092</v>
      </c>
      <c r="G232" s="122"/>
      <c r="H232" s="40"/>
    </row>
    <row r="233" spans="1:7" ht="12.75">
      <c r="A233" s="60" t="s">
        <v>253</v>
      </c>
      <c r="B233" s="43" t="s">
        <v>675</v>
      </c>
      <c r="C233" s="60" t="s">
        <v>676</v>
      </c>
      <c r="D233" s="60" t="s">
        <v>579</v>
      </c>
      <c r="E233" s="60" t="s">
        <v>579</v>
      </c>
      <c r="F233" s="123">
        <f>F234+F260+F312+F297</f>
        <v>289601.4</v>
      </c>
      <c r="G233" s="4"/>
    </row>
    <row r="234" spans="1:7" ht="12.75">
      <c r="A234" s="60" t="s">
        <v>253</v>
      </c>
      <c r="B234" s="43" t="s">
        <v>677</v>
      </c>
      <c r="C234" s="60" t="s">
        <v>678</v>
      </c>
      <c r="D234" s="60" t="s">
        <v>579</v>
      </c>
      <c r="E234" s="60" t="s">
        <v>579</v>
      </c>
      <c r="F234" s="123">
        <f>F235+F242+F247+F252+F256+F245</f>
        <v>59844.2</v>
      </c>
      <c r="G234" s="4"/>
    </row>
    <row r="235" spans="1:7" ht="12.75">
      <c r="A235" s="60" t="s">
        <v>253</v>
      </c>
      <c r="B235" s="43" t="s">
        <v>646</v>
      </c>
      <c r="C235" s="60" t="s">
        <v>678</v>
      </c>
      <c r="D235" s="60" t="s">
        <v>152</v>
      </c>
      <c r="E235" s="60" t="s">
        <v>579</v>
      </c>
      <c r="F235" s="123">
        <f>F236</f>
        <v>54836.299999999996</v>
      </c>
      <c r="G235" s="4"/>
    </row>
    <row r="236" spans="1:7" ht="25.5">
      <c r="A236" s="60" t="s">
        <v>253</v>
      </c>
      <c r="B236" s="43" t="s">
        <v>803</v>
      </c>
      <c r="C236" s="60" t="s">
        <v>678</v>
      </c>
      <c r="D236" s="60" t="s">
        <v>153</v>
      </c>
      <c r="E236" s="60" t="s">
        <v>579</v>
      </c>
      <c r="F236" s="123">
        <f>F237+F238+F239</f>
        <v>54836.299999999996</v>
      </c>
      <c r="G236" s="4"/>
    </row>
    <row r="237" spans="1:7" ht="12.75">
      <c r="A237" s="60" t="s">
        <v>253</v>
      </c>
      <c r="B237" s="43" t="s">
        <v>254</v>
      </c>
      <c r="C237" s="60" t="s">
        <v>678</v>
      </c>
      <c r="D237" s="60" t="s">
        <v>153</v>
      </c>
      <c r="E237" s="60" t="s">
        <v>916</v>
      </c>
      <c r="F237" s="123">
        <v>28239.3</v>
      </c>
      <c r="G237" s="4"/>
    </row>
    <row r="238" spans="1:7" ht="25.5">
      <c r="A238" s="60" t="s">
        <v>253</v>
      </c>
      <c r="B238" s="43" t="s">
        <v>364</v>
      </c>
      <c r="C238" s="60" t="s">
        <v>678</v>
      </c>
      <c r="D238" s="60" t="s">
        <v>153</v>
      </c>
      <c r="E238" s="60" t="s">
        <v>722</v>
      </c>
      <c r="F238" s="123">
        <v>26493.3</v>
      </c>
      <c r="G238" s="4"/>
    </row>
    <row r="239" spans="1:7" ht="12.75">
      <c r="A239" s="60" t="s">
        <v>253</v>
      </c>
      <c r="B239" s="87" t="s">
        <v>370</v>
      </c>
      <c r="C239" s="60" t="s">
        <v>678</v>
      </c>
      <c r="D239" s="60" t="s">
        <v>153</v>
      </c>
      <c r="E239" s="60" t="s">
        <v>724</v>
      </c>
      <c r="F239" s="123">
        <v>103.7</v>
      </c>
      <c r="G239" s="4"/>
    </row>
    <row r="240" spans="1:7" ht="12.75">
      <c r="A240" s="60" t="s">
        <v>253</v>
      </c>
      <c r="B240" s="87" t="s">
        <v>255</v>
      </c>
      <c r="C240" s="60" t="s">
        <v>678</v>
      </c>
      <c r="D240" s="60" t="s">
        <v>256</v>
      </c>
      <c r="E240" s="60"/>
      <c r="F240" s="123">
        <f>F241</f>
        <v>2561.7</v>
      </c>
      <c r="G240" s="4"/>
    </row>
    <row r="241" spans="1:7" ht="68.25" customHeight="1">
      <c r="A241" s="60" t="s">
        <v>253</v>
      </c>
      <c r="B241" s="43" t="s">
        <v>598</v>
      </c>
      <c r="C241" s="60" t="s">
        <v>678</v>
      </c>
      <c r="D241" s="60" t="s">
        <v>599</v>
      </c>
      <c r="E241" s="60"/>
      <c r="F241" s="123">
        <f>F242+F245</f>
        <v>2561.7</v>
      </c>
      <c r="G241" s="4"/>
    </row>
    <row r="242" spans="1:7" ht="76.5">
      <c r="A242" s="60" t="s">
        <v>253</v>
      </c>
      <c r="B242" s="43" t="s">
        <v>911</v>
      </c>
      <c r="C242" s="60" t="s">
        <v>678</v>
      </c>
      <c r="D242" s="60" t="s">
        <v>154</v>
      </c>
      <c r="E242" s="60"/>
      <c r="F242" s="123">
        <f>F243+F244</f>
        <v>2559.1</v>
      </c>
      <c r="G242" s="4"/>
    </row>
    <row r="243" spans="1:7" ht="12.75">
      <c r="A243" s="60" t="s">
        <v>253</v>
      </c>
      <c r="B243" s="43" t="s">
        <v>755</v>
      </c>
      <c r="C243" s="60" t="s">
        <v>678</v>
      </c>
      <c r="D243" s="60" t="s">
        <v>154</v>
      </c>
      <c r="E243" s="60" t="s">
        <v>916</v>
      </c>
      <c r="F243" s="123">
        <v>1220.5</v>
      </c>
      <c r="G243" s="4"/>
    </row>
    <row r="244" spans="1:7" ht="12.75">
      <c r="A244" s="133" t="s">
        <v>253</v>
      </c>
      <c r="B244" s="87" t="s">
        <v>370</v>
      </c>
      <c r="C244" s="133" t="s">
        <v>678</v>
      </c>
      <c r="D244" s="133" t="s">
        <v>154</v>
      </c>
      <c r="E244" s="133" t="s">
        <v>724</v>
      </c>
      <c r="F244" s="134">
        <v>1338.6</v>
      </c>
      <c r="G244" s="4"/>
    </row>
    <row r="245" spans="1:7" ht="76.5">
      <c r="A245" s="133" t="s">
        <v>253</v>
      </c>
      <c r="B245" s="104" t="s">
        <v>600</v>
      </c>
      <c r="C245" s="133" t="s">
        <v>678</v>
      </c>
      <c r="D245" s="133" t="s">
        <v>155</v>
      </c>
      <c r="E245" s="133"/>
      <c r="F245" s="134">
        <f>F246</f>
        <v>2.6</v>
      </c>
      <c r="G245" s="4"/>
    </row>
    <row r="246" spans="1:7" ht="12.75">
      <c r="A246" s="60" t="s">
        <v>253</v>
      </c>
      <c r="B246" s="43" t="s">
        <v>755</v>
      </c>
      <c r="C246" s="60" t="s">
        <v>678</v>
      </c>
      <c r="D246" s="60" t="s">
        <v>155</v>
      </c>
      <c r="E246" s="60" t="s">
        <v>916</v>
      </c>
      <c r="F246" s="123">
        <v>2.6</v>
      </c>
      <c r="G246" s="4"/>
    </row>
    <row r="247" spans="1:7" ht="12.75">
      <c r="A247" s="60" t="s">
        <v>253</v>
      </c>
      <c r="B247" s="43" t="s">
        <v>823</v>
      </c>
      <c r="C247" s="60" t="s">
        <v>678</v>
      </c>
      <c r="D247" s="60" t="s">
        <v>824</v>
      </c>
      <c r="E247" s="60" t="s">
        <v>579</v>
      </c>
      <c r="F247" s="123">
        <f>F248</f>
        <v>1676.4</v>
      </c>
      <c r="G247" s="4"/>
    </row>
    <row r="248" spans="1:7" ht="38.25">
      <c r="A248" s="60" t="s">
        <v>253</v>
      </c>
      <c r="B248" s="43" t="s">
        <v>825</v>
      </c>
      <c r="C248" s="60" t="s">
        <v>678</v>
      </c>
      <c r="D248" s="60" t="s">
        <v>826</v>
      </c>
      <c r="E248" s="60" t="s">
        <v>579</v>
      </c>
      <c r="F248" s="123">
        <f>F249</f>
        <v>1676.4</v>
      </c>
      <c r="G248" s="4"/>
    </row>
    <row r="249" spans="1:7" ht="51">
      <c r="A249" s="60" t="s">
        <v>253</v>
      </c>
      <c r="B249" s="43" t="s">
        <v>371</v>
      </c>
      <c r="C249" s="60" t="s">
        <v>678</v>
      </c>
      <c r="D249" s="60" t="s">
        <v>828</v>
      </c>
      <c r="E249" s="60" t="s">
        <v>579</v>
      </c>
      <c r="F249" s="123">
        <f>F250+F251</f>
        <v>1676.4</v>
      </c>
      <c r="G249" s="4"/>
    </row>
    <row r="250" spans="1:7" ht="12.75">
      <c r="A250" s="60" t="s">
        <v>253</v>
      </c>
      <c r="B250" s="43" t="s">
        <v>254</v>
      </c>
      <c r="C250" s="60" t="s">
        <v>678</v>
      </c>
      <c r="D250" s="60" t="s">
        <v>828</v>
      </c>
      <c r="E250" s="60" t="s">
        <v>916</v>
      </c>
      <c r="F250" s="123">
        <f>1676.4-688.7</f>
        <v>987.7</v>
      </c>
      <c r="G250" s="4"/>
    </row>
    <row r="251" spans="1:7" ht="25.5">
      <c r="A251" s="60" t="s">
        <v>253</v>
      </c>
      <c r="B251" s="43" t="s">
        <v>364</v>
      </c>
      <c r="C251" s="60" t="s">
        <v>678</v>
      </c>
      <c r="D251" s="60" t="s">
        <v>828</v>
      </c>
      <c r="E251" s="60" t="s">
        <v>722</v>
      </c>
      <c r="F251" s="123">
        <v>688.7</v>
      </c>
      <c r="G251" s="4"/>
    </row>
    <row r="252" spans="1:7" ht="12.75">
      <c r="A252" s="60" t="s">
        <v>253</v>
      </c>
      <c r="B252" s="43" t="s">
        <v>889</v>
      </c>
      <c r="C252" s="60" t="s">
        <v>678</v>
      </c>
      <c r="D252" s="60" t="s">
        <v>890</v>
      </c>
      <c r="E252" s="60" t="s">
        <v>579</v>
      </c>
      <c r="F252" s="123">
        <f>F253</f>
        <v>645</v>
      </c>
      <c r="G252" s="4"/>
    </row>
    <row r="253" spans="1:7" ht="38.25">
      <c r="A253" s="60" t="s">
        <v>253</v>
      </c>
      <c r="B253" s="43" t="s">
        <v>289</v>
      </c>
      <c r="C253" s="60" t="s">
        <v>678</v>
      </c>
      <c r="D253" s="60" t="s">
        <v>290</v>
      </c>
      <c r="E253" s="60" t="s">
        <v>579</v>
      </c>
      <c r="F253" s="123">
        <f>F254+F255</f>
        <v>645</v>
      </c>
      <c r="G253" s="4"/>
    </row>
    <row r="254" spans="1:7" ht="12.75">
      <c r="A254" s="60" t="s">
        <v>253</v>
      </c>
      <c r="B254" s="43" t="s">
        <v>254</v>
      </c>
      <c r="C254" s="60" t="s">
        <v>678</v>
      </c>
      <c r="D254" s="60" t="s">
        <v>290</v>
      </c>
      <c r="E254" s="60" t="s">
        <v>916</v>
      </c>
      <c r="F254" s="123">
        <f>645-285</f>
        <v>360</v>
      </c>
      <c r="G254" s="4"/>
    </row>
    <row r="255" spans="1:7" ht="12.75">
      <c r="A255" s="60" t="s">
        <v>253</v>
      </c>
      <c r="B255" s="101" t="s">
        <v>370</v>
      </c>
      <c r="C255" s="60" t="s">
        <v>678</v>
      </c>
      <c r="D255" s="60" t="s">
        <v>290</v>
      </c>
      <c r="E255" s="60" t="s">
        <v>724</v>
      </c>
      <c r="F255" s="123">
        <v>285</v>
      </c>
      <c r="G255" s="4"/>
    </row>
    <row r="256" spans="1:7" ht="25.5">
      <c r="A256" s="60" t="s">
        <v>253</v>
      </c>
      <c r="B256" s="43" t="s">
        <v>725</v>
      </c>
      <c r="C256" s="60" t="s">
        <v>678</v>
      </c>
      <c r="D256" s="60" t="s">
        <v>63</v>
      </c>
      <c r="E256" s="60" t="s">
        <v>579</v>
      </c>
      <c r="F256" s="123">
        <f>F257</f>
        <v>124.8</v>
      </c>
      <c r="G256" s="4"/>
    </row>
    <row r="257" spans="1:7" ht="89.25">
      <c r="A257" s="60" t="s">
        <v>253</v>
      </c>
      <c r="B257" s="43" t="s">
        <v>726</v>
      </c>
      <c r="C257" s="60" t="s">
        <v>678</v>
      </c>
      <c r="D257" s="60" t="s">
        <v>727</v>
      </c>
      <c r="E257" s="60"/>
      <c r="F257" s="123">
        <f>F258</f>
        <v>124.8</v>
      </c>
      <c r="G257" s="4"/>
    </row>
    <row r="258" spans="1:7" ht="51">
      <c r="A258" s="60" t="s">
        <v>253</v>
      </c>
      <c r="B258" s="43" t="s">
        <v>156</v>
      </c>
      <c r="C258" s="60" t="s">
        <v>678</v>
      </c>
      <c r="D258" s="60" t="s">
        <v>157</v>
      </c>
      <c r="E258" s="60" t="s">
        <v>579</v>
      </c>
      <c r="F258" s="123">
        <f>F259</f>
        <v>124.8</v>
      </c>
      <c r="G258" s="4"/>
    </row>
    <row r="259" spans="1:8" ht="12.75">
      <c r="A259" s="60" t="s">
        <v>253</v>
      </c>
      <c r="B259" s="101" t="s">
        <v>370</v>
      </c>
      <c r="C259" s="60" t="s">
        <v>678</v>
      </c>
      <c r="D259" s="60" t="s">
        <v>157</v>
      </c>
      <c r="E259" s="60" t="s">
        <v>724</v>
      </c>
      <c r="F259" s="123">
        <v>124.8</v>
      </c>
      <c r="G259" s="132"/>
      <c r="H259" s="100"/>
    </row>
    <row r="260" spans="1:8" ht="12.75">
      <c r="A260" s="60" t="s">
        <v>253</v>
      </c>
      <c r="B260" s="43" t="s">
        <v>679</v>
      </c>
      <c r="C260" s="60" t="s">
        <v>680</v>
      </c>
      <c r="D260" s="60" t="s">
        <v>579</v>
      </c>
      <c r="E260" s="60" t="s">
        <v>579</v>
      </c>
      <c r="F260" s="123">
        <f>F261+F267+F270+F282+F285+F292</f>
        <v>214043.5</v>
      </c>
      <c r="G260" s="4"/>
      <c r="H260" s="40"/>
    </row>
    <row r="261" spans="1:7" ht="25.5">
      <c r="A261" s="60" t="s">
        <v>253</v>
      </c>
      <c r="B261" s="43" t="s">
        <v>697</v>
      </c>
      <c r="C261" s="60" t="s">
        <v>680</v>
      </c>
      <c r="D261" s="60" t="s">
        <v>698</v>
      </c>
      <c r="E261" s="60" t="s">
        <v>579</v>
      </c>
      <c r="F261" s="123">
        <f>F262</f>
        <v>41232.5</v>
      </c>
      <c r="G261" s="4"/>
    </row>
    <row r="262" spans="1:7" ht="25.5">
      <c r="A262" s="60" t="s">
        <v>253</v>
      </c>
      <c r="B262" s="43" t="s">
        <v>803</v>
      </c>
      <c r="C262" s="60" t="s">
        <v>680</v>
      </c>
      <c r="D262" s="60" t="s">
        <v>699</v>
      </c>
      <c r="E262" s="60" t="s">
        <v>579</v>
      </c>
      <c r="F262" s="123">
        <f>F263+F264+F265+F266</f>
        <v>41232.5</v>
      </c>
      <c r="G262" s="4"/>
    </row>
    <row r="263" spans="1:7" ht="12.75">
      <c r="A263" s="60" t="s">
        <v>253</v>
      </c>
      <c r="B263" s="43" t="s">
        <v>254</v>
      </c>
      <c r="C263" s="60" t="s">
        <v>680</v>
      </c>
      <c r="D263" s="60" t="s">
        <v>699</v>
      </c>
      <c r="E263" s="60" t="s">
        <v>916</v>
      </c>
      <c r="F263" s="123">
        <v>3602.6</v>
      </c>
      <c r="G263" s="4"/>
    </row>
    <row r="264" spans="1:7" ht="25.5">
      <c r="A264" s="60" t="s">
        <v>253</v>
      </c>
      <c r="B264" s="43" t="s">
        <v>364</v>
      </c>
      <c r="C264" s="60" t="s">
        <v>680</v>
      </c>
      <c r="D264" s="60" t="s">
        <v>699</v>
      </c>
      <c r="E264" s="60" t="s">
        <v>722</v>
      </c>
      <c r="F264" s="123">
        <v>36069.9</v>
      </c>
      <c r="G264" s="4"/>
    </row>
    <row r="265" spans="1:7" ht="12.75">
      <c r="A265" s="60" t="s">
        <v>253</v>
      </c>
      <c r="B265" s="101" t="s">
        <v>370</v>
      </c>
      <c r="C265" s="60" t="s">
        <v>680</v>
      </c>
      <c r="D265" s="60" t="s">
        <v>699</v>
      </c>
      <c r="E265" s="60" t="s">
        <v>724</v>
      </c>
      <c r="F265" s="123">
        <v>60</v>
      </c>
      <c r="G265" s="4"/>
    </row>
    <row r="266" spans="1:7" ht="12.75">
      <c r="A266" s="60" t="s">
        <v>253</v>
      </c>
      <c r="B266" s="105" t="s">
        <v>813</v>
      </c>
      <c r="C266" s="60" t="s">
        <v>680</v>
      </c>
      <c r="D266" s="60" t="s">
        <v>699</v>
      </c>
      <c r="E266" s="60" t="s">
        <v>724</v>
      </c>
      <c r="F266" s="123">
        <v>1500</v>
      </c>
      <c r="G266" s="4"/>
    </row>
    <row r="267" spans="1:7" ht="12.75">
      <c r="A267" s="60" t="s">
        <v>253</v>
      </c>
      <c r="B267" s="43" t="s">
        <v>700</v>
      </c>
      <c r="C267" s="60" t="s">
        <v>680</v>
      </c>
      <c r="D267" s="60" t="s">
        <v>701</v>
      </c>
      <c r="E267" s="60" t="s">
        <v>579</v>
      </c>
      <c r="F267" s="123">
        <f>F268</f>
        <v>14214</v>
      </c>
      <c r="G267" s="4"/>
    </row>
    <row r="268" spans="1:7" ht="25.5">
      <c r="A268" s="60" t="s">
        <v>253</v>
      </c>
      <c r="B268" s="43" t="s">
        <v>803</v>
      </c>
      <c r="C268" s="60" t="s">
        <v>680</v>
      </c>
      <c r="D268" s="60" t="s">
        <v>702</v>
      </c>
      <c r="E268" s="60" t="s">
        <v>579</v>
      </c>
      <c r="F268" s="123">
        <f>F269</f>
        <v>14214</v>
      </c>
      <c r="G268" s="4"/>
    </row>
    <row r="269" spans="1:7" ht="12.75">
      <c r="A269" s="60" t="s">
        <v>253</v>
      </c>
      <c r="B269" s="43" t="s">
        <v>254</v>
      </c>
      <c r="C269" s="60" t="s">
        <v>680</v>
      </c>
      <c r="D269" s="60" t="s">
        <v>702</v>
      </c>
      <c r="E269" s="60" t="s">
        <v>916</v>
      </c>
      <c r="F269" s="123">
        <v>14214</v>
      </c>
      <c r="G269" s="4"/>
    </row>
    <row r="270" spans="1:7" ht="12.75">
      <c r="A270" s="60" t="s">
        <v>253</v>
      </c>
      <c r="B270" s="43" t="s">
        <v>823</v>
      </c>
      <c r="C270" s="60" t="s">
        <v>680</v>
      </c>
      <c r="D270" s="60" t="s">
        <v>824</v>
      </c>
      <c r="E270" s="60" t="s">
        <v>579</v>
      </c>
      <c r="F270" s="123">
        <f>F271+F278</f>
        <v>5195.9</v>
      </c>
      <c r="G270" s="4"/>
    </row>
    <row r="271" spans="1:7" ht="25.5">
      <c r="A271" s="60" t="s">
        <v>253</v>
      </c>
      <c r="B271" s="43" t="s">
        <v>703</v>
      </c>
      <c r="C271" s="60" t="s">
        <v>680</v>
      </c>
      <c r="D271" s="60" t="s">
        <v>704</v>
      </c>
      <c r="E271" s="60" t="s">
        <v>579</v>
      </c>
      <c r="F271" s="123">
        <f>F272+F275</f>
        <v>4344.2</v>
      </c>
      <c r="G271" s="4"/>
    </row>
    <row r="272" spans="1:7" ht="25.5">
      <c r="A272" s="60" t="s">
        <v>253</v>
      </c>
      <c r="B272" s="43" t="s">
        <v>705</v>
      </c>
      <c r="C272" s="60" t="s">
        <v>680</v>
      </c>
      <c r="D272" s="60" t="s">
        <v>706</v>
      </c>
      <c r="E272" s="60"/>
      <c r="F272" s="123">
        <f>F273+F274</f>
        <v>4069.1</v>
      </c>
      <c r="G272" s="4"/>
    </row>
    <row r="273" spans="1:7" ht="12.75">
      <c r="A273" s="60" t="s">
        <v>253</v>
      </c>
      <c r="B273" s="43" t="s">
        <v>254</v>
      </c>
      <c r="C273" s="60" t="s">
        <v>680</v>
      </c>
      <c r="D273" s="60" t="s">
        <v>706</v>
      </c>
      <c r="E273" s="60" t="s">
        <v>916</v>
      </c>
      <c r="F273" s="123">
        <v>283.7</v>
      </c>
      <c r="G273" s="4"/>
    </row>
    <row r="274" spans="1:7" ht="12.75">
      <c r="A274" s="60" t="s">
        <v>253</v>
      </c>
      <c r="B274" s="101" t="s">
        <v>370</v>
      </c>
      <c r="C274" s="60" t="s">
        <v>680</v>
      </c>
      <c r="D274" s="60" t="s">
        <v>706</v>
      </c>
      <c r="E274" s="60" t="s">
        <v>724</v>
      </c>
      <c r="F274" s="123">
        <v>3785.4</v>
      </c>
      <c r="G274" s="4"/>
    </row>
    <row r="275" spans="1:7" ht="25.5">
      <c r="A275" s="60" t="s">
        <v>253</v>
      </c>
      <c r="B275" s="43" t="s">
        <v>707</v>
      </c>
      <c r="C275" s="60" t="s">
        <v>680</v>
      </c>
      <c r="D275" s="60" t="s">
        <v>708</v>
      </c>
      <c r="E275" s="60" t="s">
        <v>579</v>
      </c>
      <c r="F275" s="123">
        <f>F276+F277</f>
        <v>275.1</v>
      </c>
      <c r="G275" s="4"/>
    </row>
    <row r="276" spans="1:7" ht="12.75">
      <c r="A276" s="60" t="s">
        <v>253</v>
      </c>
      <c r="B276" s="43" t="s">
        <v>254</v>
      </c>
      <c r="C276" s="60" t="s">
        <v>680</v>
      </c>
      <c r="D276" s="60" t="s">
        <v>708</v>
      </c>
      <c r="E276" s="60" t="s">
        <v>916</v>
      </c>
      <c r="F276" s="123">
        <v>19.8</v>
      </c>
      <c r="G276" s="4"/>
    </row>
    <row r="277" spans="1:7" ht="12.75">
      <c r="A277" s="60" t="s">
        <v>253</v>
      </c>
      <c r="B277" s="101" t="s">
        <v>370</v>
      </c>
      <c r="C277" s="60" t="s">
        <v>680</v>
      </c>
      <c r="D277" s="60" t="s">
        <v>708</v>
      </c>
      <c r="E277" s="60" t="s">
        <v>724</v>
      </c>
      <c r="F277" s="123">
        <v>255.3</v>
      </c>
      <c r="G277" s="4"/>
    </row>
    <row r="278" spans="1:7" ht="38.25">
      <c r="A278" s="60" t="s">
        <v>253</v>
      </c>
      <c r="B278" s="43" t="s">
        <v>825</v>
      </c>
      <c r="C278" s="60" t="s">
        <v>680</v>
      </c>
      <c r="D278" s="60" t="s">
        <v>826</v>
      </c>
      <c r="E278" s="60" t="s">
        <v>579</v>
      </c>
      <c r="F278" s="123">
        <f>F279</f>
        <v>851.7</v>
      </c>
      <c r="G278" s="4"/>
    </row>
    <row r="279" spans="1:7" ht="51">
      <c r="A279" s="60" t="s">
        <v>253</v>
      </c>
      <c r="B279" s="43" t="s">
        <v>694</v>
      </c>
      <c r="C279" s="60" t="s">
        <v>680</v>
      </c>
      <c r="D279" s="60" t="s">
        <v>828</v>
      </c>
      <c r="E279" s="60" t="s">
        <v>579</v>
      </c>
      <c r="F279" s="123">
        <f>F280+F281</f>
        <v>851.7</v>
      </c>
      <c r="G279" s="4"/>
    </row>
    <row r="280" spans="1:7" ht="12.75">
      <c r="A280" s="60" t="s">
        <v>253</v>
      </c>
      <c r="B280" s="43" t="s">
        <v>254</v>
      </c>
      <c r="C280" s="60" t="s">
        <v>680</v>
      </c>
      <c r="D280" s="60" t="s">
        <v>828</v>
      </c>
      <c r="E280" s="60" t="s">
        <v>916</v>
      </c>
      <c r="F280" s="123">
        <v>212.2</v>
      </c>
      <c r="G280" s="4"/>
    </row>
    <row r="281" spans="1:7" ht="25.5">
      <c r="A281" s="60" t="s">
        <v>253</v>
      </c>
      <c r="B281" s="43" t="s">
        <v>364</v>
      </c>
      <c r="C281" s="60" t="s">
        <v>680</v>
      </c>
      <c r="D281" s="60" t="s">
        <v>828</v>
      </c>
      <c r="E281" s="60" t="s">
        <v>722</v>
      </c>
      <c r="F281" s="123">
        <v>639.5</v>
      </c>
      <c r="G281" s="4"/>
    </row>
    <row r="282" spans="1:7" ht="38.25">
      <c r="A282" s="60" t="s">
        <v>253</v>
      </c>
      <c r="B282" s="43" t="s">
        <v>289</v>
      </c>
      <c r="C282" s="60" t="s">
        <v>680</v>
      </c>
      <c r="D282" s="60" t="s">
        <v>290</v>
      </c>
      <c r="E282" s="60" t="s">
        <v>579</v>
      </c>
      <c r="F282" s="123">
        <f>F283+F284</f>
        <v>2071.5</v>
      </c>
      <c r="G282" s="4"/>
    </row>
    <row r="283" spans="1:7" ht="12.75">
      <c r="A283" s="60" t="s">
        <v>253</v>
      </c>
      <c r="B283" s="43" t="s">
        <v>254</v>
      </c>
      <c r="C283" s="60" t="s">
        <v>680</v>
      </c>
      <c r="D283" s="60" t="s">
        <v>290</v>
      </c>
      <c r="E283" s="60" t="s">
        <v>916</v>
      </c>
      <c r="F283" s="123">
        <v>1055</v>
      </c>
      <c r="G283" s="4"/>
    </row>
    <row r="284" spans="1:7" ht="12.75">
      <c r="A284" s="60" t="s">
        <v>253</v>
      </c>
      <c r="B284" s="101" t="s">
        <v>370</v>
      </c>
      <c r="C284" s="60" t="s">
        <v>680</v>
      </c>
      <c r="D284" s="60" t="s">
        <v>290</v>
      </c>
      <c r="E284" s="60" t="s">
        <v>724</v>
      </c>
      <c r="F284" s="123">
        <v>1016.5</v>
      </c>
      <c r="G284" s="4"/>
    </row>
    <row r="285" spans="1:7" ht="25.5">
      <c r="A285" s="60" t="s">
        <v>253</v>
      </c>
      <c r="B285" s="43" t="s">
        <v>725</v>
      </c>
      <c r="C285" s="60" t="s">
        <v>680</v>
      </c>
      <c r="D285" s="60" t="s">
        <v>63</v>
      </c>
      <c r="E285" s="60" t="s">
        <v>579</v>
      </c>
      <c r="F285" s="123">
        <f>F286</f>
        <v>151204.6</v>
      </c>
      <c r="G285" s="4"/>
    </row>
    <row r="286" spans="1:7" ht="89.25">
      <c r="A286" s="60" t="s">
        <v>253</v>
      </c>
      <c r="B286" s="43" t="s">
        <v>726</v>
      </c>
      <c r="C286" s="60" t="s">
        <v>680</v>
      </c>
      <c r="D286" s="60" t="s">
        <v>727</v>
      </c>
      <c r="E286" s="60"/>
      <c r="F286" s="123">
        <f>F287</f>
        <v>151204.6</v>
      </c>
      <c r="G286" s="4"/>
    </row>
    <row r="287" spans="1:7" ht="114" customHeight="1">
      <c r="A287" s="60" t="s">
        <v>253</v>
      </c>
      <c r="B287" s="43" t="s">
        <v>601</v>
      </c>
      <c r="C287" s="60" t="s">
        <v>680</v>
      </c>
      <c r="D287" s="60" t="s">
        <v>709</v>
      </c>
      <c r="E287" s="60" t="s">
        <v>579</v>
      </c>
      <c r="F287" s="123">
        <f>F288+F289+F290</f>
        <v>151204.6</v>
      </c>
      <c r="G287" s="4"/>
    </row>
    <row r="288" spans="1:7" ht="16.5" customHeight="1">
      <c r="A288" s="60" t="s">
        <v>253</v>
      </c>
      <c r="B288" s="43" t="s">
        <v>254</v>
      </c>
      <c r="C288" s="60" t="s">
        <v>680</v>
      </c>
      <c r="D288" s="60" t="s">
        <v>709</v>
      </c>
      <c r="E288" s="60" t="s">
        <v>916</v>
      </c>
      <c r="F288" s="123">
        <v>13988.1</v>
      </c>
      <c r="G288" s="4"/>
    </row>
    <row r="289" spans="1:7" ht="22.5" customHeight="1">
      <c r="A289" s="60" t="s">
        <v>253</v>
      </c>
      <c r="B289" s="43" t="s">
        <v>364</v>
      </c>
      <c r="C289" s="60" t="s">
        <v>680</v>
      </c>
      <c r="D289" s="60" t="s">
        <v>709</v>
      </c>
      <c r="E289" s="60" t="s">
        <v>722</v>
      </c>
      <c r="F289" s="123">
        <v>134894.8</v>
      </c>
      <c r="G289" s="4"/>
    </row>
    <row r="290" spans="1:7" ht="12.75">
      <c r="A290" s="60" t="s">
        <v>253</v>
      </c>
      <c r="B290" s="101" t="s">
        <v>370</v>
      </c>
      <c r="C290" s="60" t="s">
        <v>680</v>
      </c>
      <c r="D290" s="60" t="s">
        <v>709</v>
      </c>
      <c r="E290" s="60" t="s">
        <v>724</v>
      </c>
      <c r="F290" s="123">
        <v>2321.7</v>
      </c>
      <c r="G290" s="4"/>
    </row>
    <row r="291" spans="1:7" ht="38.25" hidden="1">
      <c r="A291" s="60" t="s">
        <v>253</v>
      </c>
      <c r="B291" s="43" t="s">
        <v>710</v>
      </c>
      <c r="C291" s="60" t="s">
        <v>680</v>
      </c>
      <c r="D291" s="60" t="s">
        <v>711</v>
      </c>
      <c r="E291" s="60" t="s">
        <v>579</v>
      </c>
      <c r="F291" s="123"/>
      <c r="G291" s="4"/>
    </row>
    <row r="292" spans="1:7" ht="38.25">
      <c r="A292" s="60" t="s">
        <v>253</v>
      </c>
      <c r="B292" s="43" t="s">
        <v>602</v>
      </c>
      <c r="C292" s="60" t="s">
        <v>680</v>
      </c>
      <c r="D292" s="60" t="s">
        <v>603</v>
      </c>
      <c r="E292" s="60"/>
      <c r="F292" s="123">
        <f>F293+F295</f>
        <v>125</v>
      </c>
      <c r="G292" s="4"/>
    </row>
    <row r="293" spans="1:7" ht="38.25" customHeight="1">
      <c r="A293" s="60" t="s">
        <v>253</v>
      </c>
      <c r="B293" s="87" t="s">
        <v>604</v>
      </c>
      <c r="C293" s="85" t="s">
        <v>680</v>
      </c>
      <c r="D293" s="85" t="s">
        <v>605</v>
      </c>
      <c r="E293" s="85"/>
      <c r="F293" s="86">
        <f>F294</f>
        <v>55</v>
      </c>
      <c r="G293" s="4"/>
    </row>
    <row r="294" spans="1:7" ht="12.75">
      <c r="A294" s="60" t="s">
        <v>253</v>
      </c>
      <c r="B294" s="101" t="s">
        <v>755</v>
      </c>
      <c r="C294" s="102" t="s">
        <v>680</v>
      </c>
      <c r="D294" s="102" t="s">
        <v>605</v>
      </c>
      <c r="E294" s="102" t="s">
        <v>916</v>
      </c>
      <c r="F294" s="103">
        <v>55</v>
      </c>
      <c r="G294" s="4"/>
    </row>
    <row r="295" spans="1:7" ht="38.25">
      <c r="A295" s="60" t="s">
        <v>253</v>
      </c>
      <c r="B295" s="87" t="s">
        <v>606</v>
      </c>
      <c r="C295" s="85" t="s">
        <v>680</v>
      </c>
      <c r="D295" s="85" t="s">
        <v>607</v>
      </c>
      <c r="E295" s="85"/>
      <c r="F295" s="86">
        <f>F296</f>
        <v>70</v>
      </c>
      <c r="G295" s="4"/>
    </row>
    <row r="296" spans="1:7" ht="12.75">
      <c r="A296" s="60" t="s">
        <v>253</v>
      </c>
      <c r="B296" s="101" t="s">
        <v>755</v>
      </c>
      <c r="C296" s="102" t="s">
        <v>680</v>
      </c>
      <c r="D296" s="102" t="s">
        <v>607</v>
      </c>
      <c r="E296" s="102" t="s">
        <v>916</v>
      </c>
      <c r="F296" s="103">
        <v>70</v>
      </c>
      <c r="G296" s="4"/>
    </row>
    <row r="297" spans="1:8" ht="12.75">
      <c r="A297" s="60" t="s">
        <v>253</v>
      </c>
      <c r="B297" s="43" t="s">
        <v>681</v>
      </c>
      <c r="C297" s="60" t="s">
        <v>682</v>
      </c>
      <c r="D297" s="60" t="s">
        <v>579</v>
      </c>
      <c r="E297" s="60" t="s">
        <v>579</v>
      </c>
      <c r="F297" s="123">
        <f>F298</f>
        <v>2461.2000000000003</v>
      </c>
      <c r="G297" s="4"/>
      <c r="H297" s="40"/>
    </row>
    <row r="298" spans="1:7" ht="25.5">
      <c r="A298" s="60" t="s">
        <v>253</v>
      </c>
      <c r="B298" s="43" t="s">
        <v>809</v>
      </c>
      <c r="C298" s="60" t="s">
        <v>682</v>
      </c>
      <c r="D298" s="60" t="s">
        <v>810</v>
      </c>
      <c r="E298" s="60" t="s">
        <v>579</v>
      </c>
      <c r="F298" s="123">
        <f>F299</f>
        <v>2461.2000000000003</v>
      </c>
      <c r="G298" s="4"/>
    </row>
    <row r="299" spans="1:7" ht="12.75">
      <c r="A299" s="60" t="s">
        <v>253</v>
      </c>
      <c r="B299" s="43" t="s">
        <v>283</v>
      </c>
      <c r="C299" s="60" t="s">
        <v>682</v>
      </c>
      <c r="D299" s="60" t="s">
        <v>284</v>
      </c>
      <c r="E299" s="60" t="s">
        <v>579</v>
      </c>
      <c r="F299" s="123">
        <f>F300+F303+F305+F307+F310</f>
        <v>2461.2000000000003</v>
      </c>
      <c r="G299" s="4"/>
    </row>
    <row r="300" spans="1:7" ht="38.25">
      <c r="A300" s="60" t="s">
        <v>253</v>
      </c>
      <c r="B300" s="43" t="s">
        <v>308</v>
      </c>
      <c r="C300" s="60" t="s">
        <v>682</v>
      </c>
      <c r="D300" s="60" t="s">
        <v>285</v>
      </c>
      <c r="E300" s="60" t="s">
        <v>579</v>
      </c>
      <c r="F300" s="123">
        <f>F301+F302</f>
        <v>1620.6000000000001</v>
      </c>
      <c r="G300" s="4"/>
    </row>
    <row r="301" spans="1:7" ht="12.75">
      <c r="A301" s="60" t="s">
        <v>253</v>
      </c>
      <c r="B301" s="43" t="s">
        <v>254</v>
      </c>
      <c r="C301" s="60" t="s">
        <v>682</v>
      </c>
      <c r="D301" s="60" t="s">
        <v>285</v>
      </c>
      <c r="E301" s="60" t="s">
        <v>916</v>
      </c>
      <c r="F301" s="123">
        <v>131.9</v>
      </c>
      <c r="G301" s="4"/>
    </row>
    <row r="302" spans="1:7" ht="12.75">
      <c r="A302" s="60" t="s">
        <v>253</v>
      </c>
      <c r="B302" s="101" t="s">
        <v>370</v>
      </c>
      <c r="C302" s="60" t="s">
        <v>682</v>
      </c>
      <c r="D302" s="60" t="s">
        <v>285</v>
      </c>
      <c r="E302" s="60" t="s">
        <v>724</v>
      </c>
      <c r="F302" s="123">
        <v>1488.7</v>
      </c>
      <c r="G302" s="4"/>
    </row>
    <row r="303" spans="1:7" ht="25.5">
      <c r="A303" s="60" t="s">
        <v>253</v>
      </c>
      <c r="B303" s="43" t="s">
        <v>309</v>
      </c>
      <c r="C303" s="60" t="s">
        <v>682</v>
      </c>
      <c r="D303" s="60" t="s">
        <v>286</v>
      </c>
      <c r="E303" s="60" t="s">
        <v>579</v>
      </c>
      <c r="F303" s="123">
        <f>F304</f>
        <v>611.1</v>
      </c>
      <c r="G303" s="4"/>
    </row>
    <row r="304" spans="1:7" ht="12.75">
      <c r="A304" s="60" t="s">
        <v>253</v>
      </c>
      <c r="B304" s="43" t="s">
        <v>254</v>
      </c>
      <c r="C304" s="60" t="s">
        <v>682</v>
      </c>
      <c r="D304" s="60" t="s">
        <v>286</v>
      </c>
      <c r="E304" s="60" t="s">
        <v>916</v>
      </c>
      <c r="F304" s="123">
        <v>611.1</v>
      </c>
      <c r="G304" s="4"/>
    </row>
    <row r="305" spans="1:7" ht="12.75">
      <c r="A305" s="60" t="s">
        <v>253</v>
      </c>
      <c r="B305" s="43" t="s">
        <v>811</v>
      </c>
      <c r="C305" s="60" t="s">
        <v>682</v>
      </c>
      <c r="D305" s="60" t="s">
        <v>812</v>
      </c>
      <c r="E305" s="60" t="s">
        <v>579</v>
      </c>
      <c r="F305" s="123">
        <f>F306</f>
        <v>75</v>
      </c>
      <c r="G305" s="4"/>
    </row>
    <row r="306" spans="1:7" ht="12.75">
      <c r="A306" s="60" t="s">
        <v>253</v>
      </c>
      <c r="B306" s="43" t="s">
        <v>755</v>
      </c>
      <c r="C306" s="60" t="s">
        <v>682</v>
      </c>
      <c r="D306" s="60" t="s">
        <v>812</v>
      </c>
      <c r="E306" s="60" t="s">
        <v>916</v>
      </c>
      <c r="F306" s="123">
        <v>75</v>
      </c>
      <c r="G306" s="4"/>
    </row>
    <row r="307" spans="1:7" ht="49.5" customHeight="1">
      <c r="A307" s="60" t="s">
        <v>253</v>
      </c>
      <c r="B307" s="43" t="s">
        <v>310</v>
      </c>
      <c r="C307" s="60" t="s">
        <v>682</v>
      </c>
      <c r="D307" s="60" t="s">
        <v>287</v>
      </c>
      <c r="E307" s="60" t="s">
        <v>579</v>
      </c>
      <c r="F307" s="123">
        <f>F308+F309</f>
        <v>1.7</v>
      </c>
      <c r="G307" s="4"/>
    </row>
    <row r="308" spans="1:7" ht="12.75">
      <c r="A308" s="60" t="s">
        <v>253</v>
      </c>
      <c r="B308" s="43" t="s">
        <v>254</v>
      </c>
      <c r="C308" s="60" t="s">
        <v>682</v>
      </c>
      <c r="D308" s="60" t="s">
        <v>287</v>
      </c>
      <c r="E308" s="60" t="s">
        <v>916</v>
      </c>
      <c r="F308" s="123">
        <v>0.2</v>
      </c>
      <c r="G308" s="4"/>
    </row>
    <row r="309" spans="1:7" ht="12.75">
      <c r="A309" s="60" t="s">
        <v>253</v>
      </c>
      <c r="B309" s="101" t="s">
        <v>370</v>
      </c>
      <c r="C309" s="60" t="s">
        <v>682</v>
      </c>
      <c r="D309" s="60" t="s">
        <v>287</v>
      </c>
      <c r="E309" s="60" t="s">
        <v>724</v>
      </c>
      <c r="F309" s="123">
        <v>1.5</v>
      </c>
      <c r="G309" s="4"/>
    </row>
    <row r="310" spans="1:7" ht="63.75">
      <c r="A310" s="60" t="s">
        <v>253</v>
      </c>
      <c r="B310" s="43" t="s">
        <v>311</v>
      </c>
      <c r="C310" s="60" t="s">
        <v>682</v>
      </c>
      <c r="D310" s="60" t="s">
        <v>288</v>
      </c>
      <c r="E310" s="60" t="s">
        <v>579</v>
      </c>
      <c r="F310" s="123">
        <f>F311</f>
        <v>152.8</v>
      </c>
      <c r="G310" s="4"/>
    </row>
    <row r="311" spans="1:7" ht="12.75">
      <c r="A311" s="60" t="s">
        <v>253</v>
      </c>
      <c r="B311" s="43" t="s">
        <v>254</v>
      </c>
      <c r="C311" s="60" t="s">
        <v>682</v>
      </c>
      <c r="D311" s="60" t="s">
        <v>288</v>
      </c>
      <c r="E311" s="60" t="s">
        <v>916</v>
      </c>
      <c r="F311" s="123">
        <v>152.8</v>
      </c>
      <c r="G311" s="4"/>
    </row>
    <row r="312" spans="1:7" ht="12.75">
      <c r="A312" s="60" t="s">
        <v>253</v>
      </c>
      <c r="B312" s="43" t="s">
        <v>683</v>
      </c>
      <c r="C312" s="60" t="s">
        <v>684</v>
      </c>
      <c r="D312" s="60" t="s">
        <v>579</v>
      </c>
      <c r="E312" s="60" t="s">
        <v>579</v>
      </c>
      <c r="F312" s="123">
        <f>F313+F317+F320</f>
        <v>13252.5</v>
      </c>
      <c r="G312" s="4"/>
    </row>
    <row r="313" spans="1:7" ht="51">
      <c r="A313" s="60" t="s">
        <v>253</v>
      </c>
      <c r="B313" s="43" t="s">
        <v>137</v>
      </c>
      <c r="C313" s="60" t="s">
        <v>684</v>
      </c>
      <c r="D313" s="60" t="s">
        <v>138</v>
      </c>
      <c r="E313" s="60" t="s">
        <v>579</v>
      </c>
      <c r="F313" s="123">
        <f>F314</f>
        <v>2744.6</v>
      </c>
      <c r="G313" s="4"/>
    </row>
    <row r="314" spans="1:7" ht="12.75">
      <c r="A314" s="60" t="s">
        <v>253</v>
      </c>
      <c r="B314" s="43" t="s">
        <v>143</v>
      </c>
      <c r="C314" s="60" t="s">
        <v>684</v>
      </c>
      <c r="D314" s="60" t="s">
        <v>797</v>
      </c>
      <c r="E314" s="60" t="s">
        <v>579</v>
      </c>
      <c r="F314" s="123">
        <f>F315</f>
        <v>2744.6</v>
      </c>
      <c r="G314" s="4"/>
    </row>
    <row r="315" spans="1:7" ht="12.75">
      <c r="A315" s="60" t="s">
        <v>253</v>
      </c>
      <c r="B315" s="43" t="s">
        <v>798</v>
      </c>
      <c r="C315" s="60" t="s">
        <v>684</v>
      </c>
      <c r="D315" s="60" t="s">
        <v>799</v>
      </c>
      <c r="E315" s="60" t="s">
        <v>579</v>
      </c>
      <c r="F315" s="123">
        <f>F316</f>
        <v>2744.6</v>
      </c>
      <c r="G315" s="4"/>
    </row>
    <row r="316" spans="1:7" ht="25.5">
      <c r="A316" s="60" t="s">
        <v>253</v>
      </c>
      <c r="B316" s="43" t="s">
        <v>141</v>
      </c>
      <c r="C316" s="60" t="s">
        <v>684</v>
      </c>
      <c r="D316" s="60" t="s">
        <v>799</v>
      </c>
      <c r="E316" s="60" t="s">
        <v>142</v>
      </c>
      <c r="F316" s="123">
        <v>2744.6</v>
      </c>
      <c r="G316" s="4"/>
    </row>
    <row r="317" spans="1:7" ht="51">
      <c r="A317" s="60" t="s">
        <v>253</v>
      </c>
      <c r="B317" s="43" t="s">
        <v>170</v>
      </c>
      <c r="C317" s="60" t="s">
        <v>684</v>
      </c>
      <c r="D317" s="60" t="s">
        <v>171</v>
      </c>
      <c r="E317" s="60" t="s">
        <v>579</v>
      </c>
      <c r="F317" s="123">
        <f>F318</f>
        <v>10379</v>
      </c>
      <c r="G317" s="4"/>
    </row>
    <row r="318" spans="1:7" ht="25.5">
      <c r="A318" s="60" t="s">
        <v>253</v>
      </c>
      <c r="B318" s="43" t="s">
        <v>803</v>
      </c>
      <c r="C318" s="60" t="s">
        <v>684</v>
      </c>
      <c r="D318" s="60" t="s">
        <v>172</v>
      </c>
      <c r="E318" s="60" t="s">
        <v>579</v>
      </c>
      <c r="F318" s="123">
        <f>F319</f>
        <v>10379</v>
      </c>
      <c r="G318" s="4"/>
    </row>
    <row r="319" spans="1:7" ht="12.75">
      <c r="A319" s="60" t="s">
        <v>253</v>
      </c>
      <c r="B319" s="43" t="s">
        <v>254</v>
      </c>
      <c r="C319" s="60" t="s">
        <v>684</v>
      </c>
      <c r="D319" s="60" t="s">
        <v>172</v>
      </c>
      <c r="E319" s="60" t="s">
        <v>916</v>
      </c>
      <c r="F319" s="123">
        <v>10379</v>
      </c>
      <c r="G319" s="4"/>
    </row>
    <row r="320" spans="1:7" ht="51">
      <c r="A320" s="60" t="s">
        <v>253</v>
      </c>
      <c r="B320" s="87" t="s">
        <v>827</v>
      </c>
      <c r="C320" s="85" t="s">
        <v>684</v>
      </c>
      <c r="D320" s="85" t="s">
        <v>828</v>
      </c>
      <c r="E320" s="85"/>
      <c r="F320" s="86">
        <f>F321</f>
        <v>128.9</v>
      </c>
      <c r="G320" s="4"/>
    </row>
    <row r="321" spans="1:7" ht="12.75">
      <c r="A321" s="60" t="s">
        <v>253</v>
      </c>
      <c r="B321" s="101" t="s">
        <v>755</v>
      </c>
      <c r="C321" s="102" t="s">
        <v>684</v>
      </c>
      <c r="D321" s="102" t="s">
        <v>828</v>
      </c>
      <c r="E321" s="102" t="s">
        <v>916</v>
      </c>
      <c r="F321" s="103">
        <v>128.9</v>
      </c>
      <c r="G321" s="4"/>
    </row>
    <row r="322" spans="1:7" ht="12.75">
      <c r="A322" s="60" t="s">
        <v>253</v>
      </c>
      <c r="B322" s="43" t="s">
        <v>96</v>
      </c>
      <c r="C322" s="60" t="s">
        <v>97</v>
      </c>
      <c r="D322" s="60" t="s">
        <v>579</v>
      </c>
      <c r="E322" s="60" t="s">
        <v>579</v>
      </c>
      <c r="F322" s="123">
        <f>F323+F331</f>
        <v>17490.600000000002</v>
      </c>
      <c r="G322" s="4"/>
    </row>
    <row r="323" spans="1:7" ht="12.75">
      <c r="A323" s="60" t="s">
        <v>253</v>
      </c>
      <c r="B323" s="43" t="s">
        <v>102</v>
      </c>
      <c r="C323" s="60" t="s">
        <v>103</v>
      </c>
      <c r="D323" s="60" t="s">
        <v>579</v>
      </c>
      <c r="E323" s="60" t="s">
        <v>579</v>
      </c>
      <c r="F323" s="123">
        <f>F326+F324</f>
        <v>16649.2</v>
      </c>
      <c r="G323" s="4"/>
    </row>
    <row r="324" spans="1:7" ht="38.25">
      <c r="A324" s="60" t="s">
        <v>253</v>
      </c>
      <c r="B324" s="126" t="s">
        <v>767</v>
      </c>
      <c r="C324" s="60" t="s">
        <v>103</v>
      </c>
      <c r="D324" s="60" t="s">
        <v>768</v>
      </c>
      <c r="E324" s="60"/>
      <c r="F324" s="123">
        <f>F325</f>
        <v>2.5</v>
      </c>
      <c r="G324" s="4"/>
    </row>
    <row r="325" spans="1:7" ht="12.75">
      <c r="A325" s="60" t="s">
        <v>253</v>
      </c>
      <c r="B325" s="43" t="s">
        <v>254</v>
      </c>
      <c r="C325" s="60" t="s">
        <v>103</v>
      </c>
      <c r="D325" s="60" t="s">
        <v>768</v>
      </c>
      <c r="E325" s="60" t="s">
        <v>916</v>
      </c>
      <c r="F325" s="123">
        <v>2.5</v>
      </c>
      <c r="G325" s="4"/>
    </row>
    <row r="326" spans="1:7" ht="25.5">
      <c r="A326" s="60" t="s">
        <v>253</v>
      </c>
      <c r="B326" s="43" t="s">
        <v>725</v>
      </c>
      <c r="C326" s="60" t="s">
        <v>103</v>
      </c>
      <c r="D326" s="60" t="s">
        <v>63</v>
      </c>
      <c r="E326" s="60" t="s">
        <v>579</v>
      </c>
      <c r="F326" s="123">
        <f>F327</f>
        <v>16646.7</v>
      </c>
      <c r="G326" s="4"/>
    </row>
    <row r="327" spans="1:7" ht="89.25">
      <c r="A327" s="60" t="s">
        <v>253</v>
      </c>
      <c r="B327" s="43" t="s">
        <v>312</v>
      </c>
      <c r="C327" s="60" t="s">
        <v>103</v>
      </c>
      <c r="D327" s="60" t="s">
        <v>727</v>
      </c>
      <c r="E327" s="60"/>
      <c r="F327" s="123">
        <f>F328</f>
        <v>16646.7</v>
      </c>
      <c r="G327" s="4"/>
    </row>
    <row r="328" spans="1:7" ht="57" customHeight="1">
      <c r="A328" s="60" t="s">
        <v>253</v>
      </c>
      <c r="B328" s="43" t="s">
        <v>291</v>
      </c>
      <c r="C328" s="60" t="s">
        <v>103</v>
      </c>
      <c r="D328" s="60" t="s">
        <v>292</v>
      </c>
      <c r="E328" s="60" t="s">
        <v>579</v>
      </c>
      <c r="F328" s="123">
        <f>F329+F330</f>
        <v>16646.7</v>
      </c>
      <c r="G328" s="4"/>
    </row>
    <row r="329" spans="1:7" ht="12.75">
      <c r="A329" s="60" t="s">
        <v>253</v>
      </c>
      <c r="B329" s="43" t="s">
        <v>254</v>
      </c>
      <c r="C329" s="60" t="s">
        <v>103</v>
      </c>
      <c r="D329" s="60" t="s">
        <v>292</v>
      </c>
      <c r="E329" s="60" t="s">
        <v>916</v>
      </c>
      <c r="F329" s="123">
        <v>878.4</v>
      </c>
      <c r="G329" s="4"/>
    </row>
    <row r="330" spans="1:7" ht="12.75">
      <c r="A330" s="60" t="s">
        <v>253</v>
      </c>
      <c r="B330" s="101" t="s">
        <v>370</v>
      </c>
      <c r="C330" s="60" t="s">
        <v>103</v>
      </c>
      <c r="D330" s="60" t="s">
        <v>292</v>
      </c>
      <c r="E330" s="60" t="s">
        <v>724</v>
      </c>
      <c r="F330" s="123">
        <v>15768.3</v>
      </c>
      <c r="G330" s="4"/>
    </row>
    <row r="331" spans="1:7" ht="12.75">
      <c r="A331" s="60" t="s">
        <v>253</v>
      </c>
      <c r="B331" s="43" t="s">
        <v>104</v>
      </c>
      <c r="C331" s="60" t="s">
        <v>105</v>
      </c>
      <c r="D331" s="60" t="s">
        <v>579</v>
      </c>
      <c r="E331" s="60" t="s">
        <v>579</v>
      </c>
      <c r="F331" s="123">
        <f>F332</f>
        <v>841.4</v>
      </c>
      <c r="G331" s="4"/>
    </row>
    <row r="332" spans="1:7" ht="12.75">
      <c r="A332" s="60" t="s">
        <v>253</v>
      </c>
      <c r="B332" s="43" t="s">
        <v>823</v>
      </c>
      <c r="C332" s="60" t="s">
        <v>105</v>
      </c>
      <c r="D332" s="60" t="s">
        <v>824</v>
      </c>
      <c r="E332" s="60" t="s">
        <v>579</v>
      </c>
      <c r="F332" s="123">
        <f>F333</f>
        <v>841.4</v>
      </c>
      <c r="G332" s="4"/>
    </row>
    <row r="333" spans="1:7" ht="53.25" customHeight="1">
      <c r="A333" s="60" t="s">
        <v>253</v>
      </c>
      <c r="B333" s="43" t="s">
        <v>313</v>
      </c>
      <c r="C333" s="60" t="s">
        <v>105</v>
      </c>
      <c r="D333" s="60" t="s">
        <v>293</v>
      </c>
      <c r="E333" s="60" t="s">
        <v>579</v>
      </c>
      <c r="F333" s="123">
        <f>F334+F336</f>
        <v>841.4</v>
      </c>
      <c r="G333" s="4"/>
    </row>
    <row r="334" spans="1:7" ht="51" customHeight="1">
      <c r="A334" s="60" t="s">
        <v>253</v>
      </c>
      <c r="B334" s="43" t="s">
        <v>87</v>
      </c>
      <c r="C334" s="60" t="s">
        <v>105</v>
      </c>
      <c r="D334" s="60" t="s">
        <v>88</v>
      </c>
      <c r="E334" s="60" t="s">
        <v>579</v>
      </c>
      <c r="F334" s="123">
        <f>F335</f>
        <v>824.9</v>
      </c>
      <c r="G334" s="4"/>
    </row>
    <row r="335" spans="1:7" ht="12.75">
      <c r="A335" s="60" t="s">
        <v>253</v>
      </c>
      <c r="B335" s="43" t="s">
        <v>164</v>
      </c>
      <c r="C335" s="60" t="s">
        <v>105</v>
      </c>
      <c r="D335" s="60" t="s">
        <v>88</v>
      </c>
      <c r="E335" s="60" t="s">
        <v>165</v>
      </c>
      <c r="F335" s="123">
        <v>824.9</v>
      </c>
      <c r="G335" s="4"/>
    </row>
    <row r="336" spans="1:7" ht="75.75" customHeight="1">
      <c r="A336" s="60" t="s">
        <v>253</v>
      </c>
      <c r="B336" s="43" t="s">
        <v>314</v>
      </c>
      <c r="C336" s="60" t="s">
        <v>105</v>
      </c>
      <c r="D336" s="60" t="s">
        <v>306</v>
      </c>
      <c r="E336" s="60" t="s">
        <v>579</v>
      </c>
      <c r="F336" s="123">
        <f>F337</f>
        <v>16.5</v>
      </c>
      <c r="G336" s="4"/>
    </row>
    <row r="337" spans="1:7" ht="12.75">
      <c r="A337" s="60" t="s">
        <v>253</v>
      </c>
      <c r="B337" s="43" t="s">
        <v>164</v>
      </c>
      <c r="C337" s="60" t="s">
        <v>105</v>
      </c>
      <c r="D337" s="60" t="s">
        <v>306</v>
      </c>
      <c r="E337" s="60" t="s">
        <v>165</v>
      </c>
      <c r="F337" s="123">
        <v>16.5</v>
      </c>
      <c r="G337" s="4"/>
    </row>
    <row r="338" spans="1:9" ht="25.5">
      <c r="A338" s="90" t="s">
        <v>917</v>
      </c>
      <c r="B338" s="81" t="s">
        <v>307</v>
      </c>
      <c r="C338" s="90" t="s">
        <v>579</v>
      </c>
      <c r="D338" s="90" t="s">
        <v>579</v>
      </c>
      <c r="E338" s="90" t="s">
        <v>579</v>
      </c>
      <c r="F338" s="117">
        <f>F339+F357+F375+F379+F397+F402+F390+F362+F369</f>
        <v>109553.7</v>
      </c>
      <c r="G338" s="4"/>
      <c r="H338" s="40"/>
      <c r="I338" s="40"/>
    </row>
    <row r="339" spans="1:7" ht="12.75">
      <c r="A339" s="60" t="s">
        <v>917</v>
      </c>
      <c r="B339" s="43" t="s">
        <v>16</v>
      </c>
      <c r="C339" s="60" t="s">
        <v>17</v>
      </c>
      <c r="D339" s="60" t="s">
        <v>579</v>
      </c>
      <c r="E339" s="60" t="s">
        <v>579</v>
      </c>
      <c r="F339" s="123">
        <f>F343+F348+F340</f>
        <v>12417.2</v>
      </c>
      <c r="G339" s="4"/>
    </row>
    <row r="340" spans="1:7" ht="57" customHeight="1">
      <c r="A340" s="60" t="s">
        <v>917</v>
      </c>
      <c r="B340" s="43" t="s">
        <v>282</v>
      </c>
      <c r="C340" s="60" t="s">
        <v>597</v>
      </c>
      <c r="D340" s="60"/>
      <c r="E340" s="60"/>
      <c r="F340" s="123">
        <f>F341</f>
        <v>1297.5</v>
      </c>
      <c r="G340" s="4"/>
    </row>
    <row r="341" spans="1:7" ht="87.75" customHeight="1">
      <c r="A341" s="60" t="s">
        <v>917</v>
      </c>
      <c r="B341" s="43" t="s">
        <v>315</v>
      </c>
      <c r="C341" s="60" t="s">
        <v>597</v>
      </c>
      <c r="D341" s="60"/>
      <c r="E341" s="60"/>
      <c r="F341" s="123">
        <f>F342</f>
        <v>1297.5</v>
      </c>
      <c r="G341" s="4"/>
    </row>
    <row r="342" spans="1:7" ht="12.75">
      <c r="A342" s="60" t="s">
        <v>917</v>
      </c>
      <c r="B342" s="43" t="s">
        <v>316</v>
      </c>
      <c r="C342" s="60" t="s">
        <v>597</v>
      </c>
      <c r="D342" s="60"/>
      <c r="E342" s="60" t="s">
        <v>853</v>
      </c>
      <c r="F342" s="123">
        <v>1297.5</v>
      </c>
      <c r="G342" s="4"/>
    </row>
    <row r="343" spans="1:7" ht="38.25">
      <c r="A343" s="60" t="s">
        <v>917</v>
      </c>
      <c r="B343" s="43" t="s">
        <v>647</v>
      </c>
      <c r="C343" s="60" t="s">
        <v>648</v>
      </c>
      <c r="D343" s="60" t="s">
        <v>579</v>
      </c>
      <c r="E343" s="60" t="s">
        <v>579</v>
      </c>
      <c r="F343" s="123">
        <f>F344</f>
        <v>5059</v>
      </c>
      <c r="G343" s="4"/>
    </row>
    <row r="344" spans="1:7" ht="51">
      <c r="A344" s="60" t="s">
        <v>917</v>
      </c>
      <c r="B344" s="43" t="s">
        <v>137</v>
      </c>
      <c r="C344" s="60" t="s">
        <v>648</v>
      </c>
      <c r="D344" s="60" t="s">
        <v>138</v>
      </c>
      <c r="E344" s="60" t="s">
        <v>579</v>
      </c>
      <c r="F344" s="123">
        <f>F345</f>
        <v>5059</v>
      </c>
      <c r="G344" s="4"/>
    </row>
    <row r="345" spans="1:7" ht="12.75">
      <c r="A345" s="60" t="s">
        <v>917</v>
      </c>
      <c r="B345" s="43" t="s">
        <v>143</v>
      </c>
      <c r="C345" s="60" t="s">
        <v>648</v>
      </c>
      <c r="D345" s="60" t="s">
        <v>797</v>
      </c>
      <c r="E345" s="60" t="s">
        <v>579</v>
      </c>
      <c r="F345" s="123">
        <f>F346</f>
        <v>5059</v>
      </c>
      <c r="G345" s="4"/>
    </row>
    <row r="346" spans="1:7" ht="12.75">
      <c r="A346" s="60" t="s">
        <v>917</v>
      </c>
      <c r="B346" s="43" t="s">
        <v>798</v>
      </c>
      <c r="C346" s="60" t="s">
        <v>648</v>
      </c>
      <c r="D346" s="60" t="s">
        <v>799</v>
      </c>
      <c r="E346" s="60" t="s">
        <v>579</v>
      </c>
      <c r="F346" s="123">
        <f>F347</f>
        <v>5059</v>
      </c>
      <c r="G346" s="4"/>
    </row>
    <row r="347" spans="1:7" ht="25.5">
      <c r="A347" s="60" t="s">
        <v>917</v>
      </c>
      <c r="B347" s="43" t="s">
        <v>141</v>
      </c>
      <c r="C347" s="60" t="s">
        <v>648</v>
      </c>
      <c r="D347" s="60" t="s">
        <v>799</v>
      </c>
      <c r="E347" s="60" t="s">
        <v>142</v>
      </c>
      <c r="F347" s="123">
        <v>5059</v>
      </c>
      <c r="G347" s="4"/>
    </row>
    <row r="348" spans="1:7" ht="12.75">
      <c r="A348" s="60" t="s">
        <v>917</v>
      </c>
      <c r="B348" s="43" t="s">
        <v>651</v>
      </c>
      <c r="C348" s="60" t="s">
        <v>652</v>
      </c>
      <c r="D348" s="60"/>
      <c r="E348" s="60"/>
      <c r="F348" s="123">
        <f>F353+F349</f>
        <v>6060.700000000001</v>
      </c>
      <c r="G348" s="4"/>
    </row>
    <row r="349" spans="1:7" ht="25.5">
      <c r="A349" s="60" t="s">
        <v>917</v>
      </c>
      <c r="B349" s="43" t="s">
        <v>872</v>
      </c>
      <c r="C349" s="60" t="s">
        <v>652</v>
      </c>
      <c r="D349" s="60" t="s">
        <v>873</v>
      </c>
      <c r="E349" s="60"/>
      <c r="F349" s="123">
        <f>F350</f>
        <v>6022.1</v>
      </c>
      <c r="G349" s="4"/>
    </row>
    <row r="350" spans="1:7" ht="12.75">
      <c r="A350" s="60" t="s">
        <v>917</v>
      </c>
      <c r="B350" s="43" t="s">
        <v>874</v>
      </c>
      <c r="C350" s="60" t="s">
        <v>652</v>
      </c>
      <c r="D350" s="60" t="s">
        <v>875</v>
      </c>
      <c r="E350" s="60"/>
      <c r="F350" s="123">
        <f>F351</f>
        <v>6022.1</v>
      </c>
      <c r="G350" s="4"/>
    </row>
    <row r="351" spans="1:7" ht="12.75">
      <c r="A351" s="60" t="s">
        <v>917</v>
      </c>
      <c r="B351" s="43" t="s">
        <v>876</v>
      </c>
      <c r="C351" s="60" t="s">
        <v>652</v>
      </c>
      <c r="D351" s="60" t="s">
        <v>877</v>
      </c>
      <c r="E351" s="60"/>
      <c r="F351" s="123">
        <f>F352</f>
        <v>6022.1</v>
      </c>
      <c r="G351" s="4"/>
    </row>
    <row r="352" spans="1:7" ht="12.75">
      <c r="A352" s="60" t="s">
        <v>917</v>
      </c>
      <c r="B352" s="43" t="s">
        <v>878</v>
      </c>
      <c r="C352" s="60" t="s">
        <v>652</v>
      </c>
      <c r="D352" s="60" t="s">
        <v>877</v>
      </c>
      <c r="E352" s="60" t="s">
        <v>879</v>
      </c>
      <c r="F352" s="123">
        <v>6022.1</v>
      </c>
      <c r="G352" s="4"/>
    </row>
    <row r="353" spans="1:7" ht="25.5">
      <c r="A353" s="60" t="s">
        <v>917</v>
      </c>
      <c r="B353" s="43" t="s">
        <v>725</v>
      </c>
      <c r="C353" s="60" t="s">
        <v>652</v>
      </c>
      <c r="D353" s="60" t="s">
        <v>63</v>
      </c>
      <c r="E353" s="60" t="s">
        <v>579</v>
      </c>
      <c r="F353" s="123">
        <f>F354</f>
        <v>38.6</v>
      </c>
      <c r="G353" s="4"/>
    </row>
    <row r="354" spans="1:7" ht="89.25">
      <c r="A354" s="60" t="s">
        <v>917</v>
      </c>
      <c r="B354" s="43" t="s">
        <v>880</v>
      </c>
      <c r="C354" s="60" t="s">
        <v>652</v>
      </c>
      <c r="D354" s="60" t="s">
        <v>727</v>
      </c>
      <c r="E354" s="60"/>
      <c r="F354" s="123">
        <f>F355</f>
        <v>38.6</v>
      </c>
      <c r="G354" s="4"/>
    </row>
    <row r="355" spans="1:7" ht="38.25">
      <c r="A355" s="60" t="s">
        <v>917</v>
      </c>
      <c r="B355" s="43" t="s">
        <v>843</v>
      </c>
      <c r="C355" s="60" t="s">
        <v>652</v>
      </c>
      <c r="D355" s="60" t="s">
        <v>844</v>
      </c>
      <c r="E355" s="60" t="s">
        <v>579</v>
      </c>
      <c r="F355" s="123">
        <f>F356</f>
        <v>38.6</v>
      </c>
      <c r="G355" s="4"/>
    </row>
    <row r="356" spans="1:7" ht="12.75">
      <c r="A356" s="60" t="s">
        <v>917</v>
      </c>
      <c r="B356" s="43" t="s">
        <v>360</v>
      </c>
      <c r="C356" s="60" t="s">
        <v>652</v>
      </c>
      <c r="D356" s="60" t="s">
        <v>844</v>
      </c>
      <c r="E356" s="60" t="s">
        <v>845</v>
      </c>
      <c r="F356" s="123">
        <v>38.6</v>
      </c>
      <c r="G356" s="4"/>
    </row>
    <row r="357" spans="1:7" ht="12.75">
      <c r="A357" s="60" t="s">
        <v>917</v>
      </c>
      <c r="B357" s="91" t="s">
        <v>653</v>
      </c>
      <c r="C357" s="60" t="s">
        <v>654</v>
      </c>
      <c r="D357" s="60" t="s">
        <v>579</v>
      </c>
      <c r="E357" s="60" t="s">
        <v>579</v>
      </c>
      <c r="F357" s="123">
        <f>F358</f>
        <v>1702.6</v>
      </c>
      <c r="G357" s="4"/>
    </row>
    <row r="358" spans="1:7" ht="12.75">
      <c r="A358" s="60" t="s">
        <v>917</v>
      </c>
      <c r="B358" s="91" t="s">
        <v>655</v>
      </c>
      <c r="C358" s="60" t="s">
        <v>656</v>
      </c>
      <c r="D358" s="60"/>
      <c r="E358" s="60"/>
      <c r="F358" s="123">
        <f>F359</f>
        <v>1702.6</v>
      </c>
      <c r="G358" s="4"/>
    </row>
    <row r="359" spans="1:7" ht="25.5">
      <c r="A359" s="60" t="s">
        <v>917</v>
      </c>
      <c r="B359" s="43" t="s">
        <v>936</v>
      </c>
      <c r="C359" s="60" t="s">
        <v>656</v>
      </c>
      <c r="D359" s="60" t="s">
        <v>937</v>
      </c>
      <c r="E359" s="60" t="s">
        <v>579</v>
      </c>
      <c r="F359" s="123">
        <f>F360</f>
        <v>1702.6</v>
      </c>
      <c r="G359" s="4"/>
    </row>
    <row r="360" spans="1:7" ht="25.5">
      <c r="A360" s="60" t="s">
        <v>917</v>
      </c>
      <c r="B360" s="43" t="s">
        <v>846</v>
      </c>
      <c r="C360" s="60" t="s">
        <v>656</v>
      </c>
      <c r="D360" s="60" t="s">
        <v>847</v>
      </c>
      <c r="E360" s="60" t="s">
        <v>579</v>
      </c>
      <c r="F360" s="123">
        <f>F361</f>
        <v>1702.6</v>
      </c>
      <c r="G360" s="4"/>
    </row>
    <row r="361" spans="1:7" ht="12.75">
      <c r="A361" s="60" t="s">
        <v>917</v>
      </c>
      <c r="B361" s="43" t="s">
        <v>848</v>
      </c>
      <c r="C361" s="60" t="s">
        <v>656</v>
      </c>
      <c r="D361" s="60" t="s">
        <v>847</v>
      </c>
      <c r="E361" s="60" t="s">
        <v>849</v>
      </c>
      <c r="F361" s="123">
        <v>1702.6</v>
      </c>
      <c r="G361" s="4"/>
    </row>
    <row r="362" spans="1:7" ht="25.5">
      <c r="A362" s="60" t="s">
        <v>917</v>
      </c>
      <c r="B362" s="66" t="s">
        <v>657</v>
      </c>
      <c r="C362" s="60" t="s">
        <v>658</v>
      </c>
      <c r="D362" s="60"/>
      <c r="E362" s="60"/>
      <c r="F362" s="123">
        <f>F363</f>
        <v>1415.9</v>
      </c>
      <c r="G362" s="4"/>
    </row>
    <row r="363" spans="1:7" ht="12.75">
      <c r="A363" s="60" t="s">
        <v>917</v>
      </c>
      <c r="B363" s="87" t="s">
        <v>881</v>
      </c>
      <c r="C363" s="85" t="s">
        <v>867</v>
      </c>
      <c r="D363" s="85" t="s">
        <v>579</v>
      </c>
      <c r="E363" s="85"/>
      <c r="F363" s="86">
        <f>F365+F367</f>
        <v>1415.9</v>
      </c>
      <c r="G363" s="4"/>
    </row>
    <row r="364" spans="1:7" ht="38.25">
      <c r="A364" s="60" t="s">
        <v>917</v>
      </c>
      <c r="B364" s="87" t="s">
        <v>695</v>
      </c>
      <c r="C364" s="85" t="s">
        <v>867</v>
      </c>
      <c r="D364" s="85" t="s">
        <v>696</v>
      </c>
      <c r="E364" s="85"/>
      <c r="F364" s="86">
        <f>F365+F368</f>
        <v>1415.9</v>
      </c>
      <c r="G364" s="4"/>
    </row>
    <row r="365" spans="1:7" ht="25.5">
      <c r="A365" s="60" t="s">
        <v>917</v>
      </c>
      <c r="B365" s="87" t="s">
        <v>850</v>
      </c>
      <c r="C365" s="85" t="s">
        <v>867</v>
      </c>
      <c r="D365" s="85" t="s">
        <v>851</v>
      </c>
      <c r="E365" s="85"/>
      <c r="F365" s="86">
        <f>F366</f>
        <v>1389.5</v>
      </c>
      <c r="G365" s="4"/>
    </row>
    <row r="366" spans="1:7" ht="12.75">
      <c r="A366" s="60" t="s">
        <v>917</v>
      </c>
      <c r="B366" s="101" t="s">
        <v>852</v>
      </c>
      <c r="C366" s="102" t="s">
        <v>867</v>
      </c>
      <c r="D366" s="102" t="s">
        <v>851</v>
      </c>
      <c r="E366" s="102" t="s">
        <v>853</v>
      </c>
      <c r="F366" s="103">
        <v>1389.5</v>
      </c>
      <c r="G366" s="4"/>
    </row>
    <row r="367" spans="1:7" ht="12.75">
      <c r="A367" s="60" t="s">
        <v>917</v>
      </c>
      <c r="B367" s="87" t="s">
        <v>854</v>
      </c>
      <c r="C367" s="85" t="s">
        <v>867</v>
      </c>
      <c r="D367" s="85" t="s">
        <v>855</v>
      </c>
      <c r="E367" s="85"/>
      <c r="F367" s="86">
        <f>F368</f>
        <v>26.4</v>
      </c>
      <c r="G367" s="4"/>
    </row>
    <row r="368" spans="1:7" ht="12.75">
      <c r="A368" s="89" t="s">
        <v>917</v>
      </c>
      <c r="B368" s="105" t="s">
        <v>852</v>
      </c>
      <c r="C368" s="106" t="s">
        <v>867</v>
      </c>
      <c r="D368" s="106" t="s">
        <v>855</v>
      </c>
      <c r="E368" s="106" t="s">
        <v>853</v>
      </c>
      <c r="F368" s="107">
        <v>26.4</v>
      </c>
      <c r="G368" s="4"/>
    </row>
    <row r="369" spans="1:7" ht="12.75">
      <c r="A369" s="60" t="s">
        <v>917</v>
      </c>
      <c r="B369" s="43" t="s">
        <v>659</v>
      </c>
      <c r="C369" s="85" t="s">
        <v>660</v>
      </c>
      <c r="D369" s="85"/>
      <c r="E369" s="85"/>
      <c r="F369" s="86">
        <f>F370</f>
        <v>1158.6</v>
      </c>
      <c r="G369" s="4"/>
    </row>
    <row r="370" spans="1:7" ht="12.75">
      <c r="A370" s="60" t="s">
        <v>917</v>
      </c>
      <c r="B370" s="87" t="s">
        <v>731</v>
      </c>
      <c r="C370" s="85" t="s">
        <v>732</v>
      </c>
      <c r="D370" s="85" t="s">
        <v>579</v>
      </c>
      <c r="E370" s="85"/>
      <c r="F370" s="86">
        <f>F373</f>
        <v>1158.6</v>
      </c>
      <c r="G370" s="4"/>
    </row>
    <row r="371" spans="1:7" ht="12.75">
      <c r="A371" s="60" t="s">
        <v>917</v>
      </c>
      <c r="B371" s="43" t="s">
        <v>207</v>
      </c>
      <c r="C371" s="85" t="s">
        <v>732</v>
      </c>
      <c r="D371" s="85" t="s">
        <v>208</v>
      </c>
      <c r="E371" s="85"/>
      <c r="F371" s="86">
        <f>F372</f>
        <v>1158.6</v>
      </c>
      <c r="G371" s="4"/>
    </row>
    <row r="372" spans="1:7" ht="25.5">
      <c r="A372" s="60" t="s">
        <v>917</v>
      </c>
      <c r="B372" s="43" t="s">
        <v>693</v>
      </c>
      <c r="C372" s="85" t="s">
        <v>732</v>
      </c>
      <c r="D372" s="85" t="s">
        <v>733</v>
      </c>
      <c r="E372" s="85"/>
      <c r="F372" s="86">
        <f>F373</f>
        <v>1158.6</v>
      </c>
      <c r="G372" s="4"/>
    </row>
    <row r="373" spans="1:7" ht="38.25">
      <c r="A373" s="60" t="s">
        <v>917</v>
      </c>
      <c r="B373" s="87" t="s">
        <v>868</v>
      </c>
      <c r="C373" s="85" t="s">
        <v>732</v>
      </c>
      <c r="D373" s="85" t="s">
        <v>869</v>
      </c>
      <c r="E373" s="85"/>
      <c r="F373" s="86">
        <f>F374</f>
        <v>1158.6</v>
      </c>
      <c r="G373" s="4"/>
    </row>
    <row r="374" spans="1:7" ht="12.75">
      <c r="A374" s="60" t="s">
        <v>917</v>
      </c>
      <c r="B374" s="101" t="s">
        <v>852</v>
      </c>
      <c r="C374" s="102" t="s">
        <v>732</v>
      </c>
      <c r="D374" s="102" t="s">
        <v>869</v>
      </c>
      <c r="E374" s="102" t="s">
        <v>853</v>
      </c>
      <c r="F374" s="103">
        <v>1158.6</v>
      </c>
      <c r="G374" s="4"/>
    </row>
    <row r="375" spans="1:7" ht="12.75">
      <c r="A375" s="60" t="s">
        <v>917</v>
      </c>
      <c r="B375" s="88" t="s">
        <v>667</v>
      </c>
      <c r="C375" s="89" t="s">
        <v>668</v>
      </c>
      <c r="D375" s="89"/>
      <c r="E375" s="89"/>
      <c r="F375" s="135">
        <f>F376</f>
        <v>136</v>
      </c>
      <c r="G375" s="4"/>
    </row>
    <row r="376" spans="1:7" ht="12.75">
      <c r="A376" s="60" t="s">
        <v>917</v>
      </c>
      <c r="B376" s="66" t="s">
        <v>671</v>
      </c>
      <c r="C376" s="60" t="s">
        <v>672</v>
      </c>
      <c r="D376" s="60"/>
      <c r="E376" s="60"/>
      <c r="F376" s="123">
        <f>F377</f>
        <v>136</v>
      </c>
      <c r="G376" s="4"/>
    </row>
    <row r="377" spans="1:7" ht="25.5">
      <c r="A377" s="60" t="s">
        <v>917</v>
      </c>
      <c r="B377" s="66" t="s">
        <v>856</v>
      </c>
      <c r="C377" s="60" t="s">
        <v>672</v>
      </c>
      <c r="D377" s="60" t="s">
        <v>857</v>
      </c>
      <c r="E377" s="60"/>
      <c r="F377" s="123">
        <f>F378</f>
        <v>136</v>
      </c>
      <c r="G377" s="4"/>
    </row>
    <row r="378" spans="1:7" ht="12.75">
      <c r="A378" s="60" t="s">
        <v>917</v>
      </c>
      <c r="B378" s="66" t="s">
        <v>852</v>
      </c>
      <c r="C378" s="60" t="s">
        <v>672</v>
      </c>
      <c r="D378" s="60" t="s">
        <v>857</v>
      </c>
      <c r="E378" s="60" t="s">
        <v>853</v>
      </c>
      <c r="F378" s="123">
        <v>136</v>
      </c>
      <c r="G378" s="4"/>
    </row>
    <row r="379" spans="1:7" ht="12.75">
      <c r="A379" s="60" t="s">
        <v>917</v>
      </c>
      <c r="B379" s="43" t="s">
        <v>675</v>
      </c>
      <c r="C379" s="60" t="s">
        <v>676</v>
      </c>
      <c r="D379" s="60"/>
      <c r="E379" s="60"/>
      <c r="F379" s="123">
        <f>F380</f>
        <v>27118.8</v>
      </c>
      <c r="G379" s="4"/>
    </row>
    <row r="380" spans="1:7" ht="12.75">
      <c r="A380" s="60" t="s">
        <v>917</v>
      </c>
      <c r="B380" s="43" t="s">
        <v>679</v>
      </c>
      <c r="C380" s="60" t="s">
        <v>680</v>
      </c>
      <c r="D380" s="60"/>
      <c r="E380" s="60"/>
      <c r="F380" s="123">
        <f>F381</f>
        <v>27118.8</v>
      </c>
      <c r="G380" s="4"/>
    </row>
    <row r="381" spans="1:7" ht="80.25" customHeight="1">
      <c r="A381" s="60" t="s">
        <v>917</v>
      </c>
      <c r="B381" s="43" t="s">
        <v>82</v>
      </c>
      <c r="C381" s="60" t="s">
        <v>680</v>
      </c>
      <c r="D381" s="60" t="s">
        <v>83</v>
      </c>
      <c r="E381" s="60"/>
      <c r="F381" s="123">
        <f>F382+F384+F386+F388</f>
        <v>27118.8</v>
      </c>
      <c r="G381" s="4"/>
    </row>
    <row r="382" spans="1:7" ht="63.75">
      <c r="A382" s="60" t="s">
        <v>917</v>
      </c>
      <c r="B382" s="43" t="s">
        <v>870</v>
      </c>
      <c r="C382" s="60" t="s">
        <v>680</v>
      </c>
      <c r="D382" s="60" t="s">
        <v>84</v>
      </c>
      <c r="E382" s="60" t="s">
        <v>579</v>
      </c>
      <c r="F382" s="123">
        <f>F383</f>
        <v>7289</v>
      </c>
      <c r="G382" s="4"/>
    </row>
    <row r="383" spans="1:7" ht="12.75">
      <c r="A383" s="60" t="s">
        <v>917</v>
      </c>
      <c r="B383" s="43" t="s">
        <v>360</v>
      </c>
      <c r="C383" s="60" t="s">
        <v>680</v>
      </c>
      <c r="D383" s="60" t="s">
        <v>84</v>
      </c>
      <c r="E383" s="60" t="s">
        <v>845</v>
      </c>
      <c r="F383" s="123">
        <v>7289</v>
      </c>
      <c r="G383" s="4"/>
    </row>
    <row r="384" spans="1:7" ht="76.5">
      <c r="A384" s="60" t="s">
        <v>917</v>
      </c>
      <c r="B384" s="43" t="s">
        <v>871</v>
      </c>
      <c r="C384" s="60" t="s">
        <v>680</v>
      </c>
      <c r="D384" s="60" t="s">
        <v>858</v>
      </c>
      <c r="E384" s="60" t="s">
        <v>579</v>
      </c>
      <c r="F384" s="123">
        <f>F385</f>
        <v>18677.8</v>
      </c>
      <c r="G384" s="4"/>
    </row>
    <row r="385" spans="1:7" ht="12.75">
      <c r="A385" s="60" t="s">
        <v>917</v>
      </c>
      <c r="B385" s="43" t="s">
        <v>360</v>
      </c>
      <c r="C385" s="60" t="s">
        <v>680</v>
      </c>
      <c r="D385" s="60" t="s">
        <v>858</v>
      </c>
      <c r="E385" s="60" t="s">
        <v>845</v>
      </c>
      <c r="F385" s="123">
        <f>18568+178-68.2</f>
        <v>18677.8</v>
      </c>
      <c r="G385" s="4"/>
    </row>
    <row r="386" spans="1:7" ht="76.5">
      <c r="A386" s="60" t="s">
        <v>917</v>
      </c>
      <c r="B386" s="43" t="s">
        <v>840</v>
      </c>
      <c r="C386" s="60" t="s">
        <v>680</v>
      </c>
      <c r="D386" s="60" t="s">
        <v>85</v>
      </c>
      <c r="E386" s="60" t="s">
        <v>579</v>
      </c>
      <c r="F386" s="123">
        <f>F387</f>
        <v>164</v>
      </c>
      <c r="G386" s="4"/>
    </row>
    <row r="387" spans="1:7" ht="12.75">
      <c r="A387" s="60" t="s">
        <v>917</v>
      </c>
      <c r="B387" s="43" t="s">
        <v>841</v>
      </c>
      <c r="C387" s="60" t="s">
        <v>680</v>
      </c>
      <c r="D387" s="60" t="s">
        <v>842</v>
      </c>
      <c r="E387" s="60" t="s">
        <v>845</v>
      </c>
      <c r="F387" s="123">
        <v>164</v>
      </c>
      <c r="G387" s="4"/>
    </row>
    <row r="388" spans="1:7" ht="102">
      <c r="A388" s="60" t="s">
        <v>917</v>
      </c>
      <c r="B388" s="43" t="s">
        <v>498</v>
      </c>
      <c r="C388" s="60" t="s">
        <v>680</v>
      </c>
      <c r="D388" s="60" t="s">
        <v>499</v>
      </c>
      <c r="E388" s="60"/>
      <c r="F388" s="123">
        <f>F389</f>
        <v>988</v>
      </c>
      <c r="G388" s="4"/>
    </row>
    <row r="389" spans="1:7" ht="12.75">
      <c r="A389" s="60" t="s">
        <v>917</v>
      </c>
      <c r="B389" s="43" t="s">
        <v>360</v>
      </c>
      <c r="C389" s="60" t="s">
        <v>680</v>
      </c>
      <c r="D389" s="60" t="s">
        <v>499</v>
      </c>
      <c r="E389" s="60" t="s">
        <v>845</v>
      </c>
      <c r="F389" s="123">
        <f>919.8+68.2</f>
        <v>988</v>
      </c>
      <c r="G389" s="4"/>
    </row>
    <row r="390" spans="1:7" ht="12.75">
      <c r="A390" s="60" t="s">
        <v>917</v>
      </c>
      <c r="B390" s="43" t="s">
        <v>685</v>
      </c>
      <c r="C390" s="60" t="s">
        <v>686</v>
      </c>
      <c r="D390" s="60"/>
      <c r="E390" s="60"/>
      <c r="F390" s="123">
        <f>F391</f>
        <v>2430</v>
      </c>
      <c r="G390" s="4"/>
    </row>
    <row r="391" spans="1:7" ht="12.75">
      <c r="A391" s="60" t="s">
        <v>917</v>
      </c>
      <c r="B391" s="43" t="s">
        <v>687</v>
      </c>
      <c r="C391" s="60" t="s">
        <v>688</v>
      </c>
      <c r="D391" s="60"/>
      <c r="E391" s="60"/>
      <c r="F391" s="123">
        <f>F392</f>
        <v>2430</v>
      </c>
      <c r="G391" s="4"/>
    </row>
    <row r="392" spans="1:7" ht="12.75">
      <c r="A392" s="60" t="s">
        <v>917</v>
      </c>
      <c r="B392" s="43" t="s">
        <v>841</v>
      </c>
      <c r="C392" s="60" t="s">
        <v>688</v>
      </c>
      <c r="D392" s="60" t="s">
        <v>842</v>
      </c>
      <c r="E392" s="60"/>
      <c r="F392" s="123">
        <f>F393+F395</f>
        <v>2430</v>
      </c>
      <c r="G392" s="4"/>
    </row>
    <row r="393" spans="1:7" ht="51">
      <c r="A393" s="60" t="s">
        <v>917</v>
      </c>
      <c r="B393" s="43" t="s">
        <v>500</v>
      </c>
      <c r="C393" s="60" t="s">
        <v>688</v>
      </c>
      <c r="D393" s="60" t="s">
        <v>501</v>
      </c>
      <c r="E393" s="60"/>
      <c r="F393" s="123">
        <f>F394</f>
        <v>1430</v>
      </c>
      <c r="G393" s="4"/>
    </row>
    <row r="394" spans="1:7" ht="12.75">
      <c r="A394" s="60" t="s">
        <v>917</v>
      </c>
      <c r="B394" s="43" t="s">
        <v>360</v>
      </c>
      <c r="C394" s="60" t="s">
        <v>688</v>
      </c>
      <c r="D394" s="60" t="s">
        <v>501</v>
      </c>
      <c r="E394" s="60" t="s">
        <v>845</v>
      </c>
      <c r="F394" s="123">
        <v>1430</v>
      </c>
      <c r="G394" s="4"/>
    </row>
    <row r="395" spans="1:7" ht="25.5">
      <c r="A395" s="60" t="s">
        <v>917</v>
      </c>
      <c r="B395" s="87" t="s">
        <v>502</v>
      </c>
      <c r="C395" s="85" t="s">
        <v>688</v>
      </c>
      <c r="D395" s="85" t="s">
        <v>503</v>
      </c>
      <c r="E395" s="85"/>
      <c r="F395" s="86">
        <f>F396</f>
        <v>1000</v>
      </c>
      <c r="G395" s="4"/>
    </row>
    <row r="396" spans="1:7" ht="12.75">
      <c r="A396" s="60" t="s">
        <v>917</v>
      </c>
      <c r="B396" s="101" t="s">
        <v>360</v>
      </c>
      <c r="C396" s="102" t="s">
        <v>688</v>
      </c>
      <c r="D396" s="102" t="s">
        <v>503</v>
      </c>
      <c r="E396" s="102" t="s">
        <v>845</v>
      </c>
      <c r="F396" s="103">
        <v>1000</v>
      </c>
      <c r="G396" s="4"/>
    </row>
    <row r="397" spans="1:7" ht="25.5">
      <c r="A397" s="60" t="s">
        <v>917</v>
      </c>
      <c r="B397" s="43" t="s">
        <v>112</v>
      </c>
      <c r="C397" s="60" t="s">
        <v>113</v>
      </c>
      <c r="D397" s="60" t="s">
        <v>579</v>
      </c>
      <c r="E397" s="60" t="s">
        <v>579</v>
      </c>
      <c r="F397" s="123">
        <f>F398</f>
        <v>615.2</v>
      </c>
      <c r="G397" s="4"/>
    </row>
    <row r="398" spans="1:7" ht="25.5">
      <c r="A398" s="60" t="s">
        <v>917</v>
      </c>
      <c r="B398" s="43" t="s">
        <v>114</v>
      </c>
      <c r="C398" s="60" t="s">
        <v>115</v>
      </c>
      <c r="D398" s="60" t="s">
        <v>579</v>
      </c>
      <c r="E398" s="60" t="s">
        <v>579</v>
      </c>
      <c r="F398" s="123">
        <f>F399</f>
        <v>615.2</v>
      </c>
      <c r="G398" s="4"/>
    </row>
    <row r="399" spans="1:7" ht="12.75">
      <c r="A399" s="60" t="s">
        <v>917</v>
      </c>
      <c r="B399" s="91" t="s">
        <v>859</v>
      </c>
      <c r="C399" s="60" t="s">
        <v>115</v>
      </c>
      <c r="D399" s="60" t="s">
        <v>860</v>
      </c>
      <c r="E399" s="60" t="s">
        <v>579</v>
      </c>
      <c r="F399" s="123">
        <f>F400</f>
        <v>615.2</v>
      </c>
      <c r="G399" s="4"/>
    </row>
    <row r="400" spans="1:7" ht="12.75">
      <c r="A400" s="60" t="s">
        <v>917</v>
      </c>
      <c r="B400" s="43" t="s">
        <v>861</v>
      </c>
      <c r="C400" s="60" t="s">
        <v>115</v>
      </c>
      <c r="D400" s="60" t="s">
        <v>862</v>
      </c>
      <c r="E400" s="60" t="s">
        <v>579</v>
      </c>
      <c r="F400" s="123">
        <f>F401</f>
        <v>615.2</v>
      </c>
      <c r="G400" s="4"/>
    </row>
    <row r="401" spans="1:7" ht="12.75">
      <c r="A401" s="60" t="s">
        <v>917</v>
      </c>
      <c r="B401" s="43" t="s">
        <v>934</v>
      </c>
      <c r="C401" s="60" t="s">
        <v>115</v>
      </c>
      <c r="D401" s="60" t="s">
        <v>862</v>
      </c>
      <c r="E401" s="60" t="s">
        <v>935</v>
      </c>
      <c r="F401" s="123">
        <v>615.2</v>
      </c>
      <c r="G401" s="4"/>
    </row>
    <row r="402" spans="1:7" ht="38.25">
      <c r="A402" s="60" t="s">
        <v>917</v>
      </c>
      <c r="B402" s="43" t="s">
        <v>116</v>
      </c>
      <c r="C402" s="60" t="s">
        <v>117</v>
      </c>
      <c r="D402" s="60" t="s">
        <v>579</v>
      </c>
      <c r="E402" s="60" t="s">
        <v>579</v>
      </c>
      <c r="F402" s="123">
        <f>F403+F410</f>
        <v>62559.4</v>
      </c>
      <c r="G402" s="4"/>
    </row>
    <row r="403" spans="1:7" ht="38.25">
      <c r="A403" s="60" t="s">
        <v>917</v>
      </c>
      <c r="B403" s="43" t="s">
        <v>118</v>
      </c>
      <c r="C403" s="60" t="s">
        <v>119</v>
      </c>
      <c r="D403" s="60" t="s">
        <v>579</v>
      </c>
      <c r="E403" s="60" t="s">
        <v>579</v>
      </c>
      <c r="F403" s="123">
        <f>F404</f>
        <v>50969.9</v>
      </c>
      <c r="G403" s="4"/>
    </row>
    <row r="404" spans="1:7" ht="12.75">
      <c r="A404" s="60" t="s">
        <v>917</v>
      </c>
      <c r="B404" s="43" t="s">
        <v>863</v>
      </c>
      <c r="C404" s="60" t="s">
        <v>119</v>
      </c>
      <c r="D404" s="60" t="s">
        <v>864</v>
      </c>
      <c r="E404" s="60" t="s">
        <v>579</v>
      </c>
      <c r="F404" s="123">
        <f>F405</f>
        <v>50969.9</v>
      </c>
      <c r="G404" s="4"/>
    </row>
    <row r="405" spans="1:7" ht="25.5">
      <c r="A405" s="60" t="s">
        <v>917</v>
      </c>
      <c r="B405" s="43" t="s">
        <v>865</v>
      </c>
      <c r="C405" s="60" t="s">
        <v>119</v>
      </c>
      <c r="D405" s="60" t="s">
        <v>866</v>
      </c>
      <c r="E405" s="60" t="s">
        <v>579</v>
      </c>
      <c r="F405" s="123">
        <f>F406+F408</f>
        <v>50969.9</v>
      </c>
      <c r="G405" s="4"/>
    </row>
    <row r="406" spans="1:7" ht="25.5">
      <c r="A406" s="60" t="s">
        <v>917</v>
      </c>
      <c r="B406" s="43" t="s">
        <v>962</v>
      </c>
      <c r="C406" s="60" t="s">
        <v>119</v>
      </c>
      <c r="D406" s="60" t="s">
        <v>963</v>
      </c>
      <c r="E406" s="60" t="s">
        <v>579</v>
      </c>
      <c r="F406" s="123">
        <f>F407</f>
        <v>9064.4</v>
      </c>
      <c r="G406" s="4"/>
    </row>
    <row r="407" spans="1:7" ht="12.75">
      <c r="A407" s="60" t="s">
        <v>917</v>
      </c>
      <c r="B407" s="43" t="s">
        <v>964</v>
      </c>
      <c r="C407" s="60" t="s">
        <v>119</v>
      </c>
      <c r="D407" s="60" t="s">
        <v>963</v>
      </c>
      <c r="E407" s="60" t="s">
        <v>965</v>
      </c>
      <c r="F407" s="123">
        <v>9064.4</v>
      </c>
      <c r="G407" s="4"/>
    </row>
    <row r="408" spans="1:7" ht="38.25">
      <c r="A408" s="60" t="s">
        <v>917</v>
      </c>
      <c r="B408" s="43" t="s">
        <v>966</v>
      </c>
      <c r="C408" s="60" t="s">
        <v>119</v>
      </c>
      <c r="D408" s="60" t="s">
        <v>967</v>
      </c>
      <c r="E408" s="60" t="s">
        <v>579</v>
      </c>
      <c r="F408" s="123">
        <f>F409</f>
        <v>41905.5</v>
      </c>
      <c r="G408" s="4"/>
    </row>
    <row r="409" spans="1:7" ht="12.75">
      <c r="A409" s="60" t="s">
        <v>917</v>
      </c>
      <c r="B409" s="43" t="s">
        <v>964</v>
      </c>
      <c r="C409" s="60" t="s">
        <v>119</v>
      </c>
      <c r="D409" s="60" t="s">
        <v>967</v>
      </c>
      <c r="E409" s="60" t="s">
        <v>965</v>
      </c>
      <c r="F409" s="123">
        <v>41905.5</v>
      </c>
      <c r="G409" s="4"/>
    </row>
    <row r="410" spans="1:7" ht="25.5">
      <c r="A410" s="60" t="s">
        <v>917</v>
      </c>
      <c r="B410" s="43" t="s">
        <v>120</v>
      </c>
      <c r="C410" s="60" t="s">
        <v>121</v>
      </c>
      <c r="D410" s="60" t="s">
        <v>579</v>
      </c>
      <c r="E410" s="60" t="s">
        <v>579</v>
      </c>
      <c r="F410" s="123">
        <f>F411</f>
        <v>11589.5</v>
      </c>
      <c r="G410" s="4"/>
    </row>
    <row r="411" spans="1:7" ht="12.75">
      <c r="A411" s="60" t="s">
        <v>917</v>
      </c>
      <c r="B411" s="43" t="s">
        <v>968</v>
      </c>
      <c r="C411" s="60" t="s">
        <v>121</v>
      </c>
      <c r="D411" s="60" t="s">
        <v>969</v>
      </c>
      <c r="E411" s="60" t="s">
        <v>579</v>
      </c>
      <c r="F411" s="123">
        <f>F412</f>
        <v>11589.5</v>
      </c>
      <c r="G411" s="4"/>
    </row>
    <row r="412" spans="1:7" ht="25.5">
      <c r="A412" s="60" t="s">
        <v>917</v>
      </c>
      <c r="B412" s="43" t="s">
        <v>970</v>
      </c>
      <c r="C412" s="60" t="s">
        <v>121</v>
      </c>
      <c r="D412" s="60" t="s">
        <v>971</v>
      </c>
      <c r="E412" s="60" t="s">
        <v>579</v>
      </c>
      <c r="F412" s="123">
        <f>F413</f>
        <v>11589.5</v>
      </c>
      <c r="G412" s="4"/>
    </row>
    <row r="413" spans="1:7" ht="12.75">
      <c r="A413" s="60" t="s">
        <v>917</v>
      </c>
      <c r="B413" s="43" t="s">
        <v>972</v>
      </c>
      <c r="C413" s="60" t="s">
        <v>121</v>
      </c>
      <c r="D413" s="60" t="s">
        <v>971</v>
      </c>
      <c r="E413" s="60" t="s">
        <v>973</v>
      </c>
      <c r="F413" s="123">
        <v>11589.5</v>
      </c>
      <c r="G413" s="4"/>
    </row>
    <row r="414" spans="1:8" ht="25.5">
      <c r="A414" s="90" t="s">
        <v>504</v>
      </c>
      <c r="B414" s="81" t="s">
        <v>86</v>
      </c>
      <c r="C414" s="90" t="s">
        <v>579</v>
      </c>
      <c r="D414" s="90" t="s">
        <v>579</v>
      </c>
      <c r="E414" s="90" t="s">
        <v>579</v>
      </c>
      <c r="F414" s="117">
        <f>F421+F415</f>
        <v>105169.1</v>
      </c>
      <c r="G414" s="4"/>
      <c r="H414" s="40"/>
    </row>
    <row r="415" spans="1:7" ht="12.75">
      <c r="A415" s="60" t="s">
        <v>504</v>
      </c>
      <c r="B415" s="43" t="s">
        <v>675</v>
      </c>
      <c r="C415" s="60" t="s">
        <v>676</v>
      </c>
      <c r="D415" s="60" t="s">
        <v>579</v>
      </c>
      <c r="E415" s="60" t="s">
        <v>579</v>
      </c>
      <c r="F415" s="123">
        <f>F416</f>
        <v>45.8</v>
      </c>
      <c r="G415" s="4"/>
    </row>
    <row r="416" spans="1:7" ht="12.75">
      <c r="A416" s="60" t="s">
        <v>504</v>
      </c>
      <c r="B416" s="43" t="s">
        <v>681</v>
      </c>
      <c r="C416" s="60" t="s">
        <v>682</v>
      </c>
      <c r="D416" s="60" t="s">
        <v>579</v>
      </c>
      <c r="E416" s="60" t="s">
        <v>579</v>
      </c>
      <c r="F416" s="123">
        <f>F417</f>
        <v>45.8</v>
      </c>
      <c r="G416" s="4"/>
    </row>
    <row r="417" spans="1:7" ht="25.5">
      <c r="A417" s="60" t="s">
        <v>504</v>
      </c>
      <c r="B417" s="43" t="s">
        <v>809</v>
      </c>
      <c r="C417" s="60" t="s">
        <v>682</v>
      </c>
      <c r="D417" s="60" t="s">
        <v>810</v>
      </c>
      <c r="E417" s="60" t="s">
        <v>579</v>
      </c>
      <c r="F417" s="123">
        <f>F418</f>
        <v>45.8</v>
      </c>
      <c r="G417" s="4"/>
    </row>
    <row r="418" spans="1:7" ht="12.75">
      <c r="A418" s="60" t="s">
        <v>504</v>
      </c>
      <c r="B418" s="43" t="s">
        <v>283</v>
      </c>
      <c r="C418" s="60" t="s">
        <v>682</v>
      </c>
      <c r="D418" s="60" t="s">
        <v>284</v>
      </c>
      <c r="E418" s="60" t="s">
        <v>579</v>
      </c>
      <c r="F418" s="123">
        <f>F419</f>
        <v>45.8</v>
      </c>
      <c r="G418" s="4"/>
    </row>
    <row r="419" spans="1:7" ht="12.75">
      <c r="A419" s="60" t="s">
        <v>504</v>
      </c>
      <c r="B419" s="43" t="s">
        <v>811</v>
      </c>
      <c r="C419" s="60" t="s">
        <v>682</v>
      </c>
      <c r="D419" s="60" t="s">
        <v>812</v>
      </c>
      <c r="E419" s="60" t="s">
        <v>579</v>
      </c>
      <c r="F419" s="123">
        <f>F420</f>
        <v>45.8</v>
      </c>
      <c r="G419" s="4"/>
    </row>
    <row r="420" spans="1:7" ht="25.5">
      <c r="A420" s="60" t="s">
        <v>504</v>
      </c>
      <c r="B420" s="43" t="s">
        <v>141</v>
      </c>
      <c r="C420" s="60" t="s">
        <v>682</v>
      </c>
      <c r="D420" s="60" t="s">
        <v>812</v>
      </c>
      <c r="E420" s="60" t="s">
        <v>142</v>
      </c>
      <c r="F420" s="123">
        <v>45.8</v>
      </c>
      <c r="G420" s="4"/>
    </row>
    <row r="421" spans="1:7" ht="12.75">
      <c r="A421" s="60" t="s">
        <v>504</v>
      </c>
      <c r="B421" s="43" t="s">
        <v>96</v>
      </c>
      <c r="C421" s="60" t="s">
        <v>97</v>
      </c>
      <c r="D421" s="60" t="s">
        <v>579</v>
      </c>
      <c r="E421" s="60" t="s">
        <v>579</v>
      </c>
      <c r="F421" s="123">
        <f>F422+F426+F431+F589</f>
        <v>105123.3</v>
      </c>
      <c r="G421" s="4"/>
    </row>
    <row r="422" spans="1:7" ht="12.75">
      <c r="A422" s="60" t="s">
        <v>504</v>
      </c>
      <c r="B422" s="43" t="s">
        <v>98</v>
      </c>
      <c r="C422" s="60" t="s">
        <v>99</v>
      </c>
      <c r="D422" s="60" t="s">
        <v>579</v>
      </c>
      <c r="E422" s="60" t="s">
        <v>579</v>
      </c>
      <c r="F422" s="123">
        <f>F423</f>
        <v>803.4</v>
      </c>
      <c r="G422" s="4"/>
    </row>
    <row r="423" spans="1:7" ht="25.5">
      <c r="A423" s="60" t="s">
        <v>504</v>
      </c>
      <c r="B423" s="43" t="s">
        <v>893</v>
      </c>
      <c r="C423" s="60" t="s">
        <v>99</v>
      </c>
      <c r="D423" s="60" t="s">
        <v>894</v>
      </c>
      <c r="E423" s="60" t="s">
        <v>579</v>
      </c>
      <c r="F423" s="123">
        <f>F424</f>
        <v>803.4</v>
      </c>
      <c r="G423" s="4"/>
    </row>
    <row r="424" spans="1:7" ht="36" customHeight="1">
      <c r="A424" s="60" t="s">
        <v>504</v>
      </c>
      <c r="B424" s="43" t="s">
        <v>895</v>
      </c>
      <c r="C424" s="60" t="s">
        <v>99</v>
      </c>
      <c r="D424" s="60" t="s">
        <v>896</v>
      </c>
      <c r="E424" s="60" t="s">
        <v>579</v>
      </c>
      <c r="F424" s="123">
        <f>F425</f>
        <v>803.4</v>
      </c>
      <c r="G424" s="4"/>
    </row>
    <row r="425" spans="1:7" ht="12.75">
      <c r="A425" s="60" t="s">
        <v>504</v>
      </c>
      <c r="B425" s="43" t="s">
        <v>164</v>
      </c>
      <c r="C425" s="60" t="s">
        <v>99</v>
      </c>
      <c r="D425" s="60" t="s">
        <v>896</v>
      </c>
      <c r="E425" s="60" t="s">
        <v>165</v>
      </c>
      <c r="F425" s="123">
        <v>803.4</v>
      </c>
      <c r="G425" s="4"/>
    </row>
    <row r="426" spans="1:7" ht="12.75">
      <c r="A426" s="60" t="s">
        <v>504</v>
      </c>
      <c r="B426" s="43" t="s">
        <v>100</v>
      </c>
      <c r="C426" s="60" t="s">
        <v>101</v>
      </c>
      <c r="D426" s="60" t="s">
        <v>579</v>
      </c>
      <c r="E426" s="60" t="s">
        <v>579</v>
      </c>
      <c r="F426" s="123">
        <f>F427</f>
        <v>3232.1</v>
      </c>
      <c r="G426" s="4"/>
    </row>
    <row r="427" spans="1:7" ht="25.5">
      <c r="A427" s="60" t="s">
        <v>504</v>
      </c>
      <c r="B427" s="43" t="s">
        <v>725</v>
      </c>
      <c r="C427" s="60" t="s">
        <v>101</v>
      </c>
      <c r="D427" s="60" t="s">
        <v>63</v>
      </c>
      <c r="E427" s="60" t="s">
        <v>579</v>
      </c>
      <c r="F427" s="123">
        <f>F428</f>
        <v>3232.1</v>
      </c>
      <c r="G427" s="4"/>
    </row>
    <row r="428" spans="1:7" ht="89.25">
      <c r="A428" s="60" t="s">
        <v>504</v>
      </c>
      <c r="B428" s="43" t="s">
        <v>880</v>
      </c>
      <c r="C428" s="60" t="s">
        <v>101</v>
      </c>
      <c r="D428" s="60" t="s">
        <v>727</v>
      </c>
      <c r="E428" s="60"/>
      <c r="F428" s="123">
        <f>F429</f>
        <v>3232.1</v>
      </c>
      <c r="G428" s="4"/>
    </row>
    <row r="429" spans="1:7" ht="51.75" customHeight="1">
      <c r="A429" s="60" t="s">
        <v>504</v>
      </c>
      <c r="B429" s="43" t="s">
        <v>505</v>
      </c>
      <c r="C429" s="60" t="s">
        <v>101</v>
      </c>
      <c r="D429" s="60" t="s">
        <v>897</v>
      </c>
      <c r="E429" s="60" t="s">
        <v>579</v>
      </c>
      <c r="F429" s="123">
        <f>F430</f>
        <v>3232.1</v>
      </c>
      <c r="G429" s="4"/>
    </row>
    <row r="430" spans="1:7" ht="25.5">
      <c r="A430" s="60" t="s">
        <v>504</v>
      </c>
      <c r="B430" s="43" t="s">
        <v>364</v>
      </c>
      <c r="C430" s="60" t="s">
        <v>101</v>
      </c>
      <c r="D430" s="60" t="s">
        <v>897</v>
      </c>
      <c r="E430" s="60" t="s">
        <v>722</v>
      </c>
      <c r="F430" s="123">
        <v>3232.1</v>
      </c>
      <c r="G430" s="4"/>
    </row>
    <row r="431" spans="1:7" ht="12.75">
      <c r="A431" s="60" t="s">
        <v>504</v>
      </c>
      <c r="B431" s="43" t="s">
        <v>102</v>
      </c>
      <c r="C431" s="60" t="s">
        <v>103</v>
      </c>
      <c r="D431" s="60" t="s">
        <v>579</v>
      </c>
      <c r="E431" s="60" t="s">
        <v>579</v>
      </c>
      <c r="F431" s="123">
        <f>F432+F567+F587</f>
        <v>94978</v>
      </c>
      <c r="G431" s="4"/>
    </row>
    <row r="432" spans="1:7" ht="12.75">
      <c r="A432" s="60" t="s">
        <v>504</v>
      </c>
      <c r="B432" s="43" t="s">
        <v>175</v>
      </c>
      <c r="C432" s="60" t="s">
        <v>103</v>
      </c>
      <c r="D432" s="60" t="s">
        <v>176</v>
      </c>
      <c r="E432" s="60"/>
      <c r="F432" s="123">
        <f>F433+F436+F443+F448+F457+F480+F505+F515+F518+F531+F546+F548+F555+F562+F441+F511+F513</f>
        <v>67349.4</v>
      </c>
      <c r="G432" s="4"/>
    </row>
    <row r="433" spans="1:7" ht="25.5">
      <c r="A433" s="60" t="s">
        <v>504</v>
      </c>
      <c r="B433" s="43" t="s">
        <v>898</v>
      </c>
      <c r="C433" s="60" t="s">
        <v>103</v>
      </c>
      <c r="D433" s="60" t="s">
        <v>899</v>
      </c>
      <c r="E433" s="60" t="s">
        <v>579</v>
      </c>
      <c r="F433" s="123">
        <f>F434</f>
        <v>96.4</v>
      </c>
      <c r="G433" s="4"/>
    </row>
    <row r="434" spans="1:7" ht="25.5">
      <c r="A434" s="60" t="s">
        <v>504</v>
      </c>
      <c r="B434" s="43" t="s">
        <v>900</v>
      </c>
      <c r="C434" s="60" t="s">
        <v>103</v>
      </c>
      <c r="D434" s="60" t="s">
        <v>901</v>
      </c>
      <c r="E434" s="60" t="s">
        <v>579</v>
      </c>
      <c r="F434" s="123">
        <f>F435</f>
        <v>96.4</v>
      </c>
      <c r="G434" s="4"/>
    </row>
    <row r="435" spans="1:7" ht="12.75">
      <c r="A435" s="60" t="s">
        <v>504</v>
      </c>
      <c r="B435" s="43" t="s">
        <v>164</v>
      </c>
      <c r="C435" s="60" t="s">
        <v>103</v>
      </c>
      <c r="D435" s="60" t="s">
        <v>901</v>
      </c>
      <c r="E435" s="60" t="s">
        <v>165</v>
      </c>
      <c r="F435" s="123">
        <v>96.4</v>
      </c>
      <c r="G435" s="4"/>
    </row>
    <row r="436" spans="1:7" ht="24" customHeight="1">
      <c r="A436" s="60" t="s">
        <v>504</v>
      </c>
      <c r="B436" s="136" t="s">
        <v>506</v>
      </c>
      <c r="C436" s="60" t="s">
        <v>103</v>
      </c>
      <c r="D436" s="60" t="s">
        <v>902</v>
      </c>
      <c r="E436" s="60" t="s">
        <v>579</v>
      </c>
      <c r="F436" s="123">
        <f>F437+F439</f>
        <v>9783.1</v>
      </c>
      <c r="G436" s="4"/>
    </row>
    <row r="437" spans="1:7" ht="12.75">
      <c r="A437" s="60" t="s">
        <v>504</v>
      </c>
      <c r="B437" s="136" t="s">
        <v>903</v>
      </c>
      <c r="C437" s="60" t="s">
        <v>103</v>
      </c>
      <c r="D437" s="60" t="s">
        <v>904</v>
      </c>
      <c r="E437" s="60" t="s">
        <v>579</v>
      </c>
      <c r="F437" s="123">
        <f>F438</f>
        <v>9649.9</v>
      </c>
      <c r="G437" s="4"/>
    </row>
    <row r="438" spans="1:7" ht="12.75">
      <c r="A438" s="60" t="s">
        <v>504</v>
      </c>
      <c r="B438" s="43" t="s">
        <v>164</v>
      </c>
      <c r="C438" s="60" t="s">
        <v>103</v>
      </c>
      <c r="D438" s="60" t="s">
        <v>904</v>
      </c>
      <c r="E438" s="60" t="s">
        <v>165</v>
      </c>
      <c r="F438" s="123">
        <v>9649.9</v>
      </c>
      <c r="G438" s="4"/>
    </row>
    <row r="439" spans="1:7" ht="15.75" customHeight="1">
      <c r="A439" s="60" t="s">
        <v>504</v>
      </c>
      <c r="B439" s="43" t="s">
        <v>905</v>
      </c>
      <c r="C439" s="60" t="s">
        <v>103</v>
      </c>
      <c r="D439" s="60" t="s">
        <v>906</v>
      </c>
      <c r="E439" s="60" t="s">
        <v>579</v>
      </c>
      <c r="F439" s="123">
        <f>F440</f>
        <v>133.2</v>
      </c>
      <c r="G439" s="4"/>
    </row>
    <row r="440" spans="1:7" ht="12.75">
      <c r="A440" s="60" t="s">
        <v>504</v>
      </c>
      <c r="B440" s="43" t="s">
        <v>164</v>
      </c>
      <c r="C440" s="60" t="s">
        <v>103</v>
      </c>
      <c r="D440" s="60" t="s">
        <v>906</v>
      </c>
      <c r="E440" s="60" t="s">
        <v>165</v>
      </c>
      <c r="F440" s="123">
        <v>133.2</v>
      </c>
      <c r="G440" s="4"/>
    </row>
    <row r="441" spans="1:7" ht="38.25">
      <c r="A441" s="60" t="s">
        <v>504</v>
      </c>
      <c r="B441" s="43" t="s">
        <v>907</v>
      </c>
      <c r="C441" s="60" t="s">
        <v>103</v>
      </c>
      <c r="D441" s="60" t="s">
        <v>908</v>
      </c>
      <c r="E441" s="60" t="s">
        <v>579</v>
      </c>
      <c r="F441" s="123">
        <f>F442</f>
        <v>9</v>
      </c>
      <c r="G441" s="4"/>
    </row>
    <row r="442" spans="1:7" ht="12.75">
      <c r="A442" s="60" t="s">
        <v>504</v>
      </c>
      <c r="B442" s="43" t="s">
        <v>164</v>
      </c>
      <c r="C442" s="60" t="s">
        <v>103</v>
      </c>
      <c r="D442" s="60" t="s">
        <v>908</v>
      </c>
      <c r="E442" s="60" t="s">
        <v>165</v>
      </c>
      <c r="F442" s="123">
        <v>9</v>
      </c>
      <c r="G442" s="4"/>
    </row>
    <row r="443" spans="1:7" ht="25.5">
      <c r="A443" s="60" t="s">
        <v>504</v>
      </c>
      <c r="B443" s="43" t="s">
        <v>909</v>
      </c>
      <c r="C443" s="60" t="s">
        <v>103</v>
      </c>
      <c r="D443" s="60" t="s">
        <v>910</v>
      </c>
      <c r="E443" s="60" t="s">
        <v>579</v>
      </c>
      <c r="F443" s="123">
        <f>F444</f>
        <v>10179.6</v>
      </c>
      <c r="G443" s="4"/>
    </row>
    <row r="444" spans="1:7" ht="12.75">
      <c r="A444" s="60" t="s">
        <v>504</v>
      </c>
      <c r="B444" s="43" t="s">
        <v>164</v>
      </c>
      <c r="C444" s="60" t="s">
        <v>103</v>
      </c>
      <c r="D444" s="60" t="s">
        <v>910</v>
      </c>
      <c r="E444" s="60" t="s">
        <v>165</v>
      </c>
      <c r="F444" s="123">
        <v>10179.6</v>
      </c>
      <c r="G444" s="4"/>
    </row>
    <row r="445" spans="1:7" ht="25.5">
      <c r="A445" s="60" t="s">
        <v>504</v>
      </c>
      <c r="B445" s="43" t="s">
        <v>89</v>
      </c>
      <c r="C445" s="60" t="s">
        <v>103</v>
      </c>
      <c r="D445" s="60" t="s">
        <v>90</v>
      </c>
      <c r="E445" s="60" t="s">
        <v>579</v>
      </c>
      <c r="F445" s="123">
        <f>F446</f>
        <v>0</v>
      </c>
      <c r="G445" s="4"/>
    </row>
    <row r="446" spans="1:7" ht="38.25">
      <c r="A446" s="60" t="s">
        <v>504</v>
      </c>
      <c r="B446" s="43" t="s">
        <v>91</v>
      </c>
      <c r="C446" s="60" t="s">
        <v>103</v>
      </c>
      <c r="D446" s="60" t="s">
        <v>92</v>
      </c>
      <c r="E446" s="60" t="s">
        <v>579</v>
      </c>
      <c r="F446" s="123">
        <f>F447</f>
        <v>0</v>
      </c>
      <c r="G446" s="4"/>
    </row>
    <row r="447" spans="1:7" ht="12.75">
      <c r="A447" s="60" t="s">
        <v>504</v>
      </c>
      <c r="B447" s="43" t="s">
        <v>164</v>
      </c>
      <c r="C447" s="60" t="s">
        <v>103</v>
      </c>
      <c r="D447" s="60" t="s">
        <v>92</v>
      </c>
      <c r="E447" s="60" t="s">
        <v>165</v>
      </c>
      <c r="F447" s="123"/>
      <c r="G447" s="4"/>
    </row>
    <row r="448" spans="1:7" ht="38.25">
      <c r="A448" s="60" t="s">
        <v>504</v>
      </c>
      <c r="B448" s="43" t="s">
        <v>93</v>
      </c>
      <c r="C448" s="60" t="s">
        <v>103</v>
      </c>
      <c r="D448" s="60" t="s">
        <v>883</v>
      </c>
      <c r="E448" s="60" t="s">
        <v>579</v>
      </c>
      <c r="F448" s="123">
        <f>F449+F451+F453+F455</f>
        <v>1841.9</v>
      </c>
      <c r="G448" s="122"/>
    </row>
    <row r="449" spans="1:7" ht="38.25">
      <c r="A449" s="60" t="s">
        <v>504</v>
      </c>
      <c r="B449" s="43" t="s">
        <v>884</v>
      </c>
      <c r="C449" s="60" t="s">
        <v>103</v>
      </c>
      <c r="D449" s="60" t="s">
        <v>885</v>
      </c>
      <c r="E449" s="60" t="s">
        <v>579</v>
      </c>
      <c r="F449" s="123">
        <f>F450</f>
        <v>857.5</v>
      </c>
      <c r="G449" s="4"/>
    </row>
    <row r="450" spans="1:7" ht="12.75">
      <c r="A450" s="60" t="s">
        <v>504</v>
      </c>
      <c r="B450" s="43" t="s">
        <v>164</v>
      </c>
      <c r="C450" s="60" t="s">
        <v>103</v>
      </c>
      <c r="D450" s="60" t="s">
        <v>885</v>
      </c>
      <c r="E450" s="60" t="s">
        <v>165</v>
      </c>
      <c r="F450" s="123">
        <v>857.5</v>
      </c>
      <c r="G450" s="4"/>
    </row>
    <row r="451" spans="1:7" ht="66.75" customHeight="1">
      <c r="A451" s="60" t="s">
        <v>504</v>
      </c>
      <c r="B451" s="43" t="s">
        <v>507</v>
      </c>
      <c r="C451" s="60" t="s">
        <v>103</v>
      </c>
      <c r="D451" s="60" t="s">
        <v>886</v>
      </c>
      <c r="E451" s="60" t="s">
        <v>579</v>
      </c>
      <c r="F451" s="123">
        <f>F452</f>
        <v>15.5</v>
      </c>
      <c r="G451" s="122"/>
    </row>
    <row r="452" spans="1:7" ht="12.75">
      <c r="A452" s="60" t="s">
        <v>504</v>
      </c>
      <c r="B452" s="43" t="s">
        <v>164</v>
      </c>
      <c r="C452" s="60" t="s">
        <v>103</v>
      </c>
      <c r="D452" s="60" t="s">
        <v>886</v>
      </c>
      <c r="E452" s="60" t="s">
        <v>165</v>
      </c>
      <c r="F452" s="123">
        <v>15.5</v>
      </c>
      <c r="G452" s="4"/>
    </row>
    <row r="453" spans="1:9" ht="58.5" customHeight="1">
      <c r="A453" s="60" t="s">
        <v>504</v>
      </c>
      <c r="B453" s="43" t="s">
        <v>887</v>
      </c>
      <c r="C453" s="60" t="s">
        <v>103</v>
      </c>
      <c r="D453" s="60" t="s">
        <v>888</v>
      </c>
      <c r="E453" s="60" t="s">
        <v>579</v>
      </c>
      <c r="F453" s="123">
        <f>F454</f>
        <v>953.7</v>
      </c>
      <c r="G453" s="122"/>
      <c r="I453" s="40"/>
    </row>
    <row r="454" spans="1:7" ht="12.75">
      <c r="A454" s="60" t="s">
        <v>504</v>
      </c>
      <c r="B454" s="43" t="s">
        <v>164</v>
      </c>
      <c r="C454" s="60" t="s">
        <v>103</v>
      </c>
      <c r="D454" s="60" t="s">
        <v>888</v>
      </c>
      <c r="E454" s="60" t="s">
        <v>165</v>
      </c>
      <c r="F454" s="123">
        <v>953.7</v>
      </c>
      <c r="G454" s="4"/>
    </row>
    <row r="455" spans="1:7" ht="12.75">
      <c r="A455" s="60" t="s">
        <v>504</v>
      </c>
      <c r="B455" s="43" t="s">
        <v>144</v>
      </c>
      <c r="C455" s="60" t="s">
        <v>103</v>
      </c>
      <c r="D455" s="60" t="s">
        <v>145</v>
      </c>
      <c r="E455" s="60" t="s">
        <v>579</v>
      </c>
      <c r="F455" s="123">
        <f>F456</f>
        <v>15.2</v>
      </c>
      <c r="G455" s="4"/>
    </row>
    <row r="456" spans="1:7" ht="12.75">
      <c r="A456" s="60" t="s">
        <v>504</v>
      </c>
      <c r="B456" s="43" t="s">
        <v>164</v>
      </c>
      <c r="C456" s="60" t="s">
        <v>103</v>
      </c>
      <c r="D456" s="60" t="s">
        <v>145</v>
      </c>
      <c r="E456" s="60" t="s">
        <v>165</v>
      </c>
      <c r="F456" s="123">
        <v>15.2</v>
      </c>
      <c r="G456" s="4"/>
    </row>
    <row r="457" spans="1:7" ht="25.5">
      <c r="A457" s="60" t="s">
        <v>504</v>
      </c>
      <c r="B457" s="43" t="s">
        <v>146</v>
      </c>
      <c r="C457" s="60" t="s">
        <v>103</v>
      </c>
      <c r="D457" s="60" t="s">
        <v>147</v>
      </c>
      <c r="E457" s="60" t="s">
        <v>579</v>
      </c>
      <c r="F457" s="123">
        <f>F458+F460+F462+F464+F466+F468+F470+F472+F474+F476+F478</f>
        <v>15640.900000000001</v>
      </c>
      <c r="G457" s="4"/>
    </row>
    <row r="458" spans="1:7" ht="25.5">
      <c r="A458" s="60" t="s">
        <v>504</v>
      </c>
      <c r="B458" s="43" t="s">
        <v>148</v>
      </c>
      <c r="C458" s="60" t="s">
        <v>103</v>
      </c>
      <c r="D458" s="60" t="s">
        <v>149</v>
      </c>
      <c r="E458" s="60" t="s">
        <v>579</v>
      </c>
      <c r="F458" s="123">
        <f>F459</f>
        <v>3454.1</v>
      </c>
      <c r="G458" s="4"/>
    </row>
    <row r="459" spans="1:9" ht="12.75">
      <c r="A459" s="60" t="s">
        <v>504</v>
      </c>
      <c r="B459" s="43" t="s">
        <v>164</v>
      </c>
      <c r="C459" s="60" t="s">
        <v>103</v>
      </c>
      <c r="D459" s="60" t="s">
        <v>149</v>
      </c>
      <c r="E459" s="60" t="s">
        <v>165</v>
      </c>
      <c r="F459" s="123">
        <v>3454.1</v>
      </c>
      <c r="G459" s="122"/>
      <c r="H459" s="137"/>
      <c r="I459" s="40"/>
    </row>
    <row r="460" spans="1:7" ht="25.5">
      <c r="A460" s="60" t="s">
        <v>504</v>
      </c>
      <c r="B460" s="43" t="s">
        <v>150</v>
      </c>
      <c r="C460" s="60" t="s">
        <v>103</v>
      </c>
      <c r="D460" s="60" t="s">
        <v>151</v>
      </c>
      <c r="E460" s="60" t="s">
        <v>579</v>
      </c>
      <c r="F460" s="123">
        <f>F461</f>
        <v>6518</v>
      </c>
      <c r="G460" s="4"/>
    </row>
    <row r="461" spans="1:7" ht="12.75">
      <c r="A461" s="60" t="s">
        <v>504</v>
      </c>
      <c r="B461" s="43" t="s">
        <v>164</v>
      </c>
      <c r="C461" s="60" t="s">
        <v>103</v>
      </c>
      <c r="D461" s="60" t="s">
        <v>151</v>
      </c>
      <c r="E461" s="60" t="s">
        <v>165</v>
      </c>
      <c r="F461" s="123">
        <v>6518</v>
      </c>
      <c r="G461" s="4"/>
    </row>
    <row r="462" spans="1:7" ht="159.75" customHeight="1">
      <c r="A462" s="60" t="s">
        <v>504</v>
      </c>
      <c r="B462" s="43" t="s">
        <v>534</v>
      </c>
      <c r="C462" s="60" t="s">
        <v>103</v>
      </c>
      <c r="D462" s="60" t="s">
        <v>535</v>
      </c>
      <c r="E462" s="60" t="s">
        <v>579</v>
      </c>
      <c r="F462" s="123">
        <f>F463</f>
        <v>155.6</v>
      </c>
      <c r="G462" s="4"/>
    </row>
    <row r="463" spans="1:7" ht="12.75">
      <c r="A463" s="60" t="s">
        <v>504</v>
      </c>
      <c r="B463" s="43" t="s">
        <v>164</v>
      </c>
      <c r="C463" s="60" t="s">
        <v>103</v>
      </c>
      <c r="D463" s="60" t="s">
        <v>535</v>
      </c>
      <c r="E463" s="60" t="s">
        <v>165</v>
      </c>
      <c r="F463" s="123">
        <v>155.6</v>
      </c>
      <c r="G463" s="4"/>
    </row>
    <row r="464" spans="1:7" ht="38.25">
      <c r="A464" s="60" t="s">
        <v>504</v>
      </c>
      <c r="B464" s="43" t="s">
        <v>536</v>
      </c>
      <c r="C464" s="60" t="s">
        <v>103</v>
      </c>
      <c r="D464" s="60" t="s">
        <v>537</v>
      </c>
      <c r="E464" s="60" t="s">
        <v>579</v>
      </c>
      <c r="F464" s="123">
        <f>F465</f>
        <v>59.8</v>
      </c>
      <c r="G464" s="4"/>
    </row>
    <row r="465" spans="1:7" ht="12.75">
      <c r="A465" s="60" t="s">
        <v>504</v>
      </c>
      <c r="B465" s="43" t="s">
        <v>164</v>
      </c>
      <c r="C465" s="60" t="s">
        <v>103</v>
      </c>
      <c r="D465" s="60" t="s">
        <v>537</v>
      </c>
      <c r="E465" s="60" t="s">
        <v>165</v>
      </c>
      <c r="F465" s="123">
        <v>59.8</v>
      </c>
      <c r="G465" s="4"/>
    </row>
    <row r="466" spans="1:7" ht="38.25">
      <c r="A466" s="60" t="s">
        <v>504</v>
      </c>
      <c r="B466" s="43" t="s">
        <v>538</v>
      </c>
      <c r="C466" s="60" t="s">
        <v>103</v>
      </c>
      <c r="D466" s="60" t="s">
        <v>539</v>
      </c>
      <c r="E466" s="60" t="s">
        <v>579</v>
      </c>
      <c r="F466" s="123">
        <f>F467</f>
        <v>3973.2</v>
      </c>
      <c r="G466" s="4"/>
    </row>
    <row r="467" spans="1:7" ht="12.75">
      <c r="A467" s="60" t="s">
        <v>504</v>
      </c>
      <c r="B467" s="43" t="s">
        <v>164</v>
      </c>
      <c r="C467" s="60" t="s">
        <v>103</v>
      </c>
      <c r="D467" s="60" t="s">
        <v>539</v>
      </c>
      <c r="E467" s="60" t="s">
        <v>165</v>
      </c>
      <c r="F467" s="123">
        <v>3973.2</v>
      </c>
      <c r="G467" s="4"/>
    </row>
    <row r="468" spans="1:7" ht="38.25">
      <c r="A468" s="60" t="s">
        <v>504</v>
      </c>
      <c r="B468" s="43" t="s">
        <v>540</v>
      </c>
      <c r="C468" s="60" t="s">
        <v>103</v>
      </c>
      <c r="D468" s="60" t="s">
        <v>541</v>
      </c>
      <c r="E468" s="60" t="s">
        <v>579</v>
      </c>
      <c r="F468" s="123">
        <f>F469</f>
        <v>61.7</v>
      </c>
      <c r="G468" s="4"/>
    </row>
    <row r="469" spans="1:7" ht="12.75">
      <c r="A469" s="60" t="s">
        <v>504</v>
      </c>
      <c r="B469" s="43" t="s">
        <v>164</v>
      </c>
      <c r="C469" s="60" t="s">
        <v>103</v>
      </c>
      <c r="D469" s="60" t="s">
        <v>541</v>
      </c>
      <c r="E469" s="60" t="s">
        <v>165</v>
      </c>
      <c r="F469" s="123">
        <v>61.7</v>
      </c>
      <c r="G469" s="4"/>
    </row>
    <row r="470" spans="1:7" ht="51">
      <c r="A470" s="60" t="s">
        <v>504</v>
      </c>
      <c r="B470" s="43" t="s">
        <v>542</v>
      </c>
      <c r="C470" s="60" t="s">
        <v>103</v>
      </c>
      <c r="D470" s="60" t="s">
        <v>543</v>
      </c>
      <c r="E470" s="60" t="s">
        <v>579</v>
      </c>
      <c r="F470" s="123">
        <f>F471</f>
        <v>6.3</v>
      </c>
      <c r="G470" s="4"/>
    </row>
    <row r="471" spans="1:7" ht="12.75">
      <c r="A471" s="60" t="s">
        <v>504</v>
      </c>
      <c r="B471" s="43" t="s">
        <v>164</v>
      </c>
      <c r="C471" s="60" t="s">
        <v>103</v>
      </c>
      <c r="D471" s="60" t="s">
        <v>543</v>
      </c>
      <c r="E471" s="60" t="s">
        <v>165</v>
      </c>
      <c r="F471" s="123">
        <v>6.3</v>
      </c>
      <c r="G471" s="4"/>
    </row>
    <row r="472" spans="1:7" ht="48.75" customHeight="1">
      <c r="A472" s="60" t="s">
        <v>504</v>
      </c>
      <c r="B472" s="43" t="s">
        <v>544</v>
      </c>
      <c r="C472" s="60" t="s">
        <v>103</v>
      </c>
      <c r="D472" s="60" t="s">
        <v>545</v>
      </c>
      <c r="E472" s="60" t="s">
        <v>579</v>
      </c>
      <c r="F472" s="123">
        <f>F473</f>
        <v>115.4</v>
      </c>
      <c r="G472" s="4"/>
    </row>
    <row r="473" spans="1:7" ht="12.75">
      <c r="A473" s="60" t="s">
        <v>504</v>
      </c>
      <c r="B473" s="43" t="s">
        <v>164</v>
      </c>
      <c r="C473" s="60" t="s">
        <v>103</v>
      </c>
      <c r="D473" s="60" t="s">
        <v>545</v>
      </c>
      <c r="E473" s="60" t="s">
        <v>165</v>
      </c>
      <c r="F473" s="123">
        <v>115.4</v>
      </c>
      <c r="G473" s="4"/>
    </row>
    <row r="474" spans="1:7" ht="51">
      <c r="A474" s="60" t="s">
        <v>504</v>
      </c>
      <c r="B474" s="43" t="s">
        <v>546</v>
      </c>
      <c r="C474" s="60" t="s">
        <v>103</v>
      </c>
      <c r="D474" s="60" t="s">
        <v>547</v>
      </c>
      <c r="E474" s="60" t="s">
        <v>579</v>
      </c>
      <c r="F474" s="123">
        <f>F475</f>
        <v>185.7</v>
      </c>
      <c r="G474" s="4"/>
    </row>
    <row r="475" spans="1:7" ht="12.75">
      <c r="A475" s="60" t="s">
        <v>504</v>
      </c>
      <c r="B475" s="43" t="s">
        <v>164</v>
      </c>
      <c r="C475" s="60" t="s">
        <v>103</v>
      </c>
      <c r="D475" s="60" t="s">
        <v>547</v>
      </c>
      <c r="E475" s="60" t="s">
        <v>165</v>
      </c>
      <c r="F475" s="123">
        <v>185.7</v>
      </c>
      <c r="G475" s="4"/>
    </row>
    <row r="476" spans="1:7" ht="76.5">
      <c r="A476" s="60" t="s">
        <v>504</v>
      </c>
      <c r="B476" s="43" t="s">
        <v>548</v>
      </c>
      <c r="C476" s="60" t="s">
        <v>103</v>
      </c>
      <c r="D476" s="60" t="s">
        <v>549</v>
      </c>
      <c r="E476" s="60" t="s">
        <v>579</v>
      </c>
      <c r="F476" s="123">
        <f>F477</f>
        <v>426.4</v>
      </c>
      <c r="G476" s="4"/>
    </row>
    <row r="477" spans="1:7" ht="12.75">
      <c r="A477" s="60" t="s">
        <v>504</v>
      </c>
      <c r="B477" s="43" t="s">
        <v>164</v>
      </c>
      <c r="C477" s="60" t="s">
        <v>103</v>
      </c>
      <c r="D477" s="60" t="s">
        <v>549</v>
      </c>
      <c r="E477" s="60" t="s">
        <v>165</v>
      </c>
      <c r="F477" s="123">
        <v>426.4</v>
      </c>
      <c r="G477" s="4"/>
    </row>
    <row r="478" spans="1:7" ht="25.5">
      <c r="A478" s="60" t="s">
        <v>504</v>
      </c>
      <c r="B478" s="43" t="s">
        <v>550</v>
      </c>
      <c r="C478" s="60" t="s">
        <v>103</v>
      </c>
      <c r="D478" s="60" t="s">
        <v>551</v>
      </c>
      <c r="E478" s="60" t="s">
        <v>579</v>
      </c>
      <c r="F478" s="123">
        <f>F479</f>
        <v>684.7</v>
      </c>
      <c r="G478" s="4"/>
    </row>
    <row r="479" spans="1:7" ht="12.75">
      <c r="A479" s="60" t="s">
        <v>504</v>
      </c>
      <c r="B479" s="43" t="s">
        <v>164</v>
      </c>
      <c r="C479" s="60" t="s">
        <v>103</v>
      </c>
      <c r="D479" s="60" t="s">
        <v>551</v>
      </c>
      <c r="E479" s="60" t="s">
        <v>165</v>
      </c>
      <c r="F479" s="123">
        <v>684.7</v>
      </c>
      <c r="G479" s="4"/>
    </row>
    <row r="480" spans="1:7" ht="19.5" customHeight="1">
      <c r="A480" s="60" t="s">
        <v>504</v>
      </c>
      <c r="B480" s="43" t="s">
        <v>552</v>
      </c>
      <c r="C480" s="60" t="s">
        <v>103</v>
      </c>
      <c r="D480" s="60" t="s">
        <v>553</v>
      </c>
      <c r="E480" s="60" t="s">
        <v>579</v>
      </c>
      <c r="F480" s="123">
        <f>F481+F483+F485+F487+F489+F491+F493+F495+F497+F499+F501+F503</f>
        <v>13359.099999999999</v>
      </c>
      <c r="G480" s="122"/>
    </row>
    <row r="481" spans="1:7" ht="12.75">
      <c r="A481" s="60" t="s">
        <v>504</v>
      </c>
      <c r="B481" s="43" t="s">
        <v>554</v>
      </c>
      <c r="C481" s="60" t="s">
        <v>103</v>
      </c>
      <c r="D481" s="60" t="s">
        <v>555</v>
      </c>
      <c r="E481" s="60" t="s">
        <v>579</v>
      </c>
      <c r="F481" s="123">
        <f>F482</f>
        <v>2264.8</v>
      </c>
      <c r="G481" s="122"/>
    </row>
    <row r="482" spans="1:7" ht="12.75">
      <c r="A482" s="60" t="s">
        <v>504</v>
      </c>
      <c r="B482" s="43" t="s">
        <v>164</v>
      </c>
      <c r="C482" s="60" t="s">
        <v>103</v>
      </c>
      <c r="D482" s="60" t="s">
        <v>555</v>
      </c>
      <c r="E482" s="60" t="s">
        <v>165</v>
      </c>
      <c r="F482" s="123">
        <v>2264.8</v>
      </c>
      <c r="G482" s="122"/>
    </row>
    <row r="483" spans="1:7" ht="12.75">
      <c r="A483" s="60" t="s">
        <v>504</v>
      </c>
      <c r="B483" s="43" t="s">
        <v>508</v>
      </c>
      <c r="C483" s="60" t="s">
        <v>103</v>
      </c>
      <c r="D483" s="60" t="s">
        <v>556</v>
      </c>
      <c r="E483" s="60" t="s">
        <v>579</v>
      </c>
      <c r="F483" s="123">
        <f>F484</f>
        <v>2256.3</v>
      </c>
      <c r="G483" s="4"/>
    </row>
    <row r="484" spans="1:7" ht="12.75">
      <c r="A484" s="60" t="s">
        <v>504</v>
      </c>
      <c r="B484" s="43" t="s">
        <v>164</v>
      </c>
      <c r="C484" s="60" t="s">
        <v>103</v>
      </c>
      <c r="D484" s="60" t="s">
        <v>556</v>
      </c>
      <c r="E484" s="60" t="s">
        <v>165</v>
      </c>
      <c r="F484" s="123">
        <v>2256.3</v>
      </c>
      <c r="G484" s="122"/>
    </row>
    <row r="485" spans="1:7" ht="25.5">
      <c r="A485" s="60" t="s">
        <v>504</v>
      </c>
      <c r="B485" s="43" t="s">
        <v>557</v>
      </c>
      <c r="C485" s="60" t="s">
        <v>103</v>
      </c>
      <c r="D485" s="60" t="s">
        <v>558</v>
      </c>
      <c r="E485" s="60" t="s">
        <v>579</v>
      </c>
      <c r="F485" s="123">
        <f>F486</f>
        <v>10.7</v>
      </c>
      <c r="G485" s="4"/>
    </row>
    <row r="486" spans="1:7" ht="12.75">
      <c r="A486" s="60" t="s">
        <v>504</v>
      </c>
      <c r="B486" s="43" t="s">
        <v>164</v>
      </c>
      <c r="C486" s="60" t="s">
        <v>103</v>
      </c>
      <c r="D486" s="60" t="s">
        <v>558</v>
      </c>
      <c r="E486" s="60" t="s">
        <v>165</v>
      </c>
      <c r="F486" s="123">
        <v>10.7</v>
      </c>
      <c r="G486" s="4"/>
    </row>
    <row r="487" spans="1:7" ht="89.25">
      <c r="A487" s="60" t="s">
        <v>504</v>
      </c>
      <c r="B487" s="43" t="s">
        <v>559</v>
      </c>
      <c r="C487" s="60" t="s">
        <v>103</v>
      </c>
      <c r="D487" s="60" t="s">
        <v>560</v>
      </c>
      <c r="E487" s="60" t="s">
        <v>579</v>
      </c>
      <c r="F487" s="123">
        <f>F488</f>
        <v>89.4</v>
      </c>
      <c r="G487" s="4"/>
    </row>
    <row r="488" spans="1:7" ht="12.75">
      <c r="A488" s="60" t="s">
        <v>504</v>
      </c>
      <c r="B488" s="43" t="s">
        <v>164</v>
      </c>
      <c r="C488" s="60" t="s">
        <v>103</v>
      </c>
      <c r="D488" s="60" t="s">
        <v>560</v>
      </c>
      <c r="E488" s="60" t="s">
        <v>165</v>
      </c>
      <c r="F488" s="123">
        <v>89.4</v>
      </c>
      <c r="G488" s="122"/>
    </row>
    <row r="489" spans="1:7" ht="38.25">
      <c r="A489" s="60" t="s">
        <v>504</v>
      </c>
      <c r="B489" s="43" t="s">
        <v>561</v>
      </c>
      <c r="C489" s="60" t="s">
        <v>103</v>
      </c>
      <c r="D489" s="60" t="s">
        <v>562</v>
      </c>
      <c r="E489" s="60" t="s">
        <v>579</v>
      </c>
      <c r="F489" s="123">
        <f>F490</f>
        <v>75.2</v>
      </c>
      <c r="G489" s="4"/>
    </row>
    <row r="490" spans="1:7" ht="12.75">
      <c r="A490" s="60" t="s">
        <v>504</v>
      </c>
      <c r="B490" s="43" t="s">
        <v>164</v>
      </c>
      <c r="C490" s="60" t="s">
        <v>103</v>
      </c>
      <c r="D490" s="60" t="s">
        <v>562</v>
      </c>
      <c r="E490" s="60" t="s">
        <v>165</v>
      </c>
      <c r="F490" s="123">
        <v>75.2</v>
      </c>
      <c r="G490" s="122"/>
    </row>
    <row r="491" spans="1:7" ht="92.25" customHeight="1">
      <c r="A491" s="60" t="s">
        <v>504</v>
      </c>
      <c r="B491" s="43" t="s">
        <v>58</v>
      </c>
      <c r="C491" s="60" t="s">
        <v>103</v>
      </c>
      <c r="D491" s="60" t="s">
        <v>59</v>
      </c>
      <c r="E491" s="60" t="s">
        <v>579</v>
      </c>
      <c r="F491" s="123">
        <f>F492</f>
        <v>1.6</v>
      </c>
      <c r="G491" s="4"/>
    </row>
    <row r="492" spans="1:7" ht="12.75">
      <c r="A492" s="60" t="s">
        <v>504</v>
      </c>
      <c r="B492" s="43" t="s">
        <v>164</v>
      </c>
      <c r="C492" s="60" t="s">
        <v>103</v>
      </c>
      <c r="D492" s="60" t="s">
        <v>59</v>
      </c>
      <c r="E492" s="60" t="s">
        <v>165</v>
      </c>
      <c r="F492" s="123">
        <v>1.6</v>
      </c>
      <c r="G492" s="4"/>
    </row>
    <row r="493" spans="1:7" ht="63.75">
      <c r="A493" s="60" t="s">
        <v>504</v>
      </c>
      <c r="B493" s="43" t="s">
        <v>509</v>
      </c>
      <c r="C493" s="60" t="s">
        <v>103</v>
      </c>
      <c r="D493" s="60" t="s">
        <v>920</v>
      </c>
      <c r="E493" s="60" t="s">
        <v>579</v>
      </c>
      <c r="F493" s="123">
        <f>F494</f>
        <v>79.4</v>
      </c>
      <c r="G493" s="4"/>
    </row>
    <row r="494" spans="1:7" ht="12.75">
      <c r="A494" s="60" t="s">
        <v>504</v>
      </c>
      <c r="B494" s="43" t="s">
        <v>164</v>
      </c>
      <c r="C494" s="60" t="s">
        <v>103</v>
      </c>
      <c r="D494" s="60" t="s">
        <v>920</v>
      </c>
      <c r="E494" s="60" t="s">
        <v>165</v>
      </c>
      <c r="F494" s="123">
        <v>79.4</v>
      </c>
      <c r="G494" s="122"/>
    </row>
    <row r="495" spans="1:7" ht="51">
      <c r="A495" s="60" t="s">
        <v>504</v>
      </c>
      <c r="B495" s="43" t="s">
        <v>921</v>
      </c>
      <c r="C495" s="60" t="s">
        <v>103</v>
      </c>
      <c r="D495" s="60" t="s">
        <v>922</v>
      </c>
      <c r="E495" s="60" t="s">
        <v>579</v>
      </c>
      <c r="F495" s="123">
        <f>F496</f>
        <v>4240.5</v>
      </c>
      <c r="G495" s="4"/>
    </row>
    <row r="496" spans="1:7" ht="12.75">
      <c r="A496" s="60" t="s">
        <v>504</v>
      </c>
      <c r="B496" s="43" t="s">
        <v>164</v>
      </c>
      <c r="C496" s="60" t="s">
        <v>103</v>
      </c>
      <c r="D496" s="60" t="s">
        <v>922</v>
      </c>
      <c r="E496" s="60" t="s">
        <v>165</v>
      </c>
      <c r="F496" s="123">
        <v>4240.5</v>
      </c>
      <c r="G496" s="4"/>
    </row>
    <row r="497" spans="1:7" ht="51">
      <c r="A497" s="60" t="s">
        <v>504</v>
      </c>
      <c r="B497" s="43" t="s">
        <v>225</v>
      </c>
      <c r="C497" s="60" t="s">
        <v>103</v>
      </c>
      <c r="D497" s="60" t="s">
        <v>226</v>
      </c>
      <c r="E497" s="60" t="s">
        <v>579</v>
      </c>
      <c r="F497" s="123">
        <f>F498</f>
        <v>77.4</v>
      </c>
      <c r="G497" s="4"/>
    </row>
    <row r="498" spans="1:7" ht="12.75">
      <c r="A498" s="60" t="s">
        <v>504</v>
      </c>
      <c r="B498" s="43" t="s">
        <v>164</v>
      </c>
      <c r="C498" s="60" t="s">
        <v>103</v>
      </c>
      <c r="D498" s="60" t="s">
        <v>226</v>
      </c>
      <c r="E498" s="60" t="s">
        <v>165</v>
      </c>
      <c r="F498" s="123">
        <v>77.4</v>
      </c>
      <c r="G498" s="4"/>
    </row>
    <row r="499" spans="1:7" ht="100.5" customHeight="1">
      <c r="A499" s="60" t="s">
        <v>504</v>
      </c>
      <c r="B499" s="43" t="s">
        <v>227</v>
      </c>
      <c r="C499" s="60" t="s">
        <v>103</v>
      </c>
      <c r="D499" s="60" t="s">
        <v>228</v>
      </c>
      <c r="E499" s="60" t="s">
        <v>579</v>
      </c>
      <c r="F499" s="123">
        <f>F500</f>
        <v>60.4</v>
      </c>
      <c r="G499" s="4"/>
    </row>
    <row r="500" spans="1:7" ht="12.75">
      <c r="A500" s="60" t="s">
        <v>504</v>
      </c>
      <c r="B500" s="43" t="s">
        <v>164</v>
      </c>
      <c r="C500" s="60" t="s">
        <v>103</v>
      </c>
      <c r="D500" s="60" t="s">
        <v>228</v>
      </c>
      <c r="E500" s="60" t="s">
        <v>165</v>
      </c>
      <c r="F500" s="123">
        <v>60.4</v>
      </c>
      <c r="G500" s="4"/>
    </row>
    <row r="501" spans="1:7" ht="99.75" customHeight="1">
      <c r="A501" s="60" t="s">
        <v>504</v>
      </c>
      <c r="B501" s="43" t="s">
        <v>229</v>
      </c>
      <c r="C501" s="60" t="s">
        <v>103</v>
      </c>
      <c r="D501" s="60" t="s">
        <v>230</v>
      </c>
      <c r="E501" s="60" t="s">
        <v>579</v>
      </c>
      <c r="F501" s="123">
        <f>F502</f>
        <v>1.2</v>
      </c>
      <c r="G501" s="4"/>
    </row>
    <row r="502" spans="1:7" ht="12.75">
      <c r="A502" s="60" t="s">
        <v>504</v>
      </c>
      <c r="B502" s="43" t="s">
        <v>164</v>
      </c>
      <c r="C502" s="60" t="s">
        <v>103</v>
      </c>
      <c r="D502" s="60" t="s">
        <v>230</v>
      </c>
      <c r="E502" s="60" t="s">
        <v>165</v>
      </c>
      <c r="F502" s="123">
        <v>1.2</v>
      </c>
      <c r="G502" s="122"/>
    </row>
    <row r="503" spans="1:7" ht="38.25">
      <c r="A503" s="60" t="s">
        <v>504</v>
      </c>
      <c r="B503" s="43" t="s">
        <v>231</v>
      </c>
      <c r="C503" s="60" t="s">
        <v>103</v>
      </c>
      <c r="D503" s="60" t="s">
        <v>232</v>
      </c>
      <c r="E503" s="60" t="s">
        <v>579</v>
      </c>
      <c r="F503" s="123">
        <f>F504</f>
        <v>4202.2</v>
      </c>
      <c r="G503" s="4"/>
    </row>
    <row r="504" spans="1:7" ht="12.75">
      <c r="A504" s="60" t="s">
        <v>504</v>
      </c>
      <c r="B504" s="43" t="s">
        <v>164</v>
      </c>
      <c r="C504" s="60" t="s">
        <v>103</v>
      </c>
      <c r="D504" s="60" t="s">
        <v>232</v>
      </c>
      <c r="E504" s="60" t="s">
        <v>165</v>
      </c>
      <c r="F504" s="123">
        <v>4202.2</v>
      </c>
      <c r="G504" s="4"/>
    </row>
    <row r="505" spans="1:7" ht="144" customHeight="1">
      <c r="A505" s="60" t="s">
        <v>504</v>
      </c>
      <c r="B505" s="43" t="s">
        <v>233</v>
      </c>
      <c r="C505" s="60" t="s">
        <v>103</v>
      </c>
      <c r="D505" s="60" t="s">
        <v>234</v>
      </c>
      <c r="E505" s="60" t="s">
        <v>579</v>
      </c>
      <c r="F505" s="123">
        <f>F506+F508</f>
        <v>230.5</v>
      </c>
      <c r="G505" s="4"/>
    </row>
    <row r="506" spans="1:7" ht="12.75">
      <c r="A506" s="60" t="s">
        <v>504</v>
      </c>
      <c r="B506" s="43" t="s">
        <v>235</v>
      </c>
      <c r="C506" s="60" t="s">
        <v>103</v>
      </c>
      <c r="D506" s="60" t="s">
        <v>236</v>
      </c>
      <c r="E506" s="60" t="s">
        <v>579</v>
      </c>
      <c r="F506" s="123">
        <f>F507</f>
        <v>226.5</v>
      </c>
      <c r="G506" s="4"/>
    </row>
    <row r="507" spans="1:7" ht="12.75">
      <c r="A507" s="60" t="s">
        <v>504</v>
      </c>
      <c r="B507" s="43" t="s">
        <v>164</v>
      </c>
      <c r="C507" s="60" t="s">
        <v>103</v>
      </c>
      <c r="D507" s="60" t="s">
        <v>236</v>
      </c>
      <c r="E507" s="60" t="s">
        <v>165</v>
      </c>
      <c r="F507" s="123">
        <v>226.5</v>
      </c>
      <c r="G507" s="4"/>
    </row>
    <row r="508" spans="1:7" ht="144" customHeight="1">
      <c r="A508" s="60" t="s">
        <v>504</v>
      </c>
      <c r="B508" s="43" t="s">
        <v>563</v>
      </c>
      <c r="C508" s="60" t="s">
        <v>103</v>
      </c>
      <c r="D508" s="60" t="s">
        <v>564</v>
      </c>
      <c r="E508" s="60" t="s">
        <v>579</v>
      </c>
      <c r="F508" s="123">
        <f>F509</f>
        <v>4</v>
      </c>
      <c r="G508" s="4"/>
    </row>
    <row r="509" spans="1:7" ht="12.75">
      <c r="A509" s="60" t="s">
        <v>504</v>
      </c>
      <c r="B509" s="43" t="s">
        <v>164</v>
      </c>
      <c r="C509" s="60" t="s">
        <v>103</v>
      </c>
      <c r="D509" s="60" t="s">
        <v>564</v>
      </c>
      <c r="E509" s="60" t="s">
        <v>165</v>
      </c>
      <c r="F509" s="123">
        <v>4</v>
      </c>
      <c r="G509" s="4"/>
    </row>
    <row r="510" spans="1:7" ht="71.25" customHeight="1">
      <c r="A510" s="60" t="s">
        <v>504</v>
      </c>
      <c r="B510" s="43" t="s">
        <v>510</v>
      </c>
      <c r="C510" s="60" t="s">
        <v>103</v>
      </c>
      <c r="D510" s="60" t="s">
        <v>511</v>
      </c>
      <c r="E510" s="60"/>
      <c r="F510" s="123">
        <f>F511+F513</f>
        <v>13306.9</v>
      </c>
      <c r="G510" s="4"/>
    </row>
    <row r="511" spans="1:7" ht="63.75">
      <c r="A511" s="60" t="s">
        <v>504</v>
      </c>
      <c r="B511" s="43" t="s">
        <v>66</v>
      </c>
      <c r="C511" s="60" t="s">
        <v>103</v>
      </c>
      <c r="D511" s="60" t="s">
        <v>67</v>
      </c>
      <c r="E511" s="60" t="s">
        <v>579</v>
      </c>
      <c r="F511" s="123">
        <f>F512</f>
        <v>13075.5</v>
      </c>
      <c r="G511" s="4"/>
    </row>
    <row r="512" spans="1:7" ht="12.75">
      <c r="A512" s="60" t="s">
        <v>504</v>
      </c>
      <c r="B512" s="43" t="s">
        <v>164</v>
      </c>
      <c r="C512" s="60" t="s">
        <v>103</v>
      </c>
      <c r="D512" s="60" t="s">
        <v>67</v>
      </c>
      <c r="E512" s="60" t="s">
        <v>165</v>
      </c>
      <c r="F512" s="123">
        <v>13075.5</v>
      </c>
      <c r="G512" s="4"/>
    </row>
    <row r="513" spans="1:7" ht="54.75" customHeight="1">
      <c r="A513" s="60" t="s">
        <v>504</v>
      </c>
      <c r="B513" s="43" t="s">
        <v>68</v>
      </c>
      <c r="C513" s="60" t="s">
        <v>103</v>
      </c>
      <c r="D513" s="60" t="s">
        <v>69</v>
      </c>
      <c r="E513" s="60" t="s">
        <v>579</v>
      </c>
      <c r="F513" s="123">
        <f>F514</f>
        <v>231.4</v>
      </c>
      <c r="G513" s="4"/>
    </row>
    <row r="514" spans="1:7" ht="12.75">
      <c r="A514" s="60" t="s">
        <v>504</v>
      </c>
      <c r="B514" s="43" t="s">
        <v>164</v>
      </c>
      <c r="C514" s="60" t="s">
        <v>103</v>
      </c>
      <c r="D514" s="60" t="s">
        <v>69</v>
      </c>
      <c r="E514" s="60" t="s">
        <v>165</v>
      </c>
      <c r="F514" s="123">
        <v>231.4</v>
      </c>
      <c r="G514" s="4"/>
    </row>
    <row r="515" spans="1:7" ht="38.25">
      <c r="A515" s="60" t="s">
        <v>504</v>
      </c>
      <c r="B515" s="43" t="s">
        <v>70</v>
      </c>
      <c r="C515" s="60" t="s">
        <v>103</v>
      </c>
      <c r="D515" s="60" t="s">
        <v>71</v>
      </c>
      <c r="E515" s="60" t="s">
        <v>579</v>
      </c>
      <c r="F515" s="123">
        <f>F516</f>
        <v>15.900000000000006</v>
      </c>
      <c r="G515" s="4"/>
    </row>
    <row r="516" spans="1:7" ht="25.5">
      <c r="A516" s="60" t="s">
        <v>504</v>
      </c>
      <c r="B516" s="43" t="s">
        <v>72</v>
      </c>
      <c r="C516" s="60" t="s">
        <v>103</v>
      </c>
      <c r="D516" s="60" t="s">
        <v>73</v>
      </c>
      <c r="E516" s="60" t="s">
        <v>579</v>
      </c>
      <c r="F516" s="123">
        <f>F517</f>
        <v>15.900000000000006</v>
      </c>
      <c r="G516" s="4"/>
    </row>
    <row r="517" spans="1:7" ht="12.75">
      <c r="A517" s="60" t="s">
        <v>504</v>
      </c>
      <c r="B517" s="43" t="s">
        <v>164</v>
      </c>
      <c r="C517" s="60" t="s">
        <v>103</v>
      </c>
      <c r="D517" s="60" t="s">
        <v>73</v>
      </c>
      <c r="E517" s="60" t="s">
        <v>165</v>
      </c>
      <c r="F517" s="123">
        <f>95.7-79.8</f>
        <v>15.900000000000006</v>
      </c>
      <c r="G517" s="4">
        <v>16</v>
      </c>
    </row>
    <row r="518" spans="1:7" ht="25.5">
      <c r="A518" s="60" t="s">
        <v>504</v>
      </c>
      <c r="B518" s="43" t="s">
        <v>74</v>
      </c>
      <c r="C518" s="60" t="s">
        <v>103</v>
      </c>
      <c r="D518" s="60" t="s">
        <v>75</v>
      </c>
      <c r="E518" s="60" t="s">
        <v>579</v>
      </c>
      <c r="F518" s="123">
        <f>F519+F521+F523+F525+F527+F529</f>
        <v>1558.3999999999999</v>
      </c>
      <c r="G518" s="4"/>
    </row>
    <row r="519" spans="1:7" ht="12.75">
      <c r="A519" s="60" t="s">
        <v>504</v>
      </c>
      <c r="B519" s="43" t="s">
        <v>76</v>
      </c>
      <c r="C519" s="60" t="s">
        <v>103</v>
      </c>
      <c r="D519" s="60" t="s">
        <v>752</v>
      </c>
      <c r="E519" s="60" t="s">
        <v>579</v>
      </c>
      <c r="F519" s="123">
        <f>F520</f>
        <v>979.3</v>
      </c>
      <c r="G519" s="4"/>
    </row>
    <row r="520" spans="1:7" ht="12.75">
      <c r="A520" s="60" t="s">
        <v>504</v>
      </c>
      <c r="B520" s="43" t="s">
        <v>164</v>
      </c>
      <c r="C520" s="60" t="s">
        <v>103</v>
      </c>
      <c r="D520" s="60" t="s">
        <v>752</v>
      </c>
      <c r="E520" s="60" t="s">
        <v>165</v>
      </c>
      <c r="F520" s="123">
        <v>979.3</v>
      </c>
      <c r="G520" s="4"/>
    </row>
    <row r="521" spans="1:7" ht="25.5">
      <c r="A521" s="60" t="s">
        <v>504</v>
      </c>
      <c r="B521" s="43" t="s">
        <v>512</v>
      </c>
      <c r="C521" s="60" t="s">
        <v>103</v>
      </c>
      <c r="D521" s="60" t="s">
        <v>753</v>
      </c>
      <c r="E521" s="60" t="s">
        <v>579</v>
      </c>
      <c r="F521" s="123">
        <f>F522</f>
        <v>472.4</v>
      </c>
      <c r="G521" s="4"/>
    </row>
    <row r="522" spans="1:7" ht="12.75">
      <c r="A522" s="60" t="s">
        <v>504</v>
      </c>
      <c r="B522" s="43" t="s">
        <v>164</v>
      </c>
      <c r="C522" s="60" t="s">
        <v>103</v>
      </c>
      <c r="D522" s="60" t="s">
        <v>753</v>
      </c>
      <c r="E522" s="60" t="s">
        <v>165</v>
      </c>
      <c r="F522" s="123">
        <v>472.4</v>
      </c>
      <c r="G522" s="4"/>
    </row>
    <row r="523" spans="1:7" ht="68.25" customHeight="1">
      <c r="A523" s="60" t="s">
        <v>504</v>
      </c>
      <c r="B523" s="43" t="s">
        <v>513</v>
      </c>
      <c r="C523" s="60" t="s">
        <v>103</v>
      </c>
      <c r="D523" s="60" t="s">
        <v>754</v>
      </c>
      <c r="E523" s="60" t="s">
        <v>579</v>
      </c>
      <c r="F523" s="123">
        <f>F524</f>
        <v>2.6</v>
      </c>
      <c r="G523" s="4"/>
    </row>
    <row r="524" spans="1:7" ht="12.75">
      <c r="A524" s="60" t="s">
        <v>504</v>
      </c>
      <c r="B524" s="43" t="s">
        <v>164</v>
      </c>
      <c r="C524" s="60" t="s">
        <v>103</v>
      </c>
      <c r="D524" s="60" t="s">
        <v>754</v>
      </c>
      <c r="E524" s="60" t="s">
        <v>165</v>
      </c>
      <c r="F524" s="123">
        <v>2.6</v>
      </c>
      <c r="G524" s="4"/>
    </row>
    <row r="525" spans="1:7" ht="175.5" customHeight="1">
      <c r="A525" s="60" t="s">
        <v>504</v>
      </c>
      <c r="B525" s="43" t="s">
        <v>514</v>
      </c>
      <c r="C525" s="60" t="s">
        <v>103</v>
      </c>
      <c r="D525" s="60" t="s">
        <v>838</v>
      </c>
      <c r="E525" s="60" t="s">
        <v>579</v>
      </c>
      <c r="F525" s="123">
        <f>F526</f>
        <v>26.2</v>
      </c>
      <c r="G525" s="4"/>
    </row>
    <row r="526" spans="1:7" ht="12.75">
      <c r="A526" s="60" t="s">
        <v>504</v>
      </c>
      <c r="B526" s="43" t="s">
        <v>164</v>
      </c>
      <c r="C526" s="60" t="s">
        <v>103</v>
      </c>
      <c r="D526" s="60" t="s">
        <v>838</v>
      </c>
      <c r="E526" s="60" t="s">
        <v>165</v>
      </c>
      <c r="F526" s="123">
        <v>26.2</v>
      </c>
      <c r="G526" s="4"/>
    </row>
    <row r="527" spans="1:7" ht="38.25">
      <c r="A527" s="60" t="s">
        <v>504</v>
      </c>
      <c r="B527" s="43" t="s">
        <v>515</v>
      </c>
      <c r="C527" s="60" t="s">
        <v>103</v>
      </c>
      <c r="D527" s="60" t="s">
        <v>839</v>
      </c>
      <c r="E527" s="60" t="s">
        <v>579</v>
      </c>
      <c r="F527" s="123">
        <f>F528</f>
        <v>51.5</v>
      </c>
      <c r="G527" s="4"/>
    </row>
    <row r="528" spans="1:7" ht="12.75">
      <c r="A528" s="60" t="s">
        <v>504</v>
      </c>
      <c r="B528" s="43" t="s">
        <v>164</v>
      </c>
      <c r="C528" s="60" t="s">
        <v>103</v>
      </c>
      <c r="D528" s="60" t="s">
        <v>839</v>
      </c>
      <c r="E528" s="60" t="s">
        <v>165</v>
      </c>
      <c r="F528" s="123">
        <v>51.5</v>
      </c>
      <c r="G528" s="4"/>
    </row>
    <row r="529" spans="1:7" ht="40.5" customHeight="1">
      <c r="A529" s="60" t="s">
        <v>504</v>
      </c>
      <c r="B529" s="43" t="s">
        <v>482</v>
      </c>
      <c r="C529" s="60" t="s">
        <v>103</v>
      </c>
      <c r="D529" s="60" t="s">
        <v>483</v>
      </c>
      <c r="E529" s="60" t="s">
        <v>579</v>
      </c>
      <c r="F529" s="123">
        <f>F530</f>
        <v>26.4</v>
      </c>
      <c r="G529" s="4"/>
    </row>
    <row r="530" spans="1:7" ht="12.75">
      <c r="A530" s="60" t="s">
        <v>504</v>
      </c>
      <c r="B530" s="43" t="s">
        <v>164</v>
      </c>
      <c r="C530" s="60" t="s">
        <v>103</v>
      </c>
      <c r="D530" s="60" t="s">
        <v>483</v>
      </c>
      <c r="E530" s="60" t="s">
        <v>165</v>
      </c>
      <c r="F530" s="123">
        <v>26.4</v>
      </c>
      <c r="G530" s="4"/>
    </row>
    <row r="531" spans="1:7" ht="12.75">
      <c r="A531" s="60" t="s">
        <v>504</v>
      </c>
      <c r="B531" s="43" t="s">
        <v>484</v>
      </c>
      <c r="C531" s="60" t="s">
        <v>103</v>
      </c>
      <c r="D531" s="60" t="s">
        <v>485</v>
      </c>
      <c r="E531" s="60" t="s">
        <v>579</v>
      </c>
      <c r="F531" s="123">
        <f>F532+F534+F536+F538+F540+F542+F544</f>
        <v>306.90000000000003</v>
      </c>
      <c r="G531" s="4"/>
    </row>
    <row r="532" spans="1:7" ht="77.25" customHeight="1">
      <c r="A532" s="60" t="s">
        <v>504</v>
      </c>
      <c r="B532" s="43" t="s">
        <v>796</v>
      </c>
      <c r="C532" s="60" t="s">
        <v>103</v>
      </c>
      <c r="D532" s="60" t="s">
        <v>486</v>
      </c>
      <c r="E532" s="60" t="s">
        <v>579</v>
      </c>
      <c r="F532" s="123">
        <f>F533</f>
        <v>21.9</v>
      </c>
      <c r="G532" s="4"/>
    </row>
    <row r="533" spans="1:7" ht="12.75">
      <c r="A533" s="60" t="s">
        <v>504</v>
      </c>
      <c r="B533" s="43" t="s">
        <v>164</v>
      </c>
      <c r="C533" s="60" t="s">
        <v>103</v>
      </c>
      <c r="D533" s="60" t="s">
        <v>486</v>
      </c>
      <c r="E533" s="60" t="s">
        <v>165</v>
      </c>
      <c r="F533" s="123">
        <v>21.9</v>
      </c>
      <c r="G533" s="4"/>
    </row>
    <row r="534" spans="1:7" ht="36.75" customHeight="1">
      <c r="A534" s="60" t="s">
        <v>504</v>
      </c>
      <c r="B534" s="43" t="s">
        <v>516</v>
      </c>
      <c r="C534" s="60" t="s">
        <v>103</v>
      </c>
      <c r="D534" s="60" t="s">
        <v>487</v>
      </c>
      <c r="E534" s="60" t="s">
        <v>579</v>
      </c>
      <c r="F534" s="123">
        <f>F535</f>
        <v>10.2</v>
      </c>
      <c r="G534" s="4"/>
    </row>
    <row r="535" spans="1:7" ht="12.75">
      <c r="A535" s="60" t="s">
        <v>504</v>
      </c>
      <c r="B535" s="43" t="s">
        <v>164</v>
      </c>
      <c r="C535" s="60" t="s">
        <v>103</v>
      </c>
      <c r="D535" s="60" t="s">
        <v>487</v>
      </c>
      <c r="E535" s="60" t="s">
        <v>165</v>
      </c>
      <c r="F535" s="123">
        <v>10.2</v>
      </c>
      <c r="G535" s="4"/>
    </row>
    <row r="536" spans="1:7" ht="63.75">
      <c r="A536" s="60" t="s">
        <v>504</v>
      </c>
      <c r="B536" s="43" t="s">
        <v>488</v>
      </c>
      <c r="C536" s="60" t="s">
        <v>103</v>
      </c>
      <c r="D536" s="60" t="s">
        <v>489</v>
      </c>
      <c r="E536" s="60" t="s">
        <v>579</v>
      </c>
      <c r="F536" s="123">
        <f>F537</f>
        <v>5.1</v>
      </c>
      <c r="G536" s="4"/>
    </row>
    <row r="537" spans="1:7" ht="12.75">
      <c r="A537" s="60" t="s">
        <v>504</v>
      </c>
      <c r="B537" s="43" t="s">
        <v>164</v>
      </c>
      <c r="C537" s="60" t="s">
        <v>103</v>
      </c>
      <c r="D537" s="60" t="s">
        <v>489</v>
      </c>
      <c r="E537" s="60" t="s">
        <v>165</v>
      </c>
      <c r="F537" s="123">
        <v>5.1</v>
      </c>
      <c r="G537" s="4"/>
    </row>
    <row r="538" spans="1:7" ht="89.25" customHeight="1">
      <c r="A538" s="60" t="s">
        <v>504</v>
      </c>
      <c r="B538" s="43" t="s">
        <v>940</v>
      </c>
      <c r="C538" s="60" t="s">
        <v>103</v>
      </c>
      <c r="D538" s="60" t="s">
        <v>490</v>
      </c>
      <c r="E538" s="60" t="s">
        <v>579</v>
      </c>
      <c r="F538" s="123">
        <f>F539</f>
        <v>40.6</v>
      </c>
      <c r="G538" s="4"/>
    </row>
    <row r="539" spans="1:7" ht="12.75">
      <c r="A539" s="60" t="s">
        <v>504</v>
      </c>
      <c r="B539" s="43" t="s">
        <v>164</v>
      </c>
      <c r="C539" s="60" t="s">
        <v>103</v>
      </c>
      <c r="D539" s="60" t="s">
        <v>490</v>
      </c>
      <c r="E539" s="60" t="s">
        <v>165</v>
      </c>
      <c r="F539" s="123">
        <v>40.6</v>
      </c>
      <c r="G539" s="4"/>
    </row>
    <row r="540" spans="1:7" ht="55.5" customHeight="1">
      <c r="A540" s="60" t="s">
        <v>504</v>
      </c>
      <c r="B540" s="43" t="s">
        <v>491</v>
      </c>
      <c r="C540" s="60" t="s">
        <v>103</v>
      </c>
      <c r="D540" s="60" t="s">
        <v>492</v>
      </c>
      <c r="E540" s="60" t="s">
        <v>579</v>
      </c>
      <c r="F540" s="123">
        <f>F541</f>
        <v>61.5</v>
      </c>
      <c r="G540" s="4"/>
    </row>
    <row r="541" spans="1:7" ht="12.75">
      <c r="A541" s="60" t="s">
        <v>504</v>
      </c>
      <c r="B541" s="43" t="s">
        <v>164</v>
      </c>
      <c r="C541" s="60" t="s">
        <v>103</v>
      </c>
      <c r="D541" s="60" t="s">
        <v>492</v>
      </c>
      <c r="E541" s="60" t="s">
        <v>165</v>
      </c>
      <c r="F541" s="123">
        <v>61.5</v>
      </c>
      <c r="G541" s="4"/>
    </row>
    <row r="542" spans="1:7" ht="36.75" customHeight="1">
      <c r="A542" s="60" t="s">
        <v>504</v>
      </c>
      <c r="B542" s="43" t="s">
        <v>19</v>
      </c>
      <c r="C542" s="60" t="s">
        <v>103</v>
      </c>
      <c r="D542" s="60" t="s">
        <v>20</v>
      </c>
      <c r="E542" s="60" t="s">
        <v>579</v>
      </c>
      <c r="F542" s="123">
        <f>F543</f>
        <v>14.8</v>
      </c>
      <c r="G542" s="4"/>
    </row>
    <row r="543" spans="1:7" ht="12.75">
      <c r="A543" s="60" t="s">
        <v>504</v>
      </c>
      <c r="B543" s="43" t="s">
        <v>164</v>
      </c>
      <c r="C543" s="60" t="s">
        <v>103</v>
      </c>
      <c r="D543" s="60" t="s">
        <v>20</v>
      </c>
      <c r="E543" s="60" t="s">
        <v>165</v>
      </c>
      <c r="F543" s="123">
        <v>14.8</v>
      </c>
      <c r="G543" s="4"/>
    </row>
    <row r="544" spans="1:7" ht="38.25">
      <c r="A544" s="60" t="s">
        <v>504</v>
      </c>
      <c r="B544" s="43" t="s">
        <v>941</v>
      </c>
      <c r="C544" s="60" t="s">
        <v>103</v>
      </c>
      <c r="D544" s="60" t="s">
        <v>21</v>
      </c>
      <c r="E544" s="60" t="s">
        <v>579</v>
      </c>
      <c r="F544" s="123">
        <f>F545</f>
        <v>152.8</v>
      </c>
      <c r="G544" s="4"/>
    </row>
    <row r="545" spans="1:7" ht="12.75">
      <c r="A545" s="60" t="s">
        <v>504</v>
      </c>
      <c r="B545" s="43" t="s">
        <v>164</v>
      </c>
      <c r="C545" s="60" t="s">
        <v>103</v>
      </c>
      <c r="D545" s="60" t="s">
        <v>21</v>
      </c>
      <c r="E545" s="60" t="s">
        <v>165</v>
      </c>
      <c r="F545" s="123">
        <v>152.8</v>
      </c>
      <c r="G545" s="4"/>
    </row>
    <row r="546" spans="1:7" ht="25.5">
      <c r="A546" s="60" t="s">
        <v>504</v>
      </c>
      <c r="B546" s="43" t="s">
        <v>942</v>
      </c>
      <c r="C546" s="60" t="s">
        <v>103</v>
      </c>
      <c r="D546" s="60" t="s">
        <v>22</v>
      </c>
      <c r="E546" s="60" t="s">
        <v>579</v>
      </c>
      <c r="F546" s="123">
        <f>F547</f>
        <v>650</v>
      </c>
      <c r="G546" s="4"/>
    </row>
    <row r="547" spans="1:7" ht="12.75">
      <c r="A547" s="60" t="s">
        <v>504</v>
      </c>
      <c r="B547" s="43" t="s">
        <v>164</v>
      </c>
      <c r="C547" s="60" t="s">
        <v>103</v>
      </c>
      <c r="D547" s="60" t="s">
        <v>22</v>
      </c>
      <c r="E547" s="60" t="s">
        <v>165</v>
      </c>
      <c r="F547" s="123">
        <v>650</v>
      </c>
      <c r="G547" s="4"/>
    </row>
    <row r="548" spans="1:7" ht="38.25">
      <c r="A548" s="60" t="s">
        <v>504</v>
      </c>
      <c r="B548" s="43" t="s">
        <v>23</v>
      </c>
      <c r="C548" s="60" t="s">
        <v>103</v>
      </c>
      <c r="D548" s="60" t="s">
        <v>24</v>
      </c>
      <c r="E548" s="60" t="s">
        <v>579</v>
      </c>
      <c r="F548" s="123">
        <f>F549+F553+F551</f>
        <v>258.09999999999997</v>
      </c>
      <c r="G548" s="4"/>
    </row>
    <row r="549" spans="1:7" ht="12.75">
      <c r="A549" s="60" t="s">
        <v>504</v>
      </c>
      <c r="B549" s="43" t="s">
        <v>25</v>
      </c>
      <c r="C549" s="60" t="s">
        <v>103</v>
      </c>
      <c r="D549" s="60" t="s">
        <v>621</v>
      </c>
      <c r="E549" s="60" t="s">
        <v>579</v>
      </c>
      <c r="F549" s="123">
        <f>F550</f>
        <v>178.1</v>
      </c>
      <c r="G549" s="4"/>
    </row>
    <row r="550" spans="1:7" ht="12.75">
      <c r="A550" s="60" t="s">
        <v>504</v>
      </c>
      <c r="B550" s="43" t="s">
        <v>164</v>
      </c>
      <c r="C550" s="60" t="s">
        <v>103</v>
      </c>
      <c r="D550" s="60" t="s">
        <v>621</v>
      </c>
      <c r="E550" s="60" t="s">
        <v>165</v>
      </c>
      <c r="F550" s="123">
        <v>178.1</v>
      </c>
      <c r="G550" s="4"/>
    </row>
    <row r="551" spans="1:7" ht="36" customHeight="1">
      <c r="A551" s="60" t="s">
        <v>504</v>
      </c>
      <c r="B551" s="43" t="s">
        <v>943</v>
      </c>
      <c r="C551" s="60" t="s">
        <v>103</v>
      </c>
      <c r="D551" s="60" t="s">
        <v>944</v>
      </c>
      <c r="E551" s="60" t="s">
        <v>579</v>
      </c>
      <c r="F551" s="123">
        <f>F552</f>
        <v>76.8</v>
      </c>
      <c r="G551" s="4"/>
    </row>
    <row r="552" spans="1:7" ht="12.75">
      <c r="A552" s="60" t="s">
        <v>504</v>
      </c>
      <c r="B552" s="43" t="s">
        <v>164</v>
      </c>
      <c r="C552" s="60" t="s">
        <v>103</v>
      </c>
      <c r="D552" s="60" t="s">
        <v>944</v>
      </c>
      <c r="E552" s="60" t="s">
        <v>165</v>
      </c>
      <c r="F552" s="123">
        <v>76.8</v>
      </c>
      <c r="G552" s="4"/>
    </row>
    <row r="553" spans="1:7" ht="25.5">
      <c r="A553" s="60" t="s">
        <v>504</v>
      </c>
      <c r="B553" s="43" t="s">
        <v>622</v>
      </c>
      <c r="C553" s="60" t="s">
        <v>103</v>
      </c>
      <c r="D553" s="60" t="s">
        <v>623</v>
      </c>
      <c r="E553" s="60" t="s">
        <v>579</v>
      </c>
      <c r="F553" s="123">
        <f>F554</f>
        <v>3.2</v>
      </c>
      <c r="G553" s="4"/>
    </row>
    <row r="554" spans="1:7" ht="12.75">
      <c r="A554" s="60" t="s">
        <v>504</v>
      </c>
      <c r="B554" s="43" t="s">
        <v>164</v>
      </c>
      <c r="C554" s="60" t="s">
        <v>103</v>
      </c>
      <c r="D554" s="60" t="s">
        <v>623</v>
      </c>
      <c r="E554" s="60" t="s">
        <v>165</v>
      </c>
      <c r="F554" s="123">
        <v>3.2</v>
      </c>
      <c r="G554" s="4"/>
    </row>
    <row r="555" spans="1:7" ht="38.25">
      <c r="A555" s="60" t="s">
        <v>504</v>
      </c>
      <c r="B555" s="43" t="s">
        <v>770</v>
      </c>
      <c r="C555" s="60" t="s">
        <v>103</v>
      </c>
      <c r="D555" s="60" t="s">
        <v>771</v>
      </c>
      <c r="E555" s="60"/>
      <c r="F555" s="123">
        <f>F556+F560+F558</f>
        <v>24.1</v>
      </c>
      <c r="G555" s="4"/>
    </row>
    <row r="556" spans="1:7" ht="25.5">
      <c r="A556" s="60" t="s">
        <v>504</v>
      </c>
      <c r="B556" s="43" t="s">
        <v>772</v>
      </c>
      <c r="C556" s="60" t="s">
        <v>103</v>
      </c>
      <c r="D556" s="60" t="s">
        <v>773</v>
      </c>
      <c r="E556" s="60"/>
      <c r="F556" s="123">
        <f>F557</f>
        <v>6</v>
      </c>
      <c r="G556" s="4"/>
    </row>
    <row r="557" spans="1:7" ht="12.75">
      <c r="A557" s="60" t="s">
        <v>504</v>
      </c>
      <c r="B557" s="43" t="s">
        <v>164</v>
      </c>
      <c r="C557" s="60" t="s">
        <v>103</v>
      </c>
      <c r="D557" s="60" t="s">
        <v>773</v>
      </c>
      <c r="E557" s="60" t="s">
        <v>165</v>
      </c>
      <c r="F557" s="123">
        <v>6</v>
      </c>
      <c r="G557" s="4"/>
    </row>
    <row r="558" spans="1:7" ht="38.25">
      <c r="A558" s="60" t="s">
        <v>504</v>
      </c>
      <c r="B558" s="159" t="s">
        <v>947</v>
      </c>
      <c r="C558" s="60" t="s">
        <v>103</v>
      </c>
      <c r="D558" s="60" t="s">
        <v>948</v>
      </c>
      <c r="E558" s="60"/>
      <c r="F558" s="123">
        <f>F559</f>
        <v>18</v>
      </c>
      <c r="G558" s="4"/>
    </row>
    <row r="559" spans="1:7" ht="12.75">
      <c r="A559" s="60" t="s">
        <v>504</v>
      </c>
      <c r="B559" s="43" t="s">
        <v>164</v>
      </c>
      <c r="C559" s="60" t="s">
        <v>103</v>
      </c>
      <c r="D559" s="60" t="s">
        <v>948</v>
      </c>
      <c r="E559" s="60" t="s">
        <v>165</v>
      </c>
      <c r="F559" s="123">
        <v>18</v>
      </c>
      <c r="G559" s="4"/>
    </row>
    <row r="560" spans="1:7" ht="63.75">
      <c r="A560" s="60" t="s">
        <v>504</v>
      </c>
      <c r="B560" s="43" t="s">
        <v>774</v>
      </c>
      <c r="C560" s="60" t="s">
        <v>103</v>
      </c>
      <c r="D560" s="60" t="s">
        <v>775</v>
      </c>
      <c r="E560" s="60"/>
      <c r="F560" s="123">
        <f>F561</f>
        <v>0.1</v>
      </c>
      <c r="G560" s="4"/>
    </row>
    <row r="561" spans="1:7" ht="12.75">
      <c r="A561" s="60" t="s">
        <v>504</v>
      </c>
      <c r="B561" s="43" t="s">
        <v>164</v>
      </c>
      <c r="C561" s="60" t="s">
        <v>103</v>
      </c>
      <c r="D561" s="60" t="s">
        <v>775</v>
      </c>
      <c r="E561" s="60" t="s">
        <v>165</v>
      </c>
      <c r="F561" s="123">
        <v>0.1</v>
      </c>
      <c r="G561" s="4"/>
    </row>
    <row r="562" spans="1:7" ht="25.5">
      <c r="A562" s="60" t="s">
        <v>504</v>
      </c>
      <c r="B562" s="43" t="s">
        <v>776</v>
      </c>
      <c r="C562" s="60" t="s">
        <v>103</v>
      </c>
      <c r="D562" s="60" t="s">
        <v>777</v>
      </c>
      <c r="E562" s="60"/>
      <c r="F562" s="123">
        <f>F563+F565</f>
        <v>88.6</v>
      </c>
      <c r="G562" s="4"/>
    </row>
    <row r="563" spans="1:7" ht="51">
      <c r="A563" s="60" t="s">
        <v>504</v>
      </c>
      <c r="B563" s="43" t="s">
        <v>778</v>
      </c>
      <c r="C563" s="60" t="s">
        <v>103</v>
      </c>
      <c r="D563" s="60" t="s">
        <v>779</v>
      </c>
      <c r="E563" s="60"/>
      <c r="F563" s="123">
        <f>F564</f>
        <v>87.1</v>
      </c>
      <c r="G563" s="4"/>
    </row>
    <row r="564" spans="1:7" ht="12.75">
      <c r="A564" s="60" t="s">
        <v>504</v>
      </c>
      <c r="B564" s="43" t="s">
        <v>164</v>
      </c>
      <c r="C564" s="60" t="s">
        <v>103</v>
      </c>
      <c r="D564" s="60" t="s">
        <v>779</v>
      </c>
      <c r="E564" s="60" t="s">
        <v>165</v>
      </c>
      <c r="F564" s="123">
        <v>87.1</v>
      </c>
      <c r="G564" s="4"/>
    </row>
    <row r="565" spans="1:7" ht="12.75">
      <c r="A565" s="60" t="s">
        <v>504</v>
      </c>
      <c r="B565" s="43" t="s">
        <v>780</v>
      </c>
      <c r="C565" s="60" t="s">
        <v>103</v>
      </c>
      <c r="D565" s="60" t="s">
        <v>781</v>
      </c>
      <c r="E565" s="60"/>
      <c r="F565" s="123">
        <f>F566</f>
        <v>1.5</v>
      </c>
      <c r="G565" s="4"/>
    </row>
    <row r="566" spans="1:7" ht="12.75">
      <c r="A566" s="60" t="s">
        <v>504</v>
      </c>
      <c r="B566" s="43" t="s">
        <v>164</v>
      </c>
      <c r="C566" s="60" t="s">
        <v>103</v>
      </c>
      <c r="D566" s="60" t="s">
        <v>781</v>
      </c>
      <c r="E566" s="60" t="s">
        <v>165</v>
      </c>
      <c r="F566" s="123">
        <v>1.5</v>
      </c>
      <c r="G566" s="4"/>
    </row>
    <row r="567" spans="1:7" ht="12.75">
      <c r="A567" s="60" t="s">
        <v>504</v>
      </c>
      <c r="B567" s="43" t="s">
        <v>166</v>
      </c>
      <c r="C567" s="60" t="s">
        <v>103</v>
      </c>
      <c r="D567" s="60" t="s">
        <v>208</v>
      </c>
      <c r="E567" s="60" t="s">
        <v>579</v>
      </c>
      <c r="F567" s="123">
        <f>F568+F573+F578</f>
        <v>27614.3</v>
      </c>
      <c r="G567" s="4"/>
    </row>
    <row r="568" spans="1:7" ht="25.5">
      <c r="A568" s="60" t="s">
        <v>504</v>
      </c>
      <c r="B568" s="43" t="s">
        <v>624</v>
      </c>
      <c r="C568" s="60" t="s">
        <v>103</v>
      </c>
      <c r="D568" s="60" t="s">
        <v>625</v>
      </c>
      <c r="E568" s="60" t="s">
        <v>579</v>
      </c>
      <c r="F568" s="123">
        <f>F569+F571</f>
        <v>26460.6</v>
      </c>
      <c r="G568" s="4"/>
    </row>
    <row r="569" spans="1:7" ht="129.75" customHeight="1">
      <c r="A569" s="60" t="s">
        <v>504</v>
      </c>
      <c r="B569" s="43" t="s">
        <v>782</v>
      </c>
      <c r="C569" s="60" t="s">
        <v>103</v>
      </c>
      <c r="D569" s="60" t="s">
        <v>626</v>
      </c>
      <c r="E569" s="60" t="s">
        <v>579</v>
      </c>
      <c r="F569" s="123">
        <f>F570</f>
        <v>26000.5</v>
      </c>
      <c r="G569" s="4"/>
    </row>
    <row r="570" spans="1:7" ht="12.75">
      <c r="A570" s="60" t="s">
        <v>504</v>
      </c>
      <c r="B570" s="43" t="s">
        <v>164</v>
      </c>
      <c r="C570" s="60" t="s">
        <v>103</v>
      </c>
      <c r="D570" s="60" t="s">
        <v>626</v>
      </c>
      <c r="E570" s="60" t="s">
        <v>165</v>
      </c>
      <c r="F570" s="123">
        <v>26000.5</v>
      </c>
      <c r="G570" s="4"/>
    </row>
    <row r="571" spans="1:7" ht="136.5" customHeight="1">
      <c r="A571" s="60" t="s">
        <v>504</v>
      </c>
      <c r="B571" s="43" t="s">
        <v>783</v>
      </c>
      <c r="C571" s="60" t="s">
        <v>103</v>
      </c>
      <c r="D571" s="60" t="s">
        <v>627</v>
      </c>
      <c r="E571" s="60" t="s">
        <v>579</v>
      </c>
      <c r="F571" s="123">
        <f>F572</f>
        <v>460.1</v>
      </c>
      <c r="G571" s="4"/>
    </row>
    <row r="572" spans="1:7" ht="12.75">
      <c r="A572" s="60" t="s">
        <v>504</v>
      </c>
      <c r="B572" s="43" t="s">
        <v>164</v>
      </c>
      <c r="C572" s="60" t="s">
        <v>103</v>
      </c>
      <c r="D572" s="60" t="s">
        <v>627</v>
      </c>
      <c r="E572" s="60" t="s">
        <v>165</v>
      </c>
      <c r="F572" s="123">
        <v>460.1</v>
      </c>
      <c r="G572" s="4"/>
    </row>
    <row r="573" spans="1:7" ht="25.5">
      <c r="A573" s="60" t="s">
        <v>504</v>
      </c>
      <c r="B573" s="43" t="s">
        <v>628</v>
      </c>
      <c r="C573" s="60" t="s">
        <v>103</v>
      </c>
      <c r="D573" s="60" t="s">
        <v>629</v>
      </c>
      <c r="E573" s="60" t="s">
        <v>579</v>
      </c>
      <c r="F573" s="123">
        <f>F574+F576</f>
        <v>274.8</v>
      </c>
      <c r="G573" s="4"/>
    </row>
    <row r="574" spans="1:7" ht="53.25" customHeight="1">
      <c r="A574" s="60" t="s">
        <v>504</v>
      </c>
      <c r="B574" s="43" t="s">
        <v>784</v>
      </c>
      <c r="C574" s="60" t="s">
        <v>103</v>
      </c>
      <c r="D574" s="60" t="s">
        <v>630</v>
      </c>
      <c r="E574" s="60" t="s">
        <v>579</v>
      </c>
      <c r="F574" s="123">
        <f>F575</f>
        <v>270</v>
      </c>
      <c r="G574" s="4"/>
    </row>
    <row r="575" spans="1:7" ht="12.75">
      <c r="A575" s="60" t="s">
        <v>504</v>
      </c>
      <c r="B575" s="43" t="s">
        <v>164</v>
      </c>
      <c r="C575" s="60" t="s">
        <v>103</v>
      </c>
      <c r="D575" s="60" t="s">
        <v>630</v>
      </c>
      <c r="E575" s="60" t="s">
        <v>165</v>
      </c>
      <c r="F575" s="123">
        <v>270</v>
      </c>
      <c r="G575" s="4"/>
    </row>
    <row r="576" spans="1:7" ht="38.25">
      <c r="A576" s="60" t="s">
        <v>504</v>
      </c>
      <c r="B576" s="43" t="s">
        <v>785</v>
      </c>
      <c r="C576" s="60" t="s">
        <v>103</v>
      </c>
      <c r="D576" s="60" t="s">
        <v>631</v>
      </c>
      <c r="E576" s="60" t="s">
        <v>579</v>
      </c>
      <c r="F576" s="123">
        <f>F577</f>
        <v>4.8</v>
      </c>
      <c r="G576" s="4"/>
    </row>
    <row r="577" spans="1:7" ht="12.75">
      <c r="A577" s="60" t="s">
        <v>504</v>
      </c>
      <c r="B577" s="43" t="s">
        <v>164</v>
      </c>
      <c r="C577" s="60" t="s">
        <v>103</v>
      </c>
      <c r="D577" s="60" t="s">
        <v>631</v>
      </c>
      <c r="E577" s="60" t="s">
        <v>165</v>
      </c>
      <c r="F577" s="123">
        <v>4.8</v>
      </c>
      <c r="G577" s="4"/>
    </row>
    <row r="578" spans="1:7" ht="38.25">
      <c r="A578" s="60" t="s">
        <v>504</v>
      </c>
      <c r="B578" s="43" t="s">
        <v>632</v>
      </c>
      <c r="C578" s="60" t="s">
        <v>103</v>
      </c>
      <c r="D578" s="60" t="s">
        <v>633</v>
      </c>
      <c r="E578" s="60" t="s">
        <v>579</v>
      </c>
      <c r="F578" s="123">
        <f>F579+F581+F583+F585</f>
        <v>878.9</v>
      </c>
      <c r="G578" s="4"/>
    </row>
    <row r="579" spans="1:7" ht="38.25">
      <c r="A579" s="60" t="s">
        <v>504</v>
      </c>
      <c r="B579" s="43" t="s">
        <v>321</v>
      </c>
      <c r="C579" s="60" t="s">
        <v>103</v>
      </c>
      <c r="D579" s="60" t="s">
        <v>322</v>
      </c>
      <c r="E579" s="60" t="s">
        <v>579</v>
      </c>
      <c r="F579" s="123">
        <f>F580</f>
        <v>441.7</v>
      </c>
      <c r="G579" s="4"/>
    </row>
    <row r="580" spans="1:7" ht="12.75">
      <c r="A580" s="60" t="s">
        <v>504</v>
      </c>
      <c r="B580" s="43" t="s">
        <v>164</v>
      </c>
      <c r="C580" s="60" t="s">
        <v>103</v>
      </c>
      <c r="D580" s="60" t="s">
        <v>322</v>
      </c>
      <c r="E580" s="60" t="s">
        <v>165</v>
      </c>
      <c r="F580" s="123">
        <v>441.7</v>
      </c>
      <c r="G580" s="4"/>
    </row>
    <row r="581" spans="1:7" ht="103.5" customHeight="1">
      <c r="A581" s="60" t="s">
        <v>504</v>
      </c>
      <c r="B581" s="43" t="s">
        <v>786</v>
      </c>
      <c r="C581" s="60" t="s">
        <v>103</v>
      </c>
      <c r="D581" s="60" t="s">
        <v>323</v>
      </c>
      <c r="E581" s="60" t="s">
        <v>579</v>
      </c>
      <c r="F581" s="123">
        <f>F582</f>
        <v>126.4</v>
      </c>
      <c r="G581" s="4"/>
    </row>
    <row r="582" spans="1:7" ht="12.75">
      <c r="A582" s="60" t="s">
        <v>504</v>
      </c>
      <c r="B582" s="43" t="s">
        <v>164</v>
      </c>
      <c r="C582" s="60" t="s">
        <v>103</v>
      </c>
      <c r="D582" s="60" t="s">
        <v>323</v>
      </c>
      <c r="E582" s="60" t="s">
        <v>165</v>
      </c>
      <c r="F582" s="123">
        <v>126.4</v>
      </c>
      <c r="G582" s="4"/>
    </row>
    <row r="583" spans="1:7" ht="42" customHeight="1">
      <c r="A583" s="60" t="s">
        <v>504</v>
      </c>
      <c r="B583" s="87" t="s">
        <v>332</v>
      </c>
      <c r="C583" s="85" t="s">
        <v>103</v>
      </c>
      <c r="D583" s="85" t="s">
        <v>333</v>
      </c>
      <c r="E583" s="85" t="s">
        <v>579</v>
      </c>
      <c r="F583" s="124">
        <f>F584</f>
        <v>295.5</v>
      </c>
      <c r="G583" s="4"/>
    </row>
    <row r="584" spans="1:7" ht="12.75">
      <c r="A584" s="60" t="s">
        <v>504</v>
      </c>
      <c r="B584" s="87" t="s">
        <v>164</v>
      </c>
      <c r="C584" s="85" t="s">
        <v>103</v>
      </c>
      <c r="D584" s="85" t="s">
        <v>333</v>
      </c>
      <c r="E584" s="85" t="s">
        <v>165</v>
      </c>
      <c r="F584" s="124">
        <v>295.5</v>
      </c>
      <c r="G584" s="4"/>
    </row>
    <row r="585" spans="1:7" ht="25.5">
      <c r="A585" s="60" t="s">
        <v>504</v>
      </c>
      <c r="B585" s="43" t="s">
        <v>324</v>
      </c>
      <c r="C585" s="60" t="s">
        <v>103</v>
      </c>
      <c r="D585" s="60" t="s">
        <v>325</v>
      </c>
      <c r="E585" s="60" t="s">
        <v>579</v>
      </c>
      <c r="F585" s="123">
        <f>F586</f>
        <v>15.3</v>
      </c>
      <c r="G585" s="4"/>
    </row>
    <row r="586" spans="1:7" ht="12.75">
      <c r="A586" s="60" t="s">
        <v>504</v>
      </c>
      <c r="B586" s="43" t="s">
        <v>164</v>
      </c>
      <c r="C586" s="60" t="s">
        <v>103</v>
      </c>
      <c r="D586" s="60" t="s">
        <v>325</v>
      </c>
      <c r="E586" s="60" t="s">
        <v>165</v>
      </c>
      <c r="F586" s="123">
        <v>15.3</v>
      </c>
      <c r="G586" s="4"/>
    </row>
    <row r="587" spans="1:7" ht="38.25">
      <c r="A587" s="60" t="s">
        <v>504</v>
      </c>
      <c r="B587" s="126" t="s">
        <v>787</v>
      </c>
      <c r="C587" s="60" t="s">
        <v>103</v>
      </c>
      <c r="D587" s="60" t="s">
        <v>768</v>
      </c>
      <c r="E587" s="60"/>
      <c r="F587" s="123">
        <f>F588</f>
        <v>14.3</v>
      </c>
      <c r="G587" s="4"/>
    </row>
    <row r="588" spans="1:7" ht="25.5">
      <c r="A588" s="60" t="s">
        <v>504</v>
      </c>
      <c r="B588" s="43" t="s">
        <v>141</v>
      </c>
      <c r="C588" s="60" t="s">
        <v>103</v>
      </c>
      <c r="D588" s="60" t="s">
        <v>768</v>
      </c>
      <c r="E588" s="60" t="s">
        <v>142</v>
      </c>
      <c r="F588" s="123">
        <v>14.3</v>
      </c>
      <c r="G588" s="4"/>
    </row>
    <row r="589" spans="1:7" ht="12.75">
      <c r="A589" s="60" t="s">
        <v>504</v>
      </c>
      <c r="B589" s="43" t="s">
        <v>106</v>
      </c>
      <c r="C589" s="60" t="s">
        <v>107</v>
      </c>
      <c r="D589" s="60" t="s">
        <v>579</v>
      </c>
      <c r="E589" s="60" t="s">
        <v>579</v>
      </c>
      <c r="F589" s="123">
        <f>F590</f>
        <v>6109.8</v>
      </c>
      <c r="G589" s="4"/>
    </row>
    <row r="590" spans="1:7" ht="12.75">
      <c r="A590" s="60" t="s">
        <v>504</v>
      </c>
      <c r="B590" s="43" t="s">
        <v>62</v>
      </c>
      <c r="C590" s="60" t="s">
        <v>107</v>
      </c>
      <c r="D590" s="60" t="s">
        <v>63</v>
      </c>
      <c r="E590" s="60" t="s">
        <v>579</v>
      </c>
      <c r="F590" s="123">
        <f>F591</f>
        <v>6109.8</v>
      </c>
      <c r="G590" s="4"/>
    </row>
    <row r="591" spans="1:7" ht="48" customHeight="1">
      <c r="A591" s="60" t="s">
        <v>504</v>
      </c>
      <c r="B591" s="43" t="s">
        <v>326</v>
      </c>
      <c r="C591" s="60" t="s">
        <v>107</v>
      </c>
      <c r="D591" s="60" t="s">
        <v>327</v>
      </c>
      <c r="E591" s="60" t="s">
        <v>579</v>
      </c>
      <c r="F591" s="123">
        <f>F592</f>
        <v>6109.8</v>
      </c>
      <c r="G591" s="4"/>
    </row>
    <row r="592" spans="1:7" ht="12.75">
      <c r="A592" s="60" t="s">
        <v>504</v>
      </c>
      <c r="B592" s="43" t="s">
        <v>164</v>
      </c>
      <c r="C592" s="60" t="s">
        <v>107</v>
      </c>
      <c r="D592" s="60" t="s">
        <v>327</v>
      </c>
      <c r="E592" s="60" t="s">
        <v>165</v>
      </c>
      <c r="F592" s="123">
        <v>6109.8</v>
      </c>
      <c r="G592" s="4"/>
    </row>
    <row r="593" spans="1:8" ht="15.75">
      <c r="A593" s="92" t="s">
        <v>328</v>
      </c>
      <c r="B593" s="92"/>
      <c r="C593" s="93"/>
      <c r="D593" s="93"/>
      <c r="E593" s="93"/>
      <c r="F593" s="118">
        <f>F15+F25+F186+F232+F338+F414</f>
        <v>631270.9999999999</v>
      </c>
      <c r="G593" s="4"/>
      <c r="H593" s="40"/>
    </row>
    <row r="594" spans="1:7" ht="12.75" hidden="1">
      <c r="A594" s="4"/>
      <c r="B594" s="138" t="s">
        <v>788</v>
      </c>
      <c r="C594" s="4"/>
      <c r="D594" s="4"/>
      <c r="E594" s="4"/>
      <c r="F594" s="122" t="e">
        <f>F34+F48+#REF!+F173+F106+F187+F256+F271+F285+F300+F303+F326+F331+F348+F357+F406+F414-F415-F425-F546-F588+F84+F378+F116</f>
        <v>#REF!</v>
      </c>
      <c r="G594" s="4"/>
    </row>
    <row r="595" spans="1:8" ht="12.75" hidden="1">
      <c r="A595" s="4"/>
      <c r="B595" s="4"/>
      <c r="C595" s="4"/>
      <c r="D595" s="4"/>
      <c r="E595" s="4"/>
      <c r="F595" s="122">
        <v>299990.2</v>
      </c>
      <c r="G595" s="4"/>
      <c r="H595" s="40"/>
    </row>
    <row r="596" spans="1:7" ht="12.75" hidden="1">
      <c r="A596" s="4"/>
      <c r="B596" s="4"/>
      <c r="C596" s="4"/>
      <c r="D596" s="4"/>
      <c r="E596" s="4"/>
      <c r="F596" s="122" t="e">
        <f>F595-F594</f>
        <v>#REF!</v>
      </c>
      <c r="G596" s="4"/>
    </row>
    <row r="597" spans="1:7" ht="12.75" hidden="1">
      <c r="A597" s="4"/>
      <c r="B597" s="4"/>
      <c r="C597" s="4"/>
      <c r="D597" s="4"/>
      <c r="E597" s="4"/>
      <c r="F597" s="122"/>
      <c r="G597" s="4"/>
    </row>
    <row r="598" spans="1:7" ht="12.75" hidden="1">
      <c r="A598" s="4"/>
      <c r="B598" s="4"/>
      <c r="C598" s="4"/>
      <c r="D598" s="4"/>
      <c r="E598" s="4"/>
      <c r="F598" s="122">
        <v>69728.8</v>
      </c>
      <c r="G598" s="4"/>
    </row>
    <row r="599" spans="1:7" ht="12.75" hidden="1">
      <c r="A599" s="4"/>
      <c r="B599" s="4"/>
      <c r="C599" s="4"/>
      <c r="D599" s="4"/>
      <c r="E599" s="4"/>
      <c r="F599" s="122">
        <v>297788.1</v>
      </c>
      <c r="G599" s="4"/>
    </row>
    <row r="600" spans="1:7" ht="12.75" hidden="1">
      <c r="A600" s="4"/>
      <c r="B600" s="4"/>
      <c r="C600" s="4"/>
      <c r="D600" s="4"/>
      <c r="E600" s="4"/>
      <c r="F600" s="122">
        <v>111039.8</v>
      </c>
      <c r="G600" s="4"/>
    </row>
    <row r="601" spans="1:7" ht="12.75" hidden="1">
      <c r="A601" s="4"/>
      <c r="B601" s="4"/>
      <c r="C601" s="4"/>
      <c r="D601" s="4"/>
      <c r="E601" s="4"/>
      <c r="F601" s="122">
        <v>6402.8</v>
      </c>
      <c r="G601" s="4"/>
    </row>
    <row r="602" spans="1:7" ht="12.75" hidden="1">
      <c r="A602" s="4"/>
      <c r="B602" s="4"/>
      <c r="C602" s="4"/>
      <c r="D602" s="4"/>
      <c r="E602" s="4"/>
      <c r="F602" s="122">
        <v>101924.2</v>
      </c>
      <c r="G602" s="4"/>
    </row>
    <row r="603" spans="1:7" ht="12.75" hidden="1">
      <c r="A603" s="4"/>
      <c r="B603" s="4"/>
      <c r="C603" s="4"/>
      <c r="D603" s="4"/>
      <c r="E603" s="4">
        <v>601468</v>
      </c>
      <c r="F603" s="122">
        <f>F598+F599+F600+F601+F602</f>
        <v>586883.7</v>
      </c>
      <c r="G603" s="122"/>
    </row>
    <row r="604" spans="1:7" ht="12.75" hidden="1">
      <c r="A604" s="4"/>
      <c r="B604" s="4"/>
      <c r="C604" s="4"/>
      <c r="D604" s="4"/>
      <c r="E604" s="4"/>
      <c r="F604" s="122">
        <v>2914.7</v>
      </c>
      <c r="G604" s="4"/>
    </row>
    <row r="605" spans="1:7" ht="12.75" hidden="1">
      <c r="A605" s="4"/>
      <c r="B605" s="4"/>
      <c r="C605" s="4"/>
      <c r="D605" s="4"/>
      <c r="E605" s="4"/>
      <c r="F605" s="122"/>
      <c r="G605" s="4"/>
    </row>
    <row r="606" spans="1:8" ht="12.75" hidden="1">
      <c r="A606" s="4"/>
      <c r="B606" s="4"/>
      <c r="C606" s="4"/>
      <c r="D606" s="4"/>
      <c r="E606" s="4"/>
      <c r="F606" s="122">
        <v>576408</v>
      </c>
      <c r="G606" s="4"/>
      <c r="H606" s="40"/>
    </row>
    <row r="607" spans="1:7" ht="12.75" hidden="1">
      <c r="A607" s="4"/>
      <c r="B607" s="4" t="s">
        <v>687</v>
      </c>
      <c r="C607" s="4">
        <v>2200</v>
      </c>
      <c r="D607" s="4"/>
      <c r="E607" s="4"/>
      <c r="F607" s="122"/>
      <c r="G607" s="4"/>
    </row>
    <row r="608" spans="1:7" ht="12.75" hidden="1">
      <c r="A608" s="4"/>
      <c r="B608" s="4" t="s">
        <v>789</v>
      </c>
      <c r="C608" s="4">
        <v>6000</v>
      </c>
      <c r="D608" s="4"/>
      <c r="E608" s="4"/>
      <c r="F608" s="122"/>
      <c r="G608" s="4"/>
    </row>
    <row r="609" spans="1:7" ht="12.75" hidden="1">
      <c r="A609" s="4"/>
      <c r="B609" s="4" t="s">
        <v>790</v>
      </c>
      <c r="C609" s="4">
        <v>2000</v>
      </c>
      <c r="D609" s="4"/>
      <c r="E609" s="4"/>
      <c r="F609" s="122"/>
      <c r="G609" s="4"/>
    </row>
    <row r="610" spans="1:7" ht="12.75" hidden="1">
      <c r="A610" s="4"/>
      <c r="B610" s="4" t="s">
        <v>791</v>
      </c>
      <c r="C610" s="4">
        <v>1356.1</v>
      </c>
      <c r="D610" s="4"/>
      <c r="E610" s="4"/>
      <c r="F610" s="122"/>
      <c r="G610" s="4"/>
    </row>
    <row r="611" spans="1:7" ht="12.75" hidden="1">
      <c r="A611" s="4"/>
      <c r="B611" s="4" t="s">
        <v>792</v>
      </c>
      <c r="C611" s="4">
        <v>1051.6</v>
      </c>
      <c r="D611" s="4"/>
      <c r="E611" s="4"/>
      <c r="F611" s="122"/>
      <c r="G611" s="4"/>
    </row>
    <row r="612" spans="1:7" ht="12.75" hidden="1">
      <c r="A612" s="4"/>
      <c r="B612" s="4" t="s">
        <v>793</v>
      </c>
      <c r="C612" s="4">
        <v>2000</v>
      </c>
      <c r="D612" s="4"/>
      <c r="E612" s="4"/>
      <c r="F612" s="122"/>
      <c r="G612" s="4"/>
    </row>
    <row r="613" spans="1:7" ht="12.75" hidden="1">
      <c r="A613" s="4"/>
      <c r="B613" s="4">
        <v>310</v>
      </c>
      <c r="C613" s="4">
        <v>337</v>
      </c>
      <c r="D613" s="4"/>
      <c r="E613" s="4"/>
      <c r="F613" s="122"/>
      <c r="G613" s="4"/>
    </row>
    <row r="614" spans="1:7" ht="12.75" hidden="1">
      <c r="A614" s="4"/>
      <c r="B614" s="4"/>
      <c r="C614" s="4">
        <f>C608+C609+C610+C611+C612+C613+C607</f>
        <v>14944.7</v>
      </c>
      <c r="D614" s="4">
        <f>E603-C614</f>
        <v>586523.3</v>
      </c>
      <c r="E614" s="4"/>
      <c r="F614" s="122"/>
      <c r="G614" s="4"/>
    </row>
    <row r="615" spans="1:7" ht="12.75" hidden="1">
      <c r="A615" s="4"/>
      <c r="B615" s="4"/>
      <c r="C615" s="4">
        <f>C614-D615</f>
        <v>14584.7</v>
      </c>
      <c r="D615" s="4">
        <f>210+150</f>
        <v>360</v>
      </c>
      <c r="E615" s="4"/>
      <c r="F615" s="122"/>
      <c r="G615" s="4"/>
    </row>
    <row r="616" spans="1:7" ht="12.75" hidden="1">
      <c r="A616" s="4"/>
      <c r="B616" s="4"/>
      <c r="C616" s="4"/>
      <c r="D616" s="4">
        <f>D614+D615+150</f>
        <v>587033.3</v>
      </c>
      <c r="E616" s="4"/>
      <c r="F616" s="122"/>
      <c r="G616" s="4"/>
    </row>
    <row r="617" spans="1:7" ht="12.75">
      <c r="A617" s="4"/>
      <c r="B617" s="4"/>
      <c r="C617" s="4"/>
      <c r="D617" s="4"/>
      <c r="E617" s="4"/>
      <c r="F617" s="122"/>
      <c r="G617" s="4"/>
    </row>
    <row r="618" spans="1:7" ht="12.75">
      <c r="A618" s="4"/>
      <c r="B618" s="4"/>
      <c r="C618" s="4"/>
      <c r="D618" s="4"/>
      <c r="E618" s="4"/>
      <c r="F618" s="122"/>
      <c r="G618" s="139"/>
    </row>
    <row r="619" spans="1:7" ht="12.75">
      <c r="A619" s="4"/>
      <c r="B619" s="4"/>
      <c r="C619" s="4"/>
      <c r="D619" s="4"/>
      <c r="E619" s="4"/>
      <c r="F619" s="122"/>
      <c r="G619" s="4"/>
    </row>
    <row r="620" spans="1:7" ht="12.75">
      <c r="A620" s="4"/>
      <c r="B620" s="4"/>
      <c r="C620" s="4"/>
      <c r="D620" s="4"/>
      <c r="E620" s="4"/>
      <c r="F620" s="122"/>
      <c r="G620" s="4"/>
    </row>
    <row r="621" spans="1:7" ht="12.75">
      <c r="A621" s="4"/>
      <c r="B621" s="4"/>
      <c r="C621" s="4"/>
      <c r="D621" s="4"/>
      <c r="E621" s="4"/>
      <c r="F621" s="122"/>
      <c r="G621" s="4"/>
    </row>
    <row r="622" spans="1:7" ht="12.75">
      <c r="A622" s="4"/>
      <c r="B622" s="4"/>
      <c r="C622" s="4"/>
      <c r="D622" s="4"/>
      <c r="E622" s="4"/>
      <c r="F622" s="122"/>
      <c r="G622" s="4"/>
    </row>
    <row r="623" spans="1:7" ht="12.75">
      <c r="A623" s="4"/>
      <c r="B623" s="4"/>
      <c r="C623" s="4"/>
      <c r="D623" s="4"/>
      <c r="E623" s="4"/>
      <c r="F623" s="122"/>
      <c r="G623" s="4"/>
    </row>
    <row r="624" spans="1:7" ht="12.75">
      <c r="A624" s="4"/>
      <c r="B624" s="4"/>
      <c r="C624" s="4"/>
      <c r="D624" s="4"/>
      <c r="E624" s="4"/>
      <c r="F624" s="122"/>
      <c r="G624" s="4"/>
    </row>
    <row r="625" spans="1:7" ht="12.75">
      <c r="A625" s="4"/>
      <c r="B625" s="4"/>
      <c r="C625" s="4"/>
      <c r="D625" s="4"/>
      <c r="E625" s="4"/>
      <c r="F625" s="122"/>
      <c r="G625" s="4"/>
    </row>
    <row r="626" spans="1:7" ht="12.75">
      <c r="A626" s="4"/>
      <c r="B626" s="4"/>
      <c r="C626" s="4"/>
      <c r="D626" s="4"/>
      <c r="E626" s="4"/>
      <c r="F626" s="122"/>
      <c r="G626" s="4"/>
    </row>
    <row r="627" spans="1:7" ht="12.75">
      <c r="A627" s="4"/>
      <c r="B627" s="4"/>
      <c r="C627" s="4"/>
      <c r="D627" s="4"/>
      <c r="E627" s="4"/>
      <c r="F627" s="122"/>
      <c r="G627" s="4"/>
    </row>
    <row r="628" spans="1:7" ht="12.75">
      <c r="A628" s="4"/>
      <c r="B628" s="4"/>
      <c r="C628" s="4"/>
      <c r="D628" s="4"/>
      <c r="E628" s="4"/>
      <c r="F628" s="122"/>
      <c r="G628" s="4"/>
    </row>
    <row r="629" spans="1:7" ht="12.75">
      <c r="A629" s="4"/>
      <c r="B629" s="4"/>
      <c r="C629" s="4"/>
      <c r="D629" s="4"/>
      <c r="E629" s="4"/>
      <c r="F629" s="122"/>
      <c r="G629" s="4"/>
    </row>
    <row r="630" spans="1:7" ht="12.75">
      <c r="A630" s="4"/>
      <c r="B630" s="4"/>
      <c r="C630" s="4"/>
      <c r="D630" s="4"/>
      <c r="E630" s="4"/>
      <c r="F630" s="122"/>
      <c r="G630" s="4"/>
    </row>
    <row r="631" spans="1:7" ht="12.75">
      <c r="A631" s="4"/>
      <c r="B631" s="4"/>
      <c r="C631" s="4"/>
      <c r="D631" s="4"/>
      <c r="E631" s="4"/>
      <c r="F631" s="122"/>
      <c r="G631" s="4"/>
    </row>
    <row r="632" spans="1:7" ht="12.75">
      <c r="A632" s="4"/>
      <c r="B632" s="4"/>
      <c r="C632" s="4"/>
      <c r="D632" s="4"/>
      <c r="E632" s="4"/>
      <c r="F632" s="122"/>
      <c r="G632" s="4"/>
    </row>
    <row r="633" spans="1:7" ht="12.75">
      <c r="A633" s="4"/>
      <c r="B633" s="4"/>
      <c r="C633" s="4"/>
      <c r="D633" s="4"/>
      <c r="E633" s="4"/>
      <c r="F633" s="122"/>
      <c r="G633" s="4"/>
    </row>
    <row r="634" spans="1:7" ht="12.75">
      <c r="A634" s="4"/>
      <c r="B634" s="4"/>
      <c r="C634" s="4"/>
      <c r="D634" s="4"/>
      <c r="E634" s="4"/>
      <c r="F634" s="122"/>
      <c r="G634" s="4"/>
    </row>
    <row r="635" spans="1:7" ht="12.75">
      <c r="A635" s="4"/>
      <c r="B635" s="4"/>
      <c r="C635" s="4"/>
      <c r="D635" s="4"/>
      <c r="E635" s="4"/>
      <c r="F635" s="122"/>
      <c r="G635" s="4"/>
    </row>
    <row r="636" spans="1:7" ht="12.75">
      <c r="A636" s="4"/>
      <c r="B636" s="4"/>
      <c r="C636" s="4"/>
      <c r="D636" s="4"/>
      <c r="E636" s="4"/>
      <c r="F636" s="122"/>
      <c r="G636" s="4"/>
    </row>
    <row r="637" spans="1:7" ht="12.75">
      <c r="A637" s="4"/>
      <c r="B637" s="4"/>
      <c r="C637" s="4"/>
      <c r="D637" s="4"/>
      <c r="E637" s="4"/>
      <c r="F637" s="122"/>
      <c r="G637" s="4"/>
    </row>
    <row r="638" spans="1:7" ht="12.75">
      <c r="A638" s="4"/>
      <c r="B638" s="4"/>
      <c r="C638" s="4"/>
      <c r="D638" s="4"/>
      <c r="E638" s="4"/>
      <c r="F638" s="122"/>
      <c r="G638" s="4"/>
    </row>
    <row r="639" spans="1:7" ht="12.75">
      <c r="A639" s="4"/>
      <c r="B639" s="4"/>
      <c r="C639" s="4"/>
      <c r="D639" s="4"/>
      <c r="E639" s="4"/>
      <c r="F639" s="122"/>
      <c r="G639" s="4"/>
    </row>
    <row r="640" spans="1:7" ht="12.75">
      <c r="A640" s="4"/>
      <c r="B640" s="4"/>
      <c r="C640" s="4"/>
      <c r="D640" s="4"/>
      <c r="E640" s="4"/>
      <c r="F640" s="122"/>
      <c r="G640" s="4"/>
    </row>
    <row r="641" spans="1:7" ht="12.75">
      <c r="A641" s="4"/>
      <c r="B641" s="4"/>
      <c r="C641" s="4"/>
      <c r="D641" s="4"/>
      <c r="E641" s="4"/>
      <c r="F641" s="122"/>
      <c r="G641" s="4"/>
    </row>
    <row r="642" spans="1:7" ht="12.75">
      <c r="A642" s="4"/>
      <c r="B642" s="4"/>
      <c r="C642" s="4"/>
      <c r="D642" s="4"/>
      <c r="E642" s="4"/>
      <c r="F642" s="122"/>
      <c r="G642" s="4"/>
    </row>
    <row r="643" spans="1:7" ht="12.75">
      <c r="A643" s="4"/>
      <c r="B643" s="4"/>
      <c r="C643" s="4"/>
      <c r="D643" s="4"/>
      <c r="E643" s="4"/>
      <c r="F643" s="122"/>
      <c r="G643" s="4"/>
    </row>
    <row r="644" spans="1:7" ht="12.75">
      <c r="A644" s="4"/>
      <c r="B644" s="4"/>
      <c r="C644" s="4"/>
      <c r="D644" s="4"/>
      <c r="E644" s="4"/>
      <c r="F644" s="122"/>
      <c r="G644" s="4"/>
    </row>
    <row r="645" spans="1:7" ht="12.75">
      <c r="A645" s="4"/>
      <c r="B645" s="4"/>
      <c r="C645" s="4"/>
      <c r="D645" s="4"/>
      <c r="E645" s="4"/>
      <c r="F645" s="122"/>
      <c r="G645" s="4"/>
    </row>
    <row r="646" spans="1:7" ht="12.75">
      <c r="A646" s="4"/>
      <c r="B646" s="4"/>
      <c r="C646" s="4"/>
      <c r="D646" s="4"/>
      <c r="E646" s="4"/>
      <c r="F646" s="122"/>
      <c r="G646" s="4"/>
    </row>
    <row r="647" spans="1:7" ht="12.75">
      <c r="A647" s="4"/>
      <c r="B647" s="4"/>
      <c r="C647" s="4"/>
      <c r="D647" s="4"/>
      <c r="E647" s="4"/>
      <c r="F647" s="122"/>
      <c r="G647" s="4"/>
    </row>
    <row r="648" spans="1:7" ht="12.75">
      <c r="A648" s="4"/>
      <c r="B648" s="4"/>
      <c r="C648" s="4"/>
      <c r="D648" s="4"/>
      <c r="E648" s="4"/>
      <c r="F648" s="122"/>
      <c r="G648" s="4"/>
    </row>
    <row r="649" spans="1:7" ht="12.75">
      <c r="A649" s="4"/>
      <c r="B649" s="4"/>
      <c r="C649" s="4"/>
      <c r="D649" s="4"/>
      <c r="E649" s="4"/>
      <c r="F649" s="122"/>
      <c r="G649" s="4"/>
    </row>
    <row r="650" spans="1:7" ht="12.75">
      <c r="A650" s="4"/>
      <c r="B650" s="4"/>
      <c r="C650" s="4"/>
      <c r="D650" s="4"/>
      <c r="E650" s="4"/>
      <c r="F650" s="122"/>
      <c r="G650" s="4"/>
    </row>
    <row r="651" spans="1:7" ht="12.75">
      <c r="A651" s="4"/>
      <c r="B651" s="4"/>
      <c r="C651" s="4"/>
      <c r="D651" s="4"/>
      <c r="E651" s="4"/>
      <c r="F651" s="122"/>
      <c r="G651" s="4"/>
    </row>
    <row r="652" spans="1:7" ht="12.75">
      <c r="A652" s="4"/>
      <c r="B652" s="4"/>
      <c r="C652" s="4"/>
      <c r="D652" s="4"/>
      <c r="E652" s="4"/>
      <c r="F652" s="122"/>
      <c r="G652" s="4"/>
    </row>
    <row r="653" spans="1:7" ht="12.75">
      <c r="A653" s="4"/>
      <c r="B653" s="4"/>
      <c r="C653" s="4"/>
      <c r="D653" s="4"/>
      <c r="E653" s="4"/>
      <c r="F653" s="122"/>
      <c r="G653" s="4"/>
    </row>
    <row r="654" spans="1:7" ht="12.75">
      <c r="A654" s="4"/>
      <c r="B654" s="4"/>
      <c r="C654" s="4"/>
      <c r="D654" s="4"/>
      <c r="E654" s="4"/>
      <c r="F654" s="122"/>
      <c r="G654" s="4"/>
    </row>
    <row r="655" spans="1:7" ht="12.75">
      <c r="A655" s="4"/>
      <c r="B655" s="4"/>
      <c r="C655" s="4"/>
      <c r="D655" s="4"/>
      <c r="E655" s="4"/>
      <c r="F655" s="122"/>
      <c r="G655" s="4"/>
    </row>
    <row r="656" spans="1:7" ht="12.75">
      <c r="A656" s="4"/>
      <c r="B656" s="4"/>
      <c r="C656" s="4"/>
      <c r="D656" s="4"/>
      <c r="E656" s="4"/>
      <c r="F656" s="122"/>
      <c r="G656" s="4"/>
    </row>
    <row r="657" spans="1:7" ht="12.75">
      <c r="A657" s="4"/>
      <c r="B657" s="4"/>
      <c r="C657" s="4"/>
      <c r="D657" s="4"/>
      <c r="E657" s="4"/>
      <c r="F657" s="122"/>
      <c r="G657" s="4"/>
    </row>
    <row r="658" spans="1:7" ht="12.75">
      <c r="A658" s="4"/>
      <c r="B658" s="4"/>
      <c r="C658" s="4"/>
      <c r="D658" s="4"/>
      <c r="E658" s="4"/>
      <c r="F658" s="122"/>
      <c r="G658" s="4"/>
    </row>
    <row r="659" spans="1:7" ht="12.75">
      <c r="A659" s="4"/>
      <c r="B659" s="4"/>
      <c r="C659" s="4"/>
      <c r="D659" s="4"/>
      <c r="E659" s="4"/>
      <c r="F659" s="122"/>
      <c r="G659" s="4"/>
    </row>
    <row r="660" spans="1:7" ht="12.75">
      <c r="A660" s="4"/>
      <c r="B660" s="4"/>
      <c r="C660" s="4"/>
      <c r="D660" s="4"/>
      <c r="E660" s="4"/>
      <c r="F660" s="122"/>
      <c r="G660" s="4"/>
    </row>
    <row r="661" spans="1:7" ht="12.75">
      <c r="A661" s="4"/>
      <c r="B661" s="4"/>
      <c r="C661" s="4"/>
      <c r="D661" s="4"/>
      <c r="E661" s="4"/>
      <c r="F661" s="122"/>
      <c r="G661" s="4"/>
    </row>
    <row r="662" spans="1:7" ht="12.75">
      <c r="A662" s="4"/>
      <c r="B662" s="4"/>
      <c r="C662" s="4"/>
      <c r="D662" s="4"/>
      <c r="E662" s="4"/>
      <c r="F662" s="122"/>
      <c r="G662" s="4"/>
    </row>
    <row r="663" spans="1:7" ht="12.75">
      <c r="A663" s="4"/>
      <c r="B663" s="4"/>
      <c r="C663" s="4"/>
      <c r="D663" s="4"/>
      <c r="E663" s="4"/>
      <c r="F663" s="122"/>
      <c r="G663" s="4"/>
    </row>
    <row r="664" spans="1:7" ht="12.75">
      <c r="A664" s="4"/>
      <c r="B664" s="4"/>
      <c r="C664" s="4"/>
      <c r="D664" s="4"/>
      <c r="E664" s="4"/>
      <c r="F664" s="122"/>
      <c r="G664" s="4"/>
    </row>
    <row r="665" spans="1:7" ht="12.75">
      <c r="A665" s="4"/>
      <c r="B665" s="4"/>
      <c r="C665" s="4"/>
      <c r="D665" s="4"/>
      <c r="E665" s="4"/>
      <c r="F665" s="122"/>
      <c r="G665" s="4"/>
    </row>
    <row r="666" spans="1:7" ht="12.75">
      <c r="A666" s="4"/>
      <c r="B666" s="4"/>
      <c r="C666" s="4"/>
      <c r="D666" s="4"/>
      <c r="E666" s="4"/>
      <c r="F666" s="122"/>
      <c r="G666" s="4"/>
    </row>
    <row r="667" spans="1:7" ht="12.75">
      <c r="A667" s="4"/>
      <c r="B667" s="4"/>
      <c r="C667" s="4"/>
      <c r="D667" s="4"/>
      <c r="E667" s="4"/>
      <c r="F667" s="122"/>
      <c r="G667" s="4"/>
    </row>
    <row r="668" spans="1:7" ht="12.75">
      <c r="A668" s="4"/>
      <c r="B668" s="4"/>
      <c r="C668" s="4"/>
      <c r="D668" s="4"/>
      <c r="E668" s="4"/>
      <c r="F668" s="122"/>
      <c r="G668" s="4"/>
    </row>
    <row r="669" spans="1:7" ht="12.75">
      <c r="A669" s="4"/>
      <c r="B669" s="4"/>
      <c r="C669" s="4"/>
      <c r="D669" s="4"/>
      <c r="E669" s="4"/>
      <c r="F669" s="122"/>
      <c r="G669" s="4"/>
    </row>
    <row r="670" spans="1:7" ht="12.75">
      <c r="A670" s="4"/>
      <c r="B670" s="4"/>
      <c r="C670" s="4"/>
      <c r="D670" s="4"/>
      <c r="E670" s="4"/>
      <c r="F670" s="122"/>
      <c r="G670" s="4"/>
    </row>
    <row r="671" spans="1:7" ht="12.75">
      <c r="A671" s="4"/>
      <c r="B671" s="4"/>
      <c r="C671" s="4"/>
      <c r="D671" s="4"/>
      <c r="E671" s="4"/>
      <c r="F671" s="122"/>
      <c r="G671" s="4"/>
    </row>
    <row r="672" spans="1:7" ht="12.75">
      <c r="A672" s="4"/>
      <c r="B672" s="4"/>
      <c r="C672" s="4"/>
      <c r="D672" s="4"/>
      <c r="E672" s="4"/>
      <c r="F672" s="122"/>
      <c r="G672" s="4"/>
    </row>
    <row r="673" spans="1:7" ht="12.75">
      <c r="A673" s="4"/>
      <c r="B673" s="4"/>
      <c r="C673" s="4"/>
      <c r="D673" s="4"/>
      <c r="E673" s="4"/>
      <c r="F673" s="122"/>
      <c r="G673" s="4"/>
    </row>
    <row r="674" spans="1:7" ht="12.75">
      <c r="A674" s="4"/>
      <c r="B674" s="4"/>
      <c r="C674" s="4"/>
      <c r="D674" s="4"/>
      <c r="E674" s="4"/>
      <c r="F674" s="122"/>
      <c r="G674" s="4"/>
    </row>
    <row r="675" spans="1:7" ht="12.75">
      <c r="A675" s="4"/>
      <c r="B675" s="4"/>
      <c r="C675" s="4"/>
      <c r="D675" s="4"/>
      <c r="E675" s="4"/>
      <c r="F675" s="122"/>
      <c r="G675" s="4"/>
    </row>
    <row r="676" spans="1:7" ht="12.75">
      <c r="A676" s="4"/>
      <c r="B676" s="4"/>
      <c r="C676" s="4"/>
      <c r="D676" s="4"/>
      <c r="E676" s="4"/>
      <c r="F676" s="4"/>
      <c r="G676" s="4"/>
    </row>
    <row r="677" spans="1:7" ht="12.75">
      <c r="A677" s="4"/>
      <c r="B677" s="4"/>
      <c r="C677" s="4"/>
      <c r="D677" s="4"/>
      <c r="E677" s="4"/>
      <c r="F677" s="4"/>
      <c r="G677" s="4"/>
    </row>
    <row r="678" spans="1:7" ht="12.75">
      <c r="A678" s="4"/>
      <c r="B678" s="4"/>
      <c r="C678" s="4"/>
      <c r="D678" s="4"/>
      <c r="E678" s="4"/>
      <c r="F678" s="4"/>
      <c r="G678" s="4"/>
    </row>
    <row r="679" spans="1:7" ht="12.75">
      <c r="A679" s="4"/>
      <c r="B679" s="4"/>
      <c r="C679" s="4"/>
      <c r="D679" s="4"/>
      <c r="E679" s="4"/>
      <c r="F679" s="4"/>
      <c r="G679" s="4"/>
    </row>
    <row r="680" spans="1:7" ht="12.75">
      <c r="A680" s="4"/>
      <c r="B680" s="4"/>
      <c r="C680" s="4"/>
      <c r="D680" s="4"/>
      <c r="E680" s="4"/>
      <c r="F680" s="4"/>
      <c r="G680" s="4"/>
    </row>
    <row r="681" spans="1:7" ht="12.75">
      <c r="A681" s="4"/>
      <c r="B681" s="4"/>
      <c r="C681" s="4"/>
      <c r="D681" s="4"/>
      <c r="E681" s="4"/>
      <c r="F681" s="4"/>
      <c r="G681" s="4"/>
    </row>
    <row r="682" spans="1:7" ht="12.75">
      <c r="A682" s="4"/>
      <c r="B682" s="4"/>
      <c r="C682" s="4"/>
      <c r="D682" s="4"/>
      <c r="E682" s="4"/>
      <c r="F682" s="4"/>
      <c r="G682" s="4"/>
    </row>
    <row r="683" spans="1:7" ht="12.75">
      <c r="A683" s="4"/>
      <c r="B683" s="4"/>
      <c r="C683" s="4"/>
      <c r="D683" s="4"/>
      <c r="E683" s="4"/>
      <c r="F683" s="4"/>
      <c r="G683" s="4"/>
    </row>
    <row r="684" spans="1:7" ht="12.75">
      <c r="A684" s="4"/>
      <c r="B684" s="4"/>
      <c r="C684" s="4"/>
      <c r="D684" s="4"/>
      <c r="E684" s="4"/>
      <c r="F684" s="4"/>
      <c r="G684" s="4"/>
    </row>
    <row r="685" spans="1:7" ht="12.75">
      <c r="A685" s="4"/>
      <c r="B685" s="4"/>
      <c r="C685" s="4"/>
      <c r="D685" s="4"/>
      <c r="E685" s="4"/>
      <c r="F685" s="4"/>
      <c r="G685" s="4"/>
    </row>
    <row r="686" spans="1:7" ht="12.75">
      <c r="A686" s="4"/>
      <c r="B686" s="4"/>
      <c r="C686" s="4"/>
      <c r="D686" s="4"/>
      <c r="E686" s="4"/>
      <c r="F686" s="4"/>
      <c r="G686" s="4"/>
    </row>
    <row r="687" spans="1:7" ht="12.75">
      <c r="A687" s="4"/>
      <c r="B687" s="4"/>
      <c r="C687" s="4"/>
      <c r="D687" s="4"/>
      <c r="E687" s="4"/>
      <c r="F687" s="4"/>
      <c r="G687" s="4"/>
    </row>
    <row r="688" spans="1:7" ht="12.75">
      <c r="A688" s="4"/>
      <c r="B688" s="4"/>
      <c r="C688" s="4"/>
      <c r="D688" s="4"/>
      <c r="E688" s="4"/>
      <c r="F688" s="4"/>
      <c r="G688" s="4"/>
    </row>
    <row r="689" spans="1:7" ht="12.75">
      <c r="A689" s="4"/>
      <c r="B689" s="4"/>
      <c r="C689" s="4"/>
      <c r="D689" s="4"/>
      <c r="E689" s="4"/>
      <c r="F689" s="4"/>
      <c r="G689" s="4"/>
    </row>
    <row r="690" spans="1:7" ht="12.75">
      <c r="A690" s="4"/>
      <c r="B690" s="4"/>
      <c r="C690" s="4"/>
      <c r="D690" s="4"/>
      <c r="E690" s="4"/>
      <c r="F690" s="4"/>
      <c r="G690" s="4"/>
    </row>
    <row r="691" spans="1:7" ht="12.75">
      <c r="A691" s="4"/>
      <c r="B691" s="4"/>
      <c r="C691" s="4"/>
      <c r="D691" s="4"/>
      <c r="E691" s="4"/>
      <c r="F691" s="4"/>
      <c r="G691" s="4"/>
    </row>
    <row r="692" spans="1:7" ht="12.75">
      <c r="A692" s="4"/>
      <c r="B692" s="4"/>
      <c r="C692" s="4"/>
      <c r="D692" s="4"/>
      <c r="E692" s="4"/>
      <c r="F692" s="4"/>
      <c r="G692" s="4"/>
    </row>
    <row r="693" spans="1:7" ht="12.75">
      <c r="A693" s="4"/>
      <c r="B693" s="4"/>
      <c r="C693" s="4"/>
      <c r="D693" s="4"/>
      <c r="E693" s="4"/>
      <c r="F693" s="4"/>
      <c r="G693" s="4"/>
    </row>
    <row r="694" spans="1:7" ht="12.75">
      <c r="A694" s="4"/>
      <c r="B694" s="4"/>
      <c r="C694" s="4"/>
      <c r="D694" s="4"/>
      <c r="E694" s="4"/>
      <c r="F694" s="4"/>
      <c r="G694" s="4"/>
    </row>
    <row r="695" spans="1:7" ht="12.75">
      <c r="A695" s="4"/>
      <c r="B695" s="4"/>
      <c r="C695" s="4"/>
      <c r="D695" s="4"/>
      <c r="E695" s="4"/>
      <c r="F695" s="4"/>
      <c r="G695" s="4"/>
    </row>
    <row r="696" spans="1:7" ht="12.75">
      <c r="A696" s="4"/>
      <c r="B696" s="4"/>
      <c r="C696" s="4"/>
      <c r="D696" s="4"/>
      <c r="E696" s="4"/>
      <c r="F696" s="4"/>
      <c r="G696" s="4"/>
    </row>
    <row r="697" spans="1:7" ht="12.75">
      <c r="A697" s="4"/>
      <c r="B697" s="4"/>
      <c r="C697" s="4"/>
      <c r="D697" s="4"/>
      <c r="E697" s="4"/>
      <c r="F697" s="4"/>
      <c r="G697" s="4"/>
    </row>
    <row r="698" spans="1:7" ht="12.75">
      <c r="A698" s="4"/>
      <c r="B698" s="4"/>
      <c r="C698" s="4"/>
      <c r="D698" s="4"/>
      <c r="E698" s="4"/>
      <c r="F698" s="4"/>
      <c r="G698" s="4"/>
    </row>
    <row r="699" spans="1:7" ht="12.75">
      <c r="A699" s="4"/>
      <c r="B699" s="4"/>
      <c r="C699" s="4"/>
      <c r="D699" s="4"/>
      <c r="E699" s="4"/>
      <c r="F699" s="4"/>
      <c r="G699" s="4"/>
    </row>
    <row r="700" spans="1:7" ht="12.75">
      <c r="A700" s="4"/>
      <c r="B700" s="4"/>
      <c r="C700" s="4"/>
      <c r="D700" s="4"/>
      <c r="E700" s="4"/>
      <c r="F700" s="4"/>
      <c r="G700" s="4"/>
    </row>
    <row r="701" spans="1:7" ht="12.75">
      <c r="A701" s="4"/>
      <c r="B701" s="4"/>
      <c r="C701" s="4"/>
      <c r="D701" s="4"/>
      <c r="E701" s="4"/>
      <c r="F701" s="4"/>
      <c r="G701" s="4"/>
    </row>
    <row r="702" spans="1:7" ht="12.75">
      <c r="A702" s="4"/>
      <c r="B702" s="4"/>
      <c r="C702" s="4"/>
      <c r="D702" s="4"/>
      <c r="E702" s="4"/>
      <c r="F702" s="4"/>
      <c r="G702" s="4"/>
    </row>
    <row r="703" spans="1:7" ht="12.75">
      <c r="A703" s="4"/>
      <c r="B703" s="4"/>
      <c r="C703" s="4"/>
      <c r="D703" s="4"/>
      <c r="E703" s="4"/>
      <c r="F703" s="4"/>
      <c r="G703" s="4"/>
    </row>
    <row r="704" spans="1:7" ht="12.75">
      <c r="A704" s="4"/>
      <c r="B704" s="4"/>
      <c r="C704" s="4"/>
      <c r="D704" s="4"/>
      <c r="E704" s="4"/>
      <c r="F704" s="4"/>
      <c r="G704" s="4"/>
    </row>
    <row r="705" spans="1:7" ht="12.75">
      <c r="A705" s="4"/>
      <c r="B705" s="4"/>
      <c r="C705" s="4"/>
      <c r="D705" s="4"/>
      <c r="E705" s="4"/>
      <c r="F705" s="4"/>
      <c r="G705" s="4"/>
    </row>
    <row r="706" spans="1:7" ht="12.75">
      <c r="A706" s="4"/>
      <c r="B706" s="4"/>
      <c r="C706" s="4"/>
      <c r="D706" s="4"/>
      <c r="E706" s="4"/>
      <c r="F706" s="4"/>
      <c r="G706" s="4"/>
    </row>
    <row r="707" spans="1:7" ht="12.75">
      <c r="A707" s="4"/>
      <c r="B707" s="4"/>
      <c r="C707" s="4"/>
      <c r="D707" s="4"/>
      <c r="E707" s="4"/>
      <c r="F707" s="4"/>
      <c r="G707" s="4"/>
    </row>
    <row r="708" spans="1:7" ht="12.75">
      <c r="A708" s="4"/>
      <c r="B708" s="4"/>
      <c r="C708" s="4"/>
      <c r="D708" s="4"/>
      <c r="E708" s="4"/>
      <c r="F708" s="4"/>
      <c r="G708" s="4"/>
    </row>
    <row r="709" spans="1:7" ht="12.75">
      <c r="A709" s="4"/>
      <c r="B709" s="4"/>
      <c r="C709" s="4"/>
      <c r="D709" s="4"/>
      <c r="E709" s="4"/>
      <c r="F709" s="4"/>
      <c r="G709" s="4"/>
    </row>
    <row r="710" spans="1:7" ht="12.75">
      <c r="A710" s="4"/>
      <c r="B710" s="4"/>
      <c r="C710" s="4"/>
      <c r="D710" s="4"/>
      <c r="E710" s="4"/>
      <c r="F710" s="4"/>
      <c r="G710" s="4"/>
    </row>
    <row r="711" spans="1:7" ht="12.75">
      <c r="A711" s="4"/>
      <c r="B711" s="4"/>
      <c r="C711" s="4"/>
      <c r="D711" s="4"/>
      <c r="E711" s="4"/>
      <c r="F711" s="4"/>
      <c r="G711" s="4"/>
    </row>
    <row r="712" spans="1:7" ht="12.75">
      <c r="A712" s="4"/>
      <c r="B712" s="4"/>
      <c r="C712" s="4"/>
      <c r="D712" s="4"/>
      <c r="E712" s="4"/>
      <c r="F712" s="4"/>
      <c r="G712" s="4"/>
    </row>
    <row r="713" spans="1:7" ht="12.75">
      <c r="A713" s="4"/>
      <c r="B713" s="4"/>
      <c r="C713" s="4"/>
      <c r="D713" s="4"/>
      <c r="E713" s="4"/>
      <c r="F713" s="4"/>
      <c r="G713" s="4"/>
    </row>
    <row r="714" spans="1:7" ht="12.75">
      <c r="A714" s="4"/>
      <c r="B714" s="4"/>
      <c r="C714" s="4"/>
      <c r="D714" s="4"/>
      <c r="E714" s="4"/>
      <c r="F714" s="4"/>
      <c r="G714" s="4"/>
    </row>
    <row r="715" spans="1:7" ht="12.75">
      <c r="A715" s="4"/>
      <c r="B715" s="4"/>
      <c r="C715" s="4"/>
      <c r="D715" s="4"/>
      <c r="E715" s="4"/>
      <c r="F715" s="4"/>
      <c r="G715" s="4"/>
    </row>
    <row r="716" spans="1:7" ht="12.75">
      <c r="A716" s="4"/>
      <c r="B716" s="4"/>
      <c r="C716" s="4"/>
      <c r="D716" s="4"/>
      <c r="E716" s="4"/>
      <c r="F716" s="4"/>
      <c r="G716" s="4"/>
    </row>
    <row r="717" spans="1:7" ht="12.75">
      <c r="A717" s="4"/>
      <c r="B717" s="4"/>
      <c r="C717" s="4"/>
      <c r="D717" s="4"/>
      <c r="E717" s="4"/>
      <c r="F717" s="4"/>
      <c r="G717" s="4"/>
    </row>
    <row r="718" spans="1:7" ht="12.75">
      <c r="A718" s="4"/>
      <c r="B718" s="4"/>
      <c r="C718" s="4"/>
      <c r="D718" s="4"/>
      <c r="E718" s="4"/>
      <c r="F718" s="4"/>
      <c r="G718" s="4"/>
    </row>
    <row r="719" spans="1:7" ht="12.75">
      <c r="A719" s="4"/>
      <c r="B719" s="4"/>
      <c r="C719" s="4"/>
      <c r="D719" s="4"/>
      <c r="E719" s="4"/>
      <c r="F719" s="4"/>
      <c r="G719" s="4"/>
    </row>
    <row r="720" spans="1:7" ht="12.75">
      <c r="A720" s="4"/>
      <c r="B720" s="4"/>
      <c r="C720" s="4"/>
      <c r="D720" s="4"/>
      <c r="E720" s="4"/>
      <c r="F720" s="4"/>
      <c r="G720" s="4"/>
    </row>
    <row r="721" spans="1:7" ht="12.75">
      <c r="A721" s="4"/>
      <c r="B721" s="4"/>
      <c r="C721" s="4"/>
      <c r="D721" s="4"/>
      <c r="E721" s="4"/>
      <c r="F721" s="4"/>
      <c r="G721" s="4"/>
    </row>
    <row r="722" spans="1:7" ht="12.75">
      <c r="A722" s="4"/>
      <c r="B722" s="4"/>
      <c r="C722" s="4"/>
      <c r="D722" s="4"/>
      <c r="E722" s="4"/>
      <c r="F722" s="4"/>
      <c r="G722" s="4"/>
    </row>
    <row r="723" spans="1:7" ht="12.75">
      <c r="A723" s="4"/>
      <c r="B723" s="4"/>
      <c r="C723" s="4"/>
      <c r="D723" s="4"/>
      <c r="E723" s="4"/>
      <c r="F723" s="4"/>
      <c r="G723" s="4"/>
    </row>
    <row r="724" spans="1:7" ht="12.75">
      <c r="A724" s="4"/>
      <c r="B724" s="4"/>
      <c r="C724" s="4"/>
      <c r="D724" s="4"/>
      <c r="E724" s="4"/>
      <c r="F724" s="4"/>
      <c r="G724" s="4"/>
    </row>
    <row r="725" spans="1:7" ht="12.75">
      <c r="A725" s="4"/>
      <c r="B725" s="4"/>
      <c r="C725" s="4"/>
      <c r="D725" s="4"/>
      <c r="E725" s="4"/>
      <c r="F725" s="4"/>
      <c r="G725" s="4"/>
    </row>
    <row r="726" spans="1:7" ht="12.75">
      <c r="A726" s="4"/>
      <c r="B726" s="4"/>
      <c r="C726" s="4"/>
      <c r="D726" s="4"/>
      <c r="E726" s="4"/>
      <c r="F726" s="4"/>
      <c r="G726" s="4"/>
    </row>
    <row r="727" spans="1:7" ht="12.75">
      <c r="A727" s="4"/>
      <c r="B727" s="4"/>
      <c r="C727" s="4"/>
      <c r="D727" s="4"/>
      <c r="E727" s="4"/>
      <c r="F727" s="4"/>
      <c r="G727" s="4"/>
    </row>
    <row r="728" spans="1:7" ht="12.75">
      <c r="A728" s="4"/>
      <c r="B728" s="4"/>
      <c r="C728" s="4"/>
      <c r="D728" s="4"/>
      <c r="E728" s="4"/>
      <c r="F728" s="4"/>
      <c r="G728" s="4"/>
    </row>
    <row r="729" spans="1:7" ht="12.75">
      <c r="A729" s="4"/>
      <c r="B729" s="4"/>
      <c r="C729" s="4"/>
      <c r="D729" s="4"/>
      <c r="E729" s="4"/>
      <c r="F729" s="4"/>
      <c r="G729" s="4"/>
    </row>
    <row r="730" spans="1:7" ht="12.75">
      <c r="A730" s="4"/>
      <c r="B730" s="4"/>
      <c r="C730" s="4"/>
      <c r="D730" s="4"/>
      <c r="E730" s="4"/>
      <c r="F730" s="4"/>
      <c r="G730" s="4"/>
    </row>
    <row r="731" spans="1:7" ht="12.75">
      <c r="A731" s="4"/>
      <c r="B731" s="4"/>
      <c r="C731" s="4"/>
      <c r="D731" s="4"/>
      <c r="E731" s="4"/>
      <c r="F731" s="4"/>
      <c r="G731" s="4"/>
    </row>
    <row r="732" spans="1:7" ht="12.75">
      <c r="A732" s="4"/>
      <c r="B732" s="4"/>
      <c r="C732" s="4"/>
      <c r="D732" s="4"/>
      <c r="E732" s="4"/>
      <c r="F732" s="4"/>
      <c r="G732" s="4"/>
    </row>
    <row r="733" spans="1:7" ht="12.75">
      <c r="A733" s="4"/>
      <c r="B733" s="4"/>
      <c r="C733" s="4"/>
      <c r="D733" s="4"/>
      <c r="E733" s="4"/>
      <c r="F733" s="4"/>
      <c r="G733" s="4"/>
    </row>
    <row r="734" spans="1:7" ht="12.75">
      <c r="A734" s="4"/>
      <c r="B734" s="4"/>
      <c r="C734" s="4"/>
      <c r="D734" s="4"/>
      <c r="E734" s="4"/>
      <c r="F734" s="4"/>
      <c r="G734" s="4"/>
    </row>
    <row r="735" spans="1:7" ht="12.75">
      <c r="A735" s="4"/>
      <c r="B735" s="4"/>
      <c r="C735" s="4"/>
      <c r="D735" s="4"/>
      <c r="E735" s="4"/>
      <c r="F735" s="4"/>
      <c r="G735" s="4"/>
    </row>
    <row r="736" spans="1:7" ht="12.75">
      <c r="A736" s="4"/>
      <c r="B736" s="4"/>
      <c r="C736" s="4"/>
      <c r="D736" s="4"/>
      <c r="E736" s="4"/>
      <c r="F736" s="4"/>
      <c r="G736" s="4"/>
    </row>
    <row r="737" spans="1:7" ht="12.75">
      <c r="A737" s="4"/>
      <c r="B737" s="4"/>
      <c r="C737" s="4"/>
      <c r="D737" s="4"/>
      <c r="E737" s="4"/>
      <c r="F737" s="4"/>
      <c r="G737" s="4"/>
    </row>
    <row r="738" spans="1:7" ht="12.75">
      <c r="A738" s="4"/>
      <c r="B738" s="4"/>
      <c r="C738" s="4"/>
      <c r="D738" s="4"/>
      <c r="E738" s="4"/>
      <c r="F738" s="4"/>
      <c r="G738" s="4"/>
    </row>
    <row r="739" spans="1:7" ht="12.75">
      <c r="A739" s="4"/>
      <c r="B739" s="4"/>
      <c r="C739" s="4"/>
      <c r="D739" s="4"/>
      <c r="E739" s="4"/>
      <c r="F739" s="4"/>
      <c r="G739" s="4"/>
    </row>
    <row r="740" spans="1:7" ht="12.75">
      <c r="A740" s="4"/>
      <c r="B740" s="4"/>
      <c r="C740" s="4"/>
      <c r="D740" s="4"/>
      <c r="E740" s="4"/>
      <c r="F740" s="4"/>
      <c r="G740" s="4"/>
    </row>
    <row r="741" spans="1:7" ht="12.75">
      <c r="A741" s="4"/>
      <c r="B741" s="4"/>
      <c r="C741" s="4"/>
      <c r="D741" s="4"/>
      <c r="E741" s="4"/>
      <c r="F741" s="4"/>
      <c r="G741" s="4"/>
    </row>
    <row r="742" spans="1:7" ht="12.75">
      <c r="A742" s="4"/>
      <c r="B742" s="4"/>
      <c r="C742" s="4"/>
      <c r="D742" s="4"/>
      <c r="E742" s="4"/>
      <c r="F742" s="4"/>
      <c r="G742" s="4"/>
    </row>
    <row r="743" spans="1:7" ht="12.75">
      <c r="A743" s="4"/>
      <c r="B743" s="4"/>
      <c r="C743" s="4"/>
      <c r="D743" s="4"/>
      <c r="E743" s="4"/>
      <c r="F743" s="4"/>
      <c r="G743" s="4"/>
    </row>
    <row r="744" spans="1:7" ht="12.75">
      <c r="A744" s="4"/>
      <c r="B744" s="4"/>
      <c r="C744" s="4"/>
      <c r="D744" s="4"/>
      <c r="E744" s="4"/>
      <c r="F744" s="4"/>
      <c r="G744" s="4"/>
    </row>
    <row r="745" spans="1:7" ht="12.75">
      <c r="A745" s="4"/>
      <c r="B745" s="4"/>
      <c r="C745" s="4"/>
      <c r="D745" s="4"/>
      <c r="E745" s="4"/>
      <c r="F745" s="4"/>
      <c r="G745" s="4"/>
    </row>
    <row r="746" spans="1:7" ht="12.75">
      <c r="A746" s="4"/>
      <c r="B746" s="4"/>
      <c r="C746" s="4"/>
      <c r="D746" s="4"/>
      <c r="E746" s="4"/>
      <c r="F746" s="4"/>
      <c r="G746" s="4"/>
    </row>
    <row r="747" spans="1:7" ht="12.75">
      <c r="A747" s="4"/>
      <c r="B747" s="4"/>
      <c r="C747" s="4"/>
      <c r="D747" s="4"/>
      <c r="E747" s="4"/>
      <c r="F747" s="4"/>
      <c r="G747" s="4"/>
    </row>
    <row r="748" spans="1:7" ht="12.75">
      <c r="A748" s="4"/>
      <c r="B748" s="4"/>
      <c r="C748" s="4"/>
      <c r="D748" s="4"/>
      <c r="E748" s="4"/>
      <c r="F748" s="4"/>
      <c r="G748" s="4"/>
    </row>
    <row r="749" spans="1:7" ht="12.75">
      <c r="A749" s="4"/>
      <c r="B749" s="4"/>
      <c r="C749" s="4"/>
      <c r="D749" s="4"/>
      <c r="E749" s="4"/>
      <c r="F749" s="4"/>
      <c r="G749" s="4"/>
    </row>
    <row r="750" spans="1:7" ht="12.75">
      <c r="A750" s="4"/>
      <c r="B750" s="4"/>
      <c r="C750" s="4"/>
      <c r="D750" s="4"/>
      <c r="E750" s="4"/>
      <c r="F750" s="4"/>
      <c r="G750" s="4"/>
    </row>
    <row r="751" spans="1:7" ht="12.75">
      <c r="A751" s="4"/>
      <c r="B751" s="4"/>
      <c r="C751" s="4"/>
      <c r="D751" s="4"/>
      <c r="E751" s="4"/>
      <c r="F751" s="4"/>
      <c r="G751" s="4"/>
    </row>
    <row r="752" spans="1:7" ht="12.75">
      <c r="A752" s="4"/>
      <c r="B752" s="4"/>
      <c r="C752" s="4"/>
      <c r="D752" s="4"/>
      <c r="E752" s="4"/>
      <c r="F752" s="4"/>
      <c r="G752" s="4"/>
    </row>
    <row r="753" spans="1:7" ht="12.75">
      <c r="A753" s="4"/>
      <c r="B753" s="4"/>
      <c r="C753" s="4"/>
      <c r="D753" s="4"/>
      <c r="E753" s="4"/>
      <c r="F753" s="4"/>
      <c r="G753" s="4"/>
    </row>
    <row r="754" spans="1:7" ht="12.75">
      <c r="A754" s="4"/>
      <c r="B754" s="4"/>
      <c r="C754" s="4"/>
      <c r="D754" s="4"/>
      <c r="E754" s="4"/>
      <c r="F754" s="4"/>
      <c r="G754" s="4"/>
    </row>
    <row r="755" spans="1:7" ht="12.75">
      <c r="A755" s="4"/>
      <c r="B755" s="4"/>
      <c r="C755" s="4"/>
      <c r="D755" s="4"/>
      <c r="E755" s="4"/>
      <c r="F755" s="4"/>
      <c r="G755" s="4"/>
    </row>
    <row r="756" spans="1:7" ht="12.75">
      <c r="A756" s="4"/>
      <c r="B756" s="4"/>
      <c r="C756" s="4"/>
      <c r="D756" s="4"/>
      <c r="E756" s="4"/>
      <c r="F756" s="4"/>
      <c r="G756" s="4"/>
    </row>
    <row r="757" spans="1:7" ht="12.75">
      <c r="A757" s="4"/>
      <c r="B757" s="4"/>
      <c r="C757" s="4"/>
      <c r="D757" s="4"/>
      <c r="E757" s="4"/>
      <c r="F757" s="4"/>
      <c r="G757" s="4"/>
    </row>
    <row r="758" spans="1:7" ht="12.75">
      <c r="A758" s="4"/>
      <c r="B758" s="4"/>
      <c r="C758" s="4"/>
      <c r="D758" s="4"/>
      <c r="E758" s="4"/>
      <c r="F758" s="4"/>
      <c r="G758" s="4"/>
    </row>
    <row r="759" spans="1:7" ht="12.75">
      <c r="A759" s="4"/>
      <c r="B759" s="4"/>
      <c r="C759" s="4"/>
      <c r="D759" s="4"/>
      <c r="E759" s="4"/>
      <c r="F759" s="4"/>
      <c r="G759" s="4"/>
    </row>
    <row r="760" spans="1:7" ht="12.75">
      <c r="A760" s="4"/>
      <c r="B760" s="4"/>
      <c r="C760" s="4"/>
      <c r="D760" s="4"/>
      <c r="E760" s="4"/>
      <c r="F760" s="4"/>
      <c r="G760" s="4"/>
    </row>
    <row r="761" spans="1:7" ht="12.75">
      <c r="A761" s="4"/>
      <c r="B761" s="4"/>
      <c r="C761" s="4"/>
      <c r="D761" s="4"/>
      <c r="E761" s="4"/>
      <c r="F761" s="4"/>
      <c r="G761" s="4"/>
    </row>
    <row r="762" spans="1:7" ht="12.75">
      <c r="A762" s="4"/>
      <c r="B762" s="4"/>
      <c r="C762" s="4"/>
      <c r="D762" s="4"/>
      <c r="E762" s="4"/>
      <c r="F762" s="4"/>
      <c r="G762" s="4"/>
    </row>
    <row r="763" spans="1:7" ht="12.75">
      <c r="A763" s="4"/>
      <c r="B763" s="4"/>
      <c r="C763" s="4"/>
      <c r="D763" s="4"/>
      <c r="E763" s="4"/>
      <c r="F763" s="4"/>
      <c r="G763" s="4"/>
    </row>
    <row r="764" spans="1:7" ht="12.75">
      <c r="A764" s="4"/>
      <c r="B764" s="4"/>
      <c r="C764" s="4"/>
      <c r="D764" s="4"/>
      <c r="E764" s="4"/>
      <c r="F764" s="4"/>
      <c r="G764" s="4"/>
    </row>
    <row r="765" spans="1:7" ht="12.75">
      <c r="A765" s="4"/>
      <c r="B765" s="4"/>
      <c r="C765" s="4"/>
      <c r="D765" s="4"/>
      <c r="E765" s="4"/>
      <c r="F765" s="4"/>
      <c r="G765" s="4"/>
    </row>
    <row r="766" spans="1:7" ht="12.75">
      <c r="A766" s="4"/>
      <c r="B766" s="4"/>
      <c r="C766" s="4"/>
      <c r="D766" s="4"/>
      <c r="E766" s="4"/>
      <c r="F766" s="4"/>
      <c r="G766" s="4"/>
    </row>
    <row r="767" spans="1:7" ht="12.75">
      <c r="A767" s="4"/>
      <c r="B767" s="4"/>
      <c r="C767" s="4"/>
      <c r="D767" s="4"/>
      <c r="E767" s="4"/>
      <c r="F767" s="4"/>
      <c r="G767" s="4"/>
    </row>
    <row r="768" spans="1:7" ht="12.75">
      <c r="A768" s="4"/>
      <c r="B768" s="4"/>
      <c r="C768" s="4"/>
      <c r="D768" s="4"/>
      <c r="E768" s="4"/>
      <c r="F768" s="4"/>
      <c r="G768" s="4"/>
    </row>
    <row r="769" spans="1:7" ht="12.75">
      <c r="A769" s="4"/>
      <c r="B769" s="4"/>
      <c r="C769" s="4"/>
      <c r="D769" s="4"/>
      <c r="E769" s="4"/>
      <c r="F769" s="4"/>
      <c r="G769" s="4"/>
    </row>
    <row r="770" spans="1:7" ht="12.75">
      <c r="A770" s="4"/>
      <c r="B770" s="4"/>
      <c r="C770" s="4"/>
      <c r="D770" s="4"/>
      <c r="E770" s="4"/>
      <c r="F770" s="4"/>
      <c r="G770" s="4"/>
    </row>
    <row r="771" spans="1:7" ht="12.75">
      <c r="A771" s="4"/>
      <c r="B771" s="4"/>
      <c r="C771" s="4"/>
      <c r="D771" s="4"/>
      <c r="E771" s="4"/>
      <c r="F771" s="4"/>
      <c r="G771" s="4"/>
    </row>
    <row r="772" spans="1:7" ht="12.75">
      <c r="A772" s="4"/>
      <c r="B772" s="4"/>
      <c r="C772" s="4"/>
      <c r="D772" s="4"/>
      <c r="E772" s="4"/>
      <c r="F772" s="4"/>
      <c r="G772" s="4"/>
    </row>
    <row r="773" spans="1:7" ht="12.75">
      <c r="A773" s="4"/>
      <c r="B773" s="4"/>
      <c r="C773" s="4"/>
      <c r="D773" s="4"/>
      <c r="E773" s="4"/>
      <c r="F773" s="4"/>
      <c r="G773" s="4"/>
    </row>
    <row r="774" spans="1:7" ht="12.75">
      <c r="A774" s="4"/>
      <c r="B774" s="4"/>
      <c r="C774" s="4"/>
      <c r="D774" s="4"/>
      <c r="E774" s="4"/>
      <c r="F774" s="4"/>
      <c r="G774" s="4"/>
    </row>
    <row r="775" spans="1:7" ht="12.75">
      <c r="A775" s="4"/>
      <c r="B775" s="4"/>
      <c r="C775" s="4"/>
      <c r="D775" s="4"/>
      <c r="E775" s="4"/>
      <c r="F775" s="4"/>
      <c r="G775" s="4"/>
    </row>
    <row r="776" spans="1:7" ht="12.75">
      <c r="A776" s="4"/>
      <c r="B776" s="4"/>
      <c r="C776" s="4"/>
      <c r="D776" s="4"/>
      <c r="E776" s="4"/>
      <c r="F776" s="4"/>
      <c r="G776" s="4"/>
    </row>
    <row r="777" spans="1:7" ht="12.75">
      <c r="A777" s="4"/>
      <c r="B777" s="4"/>
      <c r="C777" s="4"/>
      <c r="D777" s="4"/>
      <c r="E777" s="4"/>
      <c r="F777" s="4"/>
      <c r="G777" s="4"/>
    </row>
    <row r="778" spans="1:7" ht="12.75">
      <c r="A778" s="4"/>
      <c r="B778" s="4"/>
      <c r="C778" s="4"/>
      <c r="D778" s="4"/>
      <c r="E778" s="4"/>
      <c r="F778" s="4"/>
      <c r="G778" s="4"/>
    </row>
    <row r="779" spans="1:7" ht="12.75">
      <c r="A779" s="4"/>
      <c r="B779" s="4"/>
      <c r="C779" s="4"/>
      <c r="D779" s="4"/>
      <c r="E779" s="4"/>
      <c r="F779" s="4"/>
      <c r="G779" s="4"/>
    </row>
    <row r="780" spans="1:7" ht="12.75">
      <c r="A780" s="4"/>
      <c r="B780" s="4"/>
      <c r="C780" s="4"/>
      <c r="D780" s="4"/>
      <c r="E780" s="4"/>
      <c r="F780" s="4"/>
      <c r="G780" s="4"/>
    </row>
    <row r="781" spans="1:7" ht="12.75">
      <c r="A781" s="4"/>
      <c r="B781" s="4"/>
      <c r="C781" s="4"/>
      <c r="D781" s="4"/>
      <c r="E781" s="4"/>
      <c r="F781" s="4"/>
      <c r="G781" s="4"/>
    </row>
    <row r="782" spans="1:7" ht="12.75">
      <c r="A782" s="4"/>
      <c r="B782" s="4"/>
      <c r="C782" s="4"/>
      <c r="D782" s="4"/>
      <c r="E782" s="4"/>
      <c r="F782" s="4"/>
      <c r="G782" s="4"/>
    </row>
    <row r="783" spans="1:7" ht="12.75">
      <c r="A783" s="4"/>
      <c r="B783" s="4"/>
      <c r="C783" s="4"/>
      <c r="D783" s="4"/>
      <c r="E783" s="4"/>
      <c r="F783" s="4"/>
      <c r="G783" s="4"/>
    </row>
    <row r="784" spans="1:7" ht="12.75">
      <c r="A784" s="4"/>
      <c r="B784" s="4"/>
      <c r="C784" s="4"/>
      <c r="D784" s="4"/>
      <c r="E784" s="4"/>
      <c r="F784" s="4"/>
      <c r="G784" s="4"/>
    </row>
    <row r="785" spans="1:7" ht="12.75">
      <c r="A785" s="4"/>
      <c r="B785" s="4"/>
      <c r="C785" s="4"/>
      <c r="D785" s="4"/>
      <c r="E785" s="4"/>
      <c r="F785" s="4"/>
      <c r="G785" s="4"/>
    </row>
    <row r="786" spans="1:7" ht="12.75">
      <c r="A786" s="4"/>
      <c r="B786" s="4"/>
      <c r="C786" s="4"/>
      <c r="D786" s="4"/>
      <c r="E786" s="4"/>
      <c r="F786" s="4"/>
      <c r="G786" s="4"/>
    </row>
    <row r="787" spans="1:7" ht="12.75">
      <c r="A787" s="4"/>
      <c r="B787" s="4"/>
      <c r="C787" s="4"/>
      <c r="D787" s="4"/>
      <c r="E787" s="4"/>
      <c r="F787" s="4"/>
      <c r="G787" s="4"/>
    </row>
    <row r="788" spans="1:7" ht="12.75">
      <c r="A788" s="4"/>
      <c r="B788" s="4"/>
      <c r="C788" s="4"/>
      <c r="D788" s="4"/>
      <c r="E788" s="4"/>
      <c r="F788" s="4"/>
      <c r="G788" s="4"/>
    </row>
    <row r="789" spans="1:7" ht="12.75">
      <c r="A789" s="4"/>
      <c r="B789" s="4"/>
      <c r="C789" s="4"/>
      <c r="D789" s="4"/>
      <c r="E789" s="4"/>
      <c r="F789" s="4"/>
      <c r="G789" s="4"/>
    </row>
    <row r="790" spans="1:7" ht="12.75">
      <c r="A790" s="4"/>
      <c r="B790" s="4"/>
      <c r="C790" s="4"/>
      <c r="D790" s="4"/>
      <c r="E790" s="4"/>
      <c r="F790" s="4"/>
      <c r="G790" s="4"/>
    </row>
    <row r="791" spans="1:7" ht="12.75">
      <c r="A791" s="4"/>
      <c r="B791" s="4"/>
      <c r="C791" s="4"/>
      <c r="D791" s="4"/>
      <c r="E791" s="4"/>
      <c r="F791" s="4"/>
      <c r="G791" s="4"/>
    </row>
    <row r="792" spans="1:7" ht="12.75">
      <c r="A792" s="4"/>
      <c r="B792" s="4"/>
      <c r="C792" s="4"/>
      <c r="D792" s="4"/>
      <c r="E792" s="4"/>
      <c r="F792" s="4"/>
      <c r="G792" s="4"/>
    </row>
    <row r="793" spans="1:7" ht="12.75">
      <c r="A793" s="4"/>
      <c r="B793" s="4"/>
      <c r="C793" s="4"/>
      <c r="D793" s="4"/>
      <c r="E793" s="4"/>
      <c r="F793" s="4"/>
      <c r="G793" s="4"/>
    </row>
    <row r="794" spans="1:7" ht="12.75">
      <c r="A794" s="4"/>
      <c r="B794" s="4"/>
      <c r="C794" s="4"/>
      <c r="D794" s="4"/>
      <c r="E794" s="4"/>
      <c r="F794" s="4"/>
      <c r="G794" s="4"/>
    </row>
    <row r="795" spans="1:7" ht="12.75">
      <c r="A795" s="4"/>
      <c r="B795" s="4"/>
      <c r="C795" s="4"/>
      <c r="D795" s="4"/>
      <c r="E795" s="4"/>
      <c r="F795" s="4"/>
      <c r="G795" s="4"/>
    </row>
    <row r="796" spans="1:7" ht="12.75">
      <c r="A796" s="4"/>
      <c r="B796" s="4"/>
      <c r="C796" s="4"/>
      <c r="D796" s="4"/>
      <c r="E796" s="4"/>
      <c r="F796" s="4"/>
      <c r="G796" s="4"/>
    </row>
    <row r="797" spans="1:7" ht="12.75">
      <c r="A797" s="4"/>
      <c r="B797" s="4"/>
      <c r="C797" s="4"/>
      <c r="D797" s="4"/>
      <c r="E797" s="4"/>
      <c r="F797" s="4"/>
      <c r="G797" s="4"/>
    </row>
    <row r="798" spans="1:7" ht="12.75">
      <c r="A798" s="4"/>
      <c r="B798" s="4"/>
      <c r="C798" s="4"/>
      <c r="D798" s="4"/>
      <c r="E798" s="4"/>
      <c r="F798" s="4"/>
      <c r="G798" s="4"/>
    </row>
    <row r="799" spans="1:7" ht="12.75">
      <c r="A799" s="4"/>
      <c r="B799" s="4"/>
      <c r="C799" s="4"/>
      <c r="D799" s="4"/>
      <c r="E799" s="4"/>
      <c r="F799" s="4"/>
      <c r="G799" s="4"/>
    </row>
    <row r="800" spans="1:7" ht="12.75">
      <c r="A800" s="4"/>
      <c r="B800" s="4"/>
      <c r="C800" s="4"/>
      <c r="D800" s="4"/>
      <c r="E800" s="4"/>
      <c r="F800" s="4"/>
      <c r="G800" s="4"/>
    </row>
    <row r="801" spans="1:7" ht="12.75">
      <c r="A801" s="4"/>
      <c r="B801" s="4"/>
      <c r="C801" s="4"/>
      <c r="D801" s="4"/>
      <c r="E801" s="4"/>
      <c r="F801" s="4"/>
      <c r="G801" s="4"/>
    </row>
    <row r="802" spans="1:7" ht="12.75">
      <c r="A802" s="4"/>
      <c r="B802" s="4"/>
      <c r="C802" s="4"/>
      <c r="D802" s="4"/>
      <c r="E802" s="4"/>
      <c r="F802" s="4"/>
      <c r="G802" s="4"/>
    </row>
    <row r="803" spans="1:7" ht="12.75">
      <c r="A803" s="4"/>
      <c r="B803" s="4"/>
      <c r="C803" s="4"/>
      <c r="D803" s="4"/>
      <c r="E803" s="4"/>
      <c r="F803" s="4"/>
      <c r="G803" s="4"/>
    </row>
    <row r="804" spans="1:7" ht="12.75">
      <c r="A804" s="4"/>
      <c r="B804" s="4"/>
      <c r="C804" s="4"/>
      <c r="D804" s="4"/>
      <c r="E804" s="4"/>
      <c r="F804" s="4"/>
      <c r="G804" s="4"/>
    </row>
    <row r="805" spans="1:7" ht="12.75">
      <c r="A805" s="4"/>
      <c r="B805" s="4"/>
      <c r="C805" s="4"/>
      <c r="D805" s="4"/>
      <c r="E805" s="4"/>
      <c r="F805" s="4"/>
      <c r="G805" s="4"/>
    </row>
    <row r="806" spans="1:7" ht="12.75">
      <c r="A806" s="4"/>
      <c r="B806" s="4"/>
      <c r="C806" s="4"/>
      <c r="D806" s="4"/>
      <c r="E806" s="4"/>
      <c r="F806" s="4"/>
      <c r="G806" s="4"/>
    </row>
    <row r="807" spans="1:7" ht="12.75">
      <c r="A807" s="4"/>
      <c r="B807" s="4"/>
      <c r="C807" s="4"/>
      <c r="D807" s="4"/>
      <c r="E807" s="4"/>
      <c r="F807" s="4"/>
      <c r="G807" s="4"/>
    </row>
    <row r="808" spans="1:7" ht="12.75">
      <c r="A808" s="4"/>
      <c r="B808" s="4"/>
      <c r="C808" s="4"/>
      <c r="D808" s="4"/>
      <c r="E808" s="4"/>
      <c r="F808" s="4"/>
      <c r="G808" s="4"/>
    </row>
    <row r="809" spans="1:7" ht="12.75">
      <c r="A809" s="4"/>
      <c r="B809" s="4"/>
      <c r="C809" s="4"/>
      <c r="D809" s="4"/>
      <c r="E809" s="4"/>
      <c r="F809" s="4"/>
      <c r="G809" s="4"/>
    </row>
    <row r="810" spans="1:7" ht="12.75">
      <c r="A810" s="4"/>
      <c r="B810" s="4"/>
      <c r="C810" s="4"/>
      <c r="D810" s="4"/>
      <c r="E810" s="4"/>
      <c r="F810" s="4"/>
      <c r="G810" s="4"/>
    </row>
    <row r="811" spans="1:7" ht="12.75">
      <c r="A811" s="4"/>
      <c r="B811" s="4"/>
      <c r="C811" s="4"/>
      <c r="D811" s="4"/>
      <c r="E811" s="4"/>
      <c r="F811" s="4"/>
      <c r="G811" s="4"/>
    </row>
    <row r="812" spans="1:7" ht="12.75">
      <c r="A812" s="4"/>
      <c r="B812" s="4"/>
      <c r="C812" s="4"/>
      <c r="D812" s="4"/>
      <c r="E812" s="4"/>
      <c r="F812" s="4"/>
      <c r="G812" s="4"/>
    </row>
    <row r="813" spans="1:7" ht="12.75">
      <c r="A813" s="4"/>
      <c r="B813" s="4"/>
      <c r="C813" s="4"/>
      <c r="D813" s="4"/>
      <c r="E813" s="4"/>
      <c r="F813" s="4"/>
      <c r="G813" s="4"/>
    </row>
    <row r="814" spans="1:7" ht="12.75">
      <c r="A814" s="4"/>
      <c r="B814" s="4"/>
      <c r="C814" s="4"/>
      <c r="D814" s="4"/>
      <c r="E814" s="4"/>
      <c r="F814" s="4"/>
      <c r="G814" s="4"/>
    </row>
    <row r="815" spans="1:7" ht="12.75">
      <c r="A815" s="4"/>
      <c r="B815" s="4"/>
      <c r="C815" s="4"/>
      <c r="D815" s="4"/>
      <c r="E815" s="4"/>
      <c r="F815" s="4"/>
      <c r="G815" s="4"/>
    </row>
    <row r="816" spans="1:7" ht="12.75">
      <c r="A816" s="4"/>
      <c r="B816" s="4"/>
      <c r="C816" s="4"/>
      <c r="D816" s="4"/>
      <c r="E816" s="4"/>
      <c r="F816" s="4"/>
      <c r="G816" s="4"/>
    </row>
    <row r="817" spans="1:7" ht="12.75">
      <c r="A817" s="4"/>
      <c r="B817" s="4"/>
      <c r="C817" s="4"/>
      <c r="D817" s="4"/>
      <c r="E817" s="4"/>
      <c r="F817" s="4"/>
      <c r="G817" s="4"/>
    </row>
    <row r="818" spans="1:7" ht="12.75">
      <c r="A818" s="4"/>
      <c r="B818" s="4"/>
      <c r="C818" s="4"/>
      <c r="D818" s="4"/>
      <c r="E818" s="4"/>
      <c r="F818" s="4"/>
      <c r="G818" s="4"/>
    </row>
    <row r="819" spans="1:7" ht="12.75">
      <c r="A819" s="4"/>
      <c r="B819" s="4"/>
      <c r="C819" s="4"/>
      <c r="D819" s="4"/>
      <c r="E819" s="4"/>
      <c r="F819" s="4"/>
      <c r="G819" s="4"/>
    </row>
    <row r="820" spans="1:7" ht="12.75">
      <c r="A820" s="4"/>
      <c r="B820" s="4"/>
      <c r="C820" s="4"/>
      <c r="D820" s="4"/>
      <c r="E820" s="4"/>
      <c r="F820" s="4"/>
      <c r="G820" s="4"/>
    </row>
    <row r="821" spans="1:7" ht="12.75">
      <c r="A821" s="4"/>
      <c r="B821" s="4"/>
      <c r="C821" s="4"/>
      <c r="D821" s="4"/>
      <c r="E821" s="4"/>
      <c r="F821" s="4"/>
      <c r="G821" s="4"/>
    </row>
    <row r="822" spans="1:7" ht="12.75">
      <c r="A822" s="4"/>
      <c r="B822" s="4"/>
      <c r="C822" s="4"/>
      <c r="D822" s="4"/>
      <c r="E822" s="4"/>
      <c r="F822" s="4"/>
      <c r="G822" s="4"/>
    </row>
    <row r="823" spans="1:7" ht="12.75">
      <c r="A823" s="4"/>
      <c r="B823" s="4"/>
      <c r="C823" s="4"/>
      <c r="D823" s="4"/>
      <c r="E823" s="4"/>
      <c r="F823" s="4"/>
      <c r="G823" s="4"/>
    </row>
    <row r="824" spans="1:7" ht="12.75">
      <c r="A824" s="4"/>
      <c r="B824" s="4"/>
      <c r="C824" s="4"/>
      <c r="D824" s="4"/>
      <c r="E824" s="4"/>
      <c r="F824" s="4"/>
      <c r="G824" s="4"/>
    </row>
    <row r="825" spans="1:7" ht="12.75">
      <c r="A825" s="4"/>
      <c r="B825" s="4"/>
      <c r="C825" s="4"/>
      <c r="D825" s="4"/>
      <c r="E825" s="4"/>
      <c r="F825" s="4"/>
      <c r="G825" s="4"/>
    </row>
    <row r="826" spans="1:7" ht="12.75">
      <c r="A826" s="4"/>
      <c r="B826" s="4"/>
      <c r="C826" s="4"/>
      <c r="D826" s="4"/>
      <c r="E826" s="4"/>
      <c r="F826" s="4"/>
      <c r="G826" s="4"/>
    </row>
    <row r="827" spans="1:7" ht="12.75">
      <c r="A827" s="4"/>
      <c r="B827" s="4"/>
      <c r="C827" s="4"/>
      <c r="D827" s="4"/>
      <c r="E827" s="4"/>
      <c r="F827" s="4"/>
      <c r="G827" s="4"/>
    </row>
    <row r="828" spans="1:7" ht="12.75">
      <c r="A828" s="4"/>
      <c r="B828" s="4"/>
      <c r="C828" s="4"/>
      <c r="D828" s="4"/>
      <c r="E828" s="4"/>
      <c r="F828" s="4"/>
      <c r="G828" s="4"/>
    </row>
    <row r="829" spans="1:7" ht="12.75">
      <c r="A829" s="4"/>
      <c r="B829" s="4"/>
      <c r="C829" s="4"/>
      <c r="D829" s="4"/>
      <c r="E829" s="4"/>
      <c r="F829" s="4"/>
      <c r="G829" s="4"/>
    </row>
    <row r="830" spans="1:7" ht="12.75">
      <c r="A830" s="4"/>
      <c r="B830" s="4"/>
      <c r="C830" s="4"/>
      <c r="D830" s="4"/>
      <c r="E830" s="4"/>
      <c r="F830" s="4"/>
      <c r="G830" s="4"/>
    </row>
    <row r="831" spans="1:7" ht="12.75">
      <c r="A831" s="4"/>
      <c r="B831" s="4"/>
      <c r="C831" s="4"/>
      <c r="D831" s="4"/>
      <c r="E831" s="4"/>
      <c r="F831" s="4"/>
      <c r="G831" s="4"/>
    </row>
    <row r="832" spans="1:7" ht="12.75">
      <c r="A832" s="4"/>
      <c r="B832" s="4"/>
      <c r="C832" s="4"/>
      <c r="D832" s="4"/>
      <c r="E832" s="4"/>
      <c r="F832" s="4"/>
      <c r="G832" s="4"/>
    </row>
    <row r="833" spans="1:7" ht="12.75">
      <c r="A833" s="4"/>
      <c r="B833" s="4"/>
      <c r="C833" s="4"/>
      <c r="D833" s="4"/>
      <c r="E833" s="4"/>
      <c r="F833" s="4"/>
      <c r="G833" s="4"/>
    </row>
    <row r="834" spans="1:7" ht="12.75">
      <c r="A834" s="4"/>
      <c r="B834" s="4"/>
      <c r="C834" s="4"/>
      <c r="D834" s="4"/>
      <c r="E834" s="4"/>
      <c r="F834" s="4"/>
      <c r="G834" s="4"/>
    </row>
    <row r="835" spans="1:7" ht="12.75">
      <c r="A835" s="4"/>
      <c r="B835" s="4"/>
      <c r="C835" s="4"/>
      <c r="D835" s="4"/>
      <c r="E835" s="4"/>
      <c r="F835" s="4"/>
      <c r="G835" s="4"/>
    </row>
    <row r="836" spans="1:7" ht="12.75">
      <c r="A836" s="4"/>
      <c r="B836" s="4"/>
      <c r="C836" s="4"/>
      <c r="D836" s="4"/>
      <c r="E836" s="4"/>
      <c r="F836" s="4"/>
      <c r="G836" s="4"/>
    </row>
    <row r="837" spans="1:7" ht="12.75">
      <c r="A837" s="4"/>
      <c r="B837" s="4"/>
      <c r="C837" s="4"/>
      <c r="D837" s="4"/>
      <c r="E837" s="4"/>
      <c r="F837" s="4"/>
      <c r="G837" s="4"/>
    </row>
    <row r="838" spans="1:7" ht="12.75">
      <c r="A838" s="4"/>
      <c r="B838" s="4"/>
      <c r="C838" s="4"/>
      <c r="D838" s="4"/>
      <c r="E838" s="4"/>
      <c r="F838" s="4"/>
      <c r="G838" s="4"/>
    </row>
    <row r="839" spans="1:7" ht="12.75">
      <c r="A839" s="4"/>
      <c r="B839" s="4"/>
      <c r="C839" s="4"/>
      <c r="D839" s="4"/>
      <c r="E839" s="4"/>
      <c r="F839" s="4"/>
      <c r="G839" s="4"/>
    </row>
    <row r="840" spans="1:7" ht="12.75">
      <c r="A840" s="4"/>
      <c r="B840" s="4"/>
      <c r="C840" s="4"/>
      <c r="D840" s="4"/>
      <c r="E840" s="4"/>
      <c r="F840" s="4"/>
      <c r="G840" s="4"/>
    </row>
    <row r="841" spans="1:7" ht="12.75">
      <c r="A841" s="4"/>
      <c r="B841" s="4"/>
      <c r="C841" s="4"/>
      <c r="D841" s="4"/>
      <c r="E841" s="4"/>
      <c r="F841" s="4"/>
      <c r="G841" s="4"/>
    </row>
    <row r="842" spans="1:7" ht="12.75">
      <c r="A842" s="4"/>
      <c r="B842" s="4"/>
      <c r="C842" s="4"/>
      <c r="D842" s="4"/>
      <c r="E842" s="4"/>
      <c r="F842" s="4"/>
      <c r="G842" s="4"/>
    </row>
    <row r="843" spans="1:7" ht="12.75">
      <c r="A843" s="4"/>
      <c r="B843" s="4"/>
      <c r="C843" s="4"/>
      <c r="D843" s="4"/>
      <c r="E843" s="4"/>
      <c r="F843" s="4"/>
      <c r="G843" s="4"/>
    </row>
    <row r="844" spans="1:7" ht="12.75">
      <c r="A844" s="4"/>
      <c r="B844" s="4"/>
      <c r="C844" s="4"/>
      <c r="D844" s="4"/>
      <c r="E844" s="4"/>
      <c r="F844" s="4"/>
      <c r="G844" s="4"/>
    </row>
    <row r="845" spans="1:7" ht="12.75">
      <c r="A845" s="4"/>
      <c r="B845" s="4"/>
      <c r="C845" s="4"/>
      <c r="D845" s="4"/>
      <c r="E845" s="4"/>
      <c r="F845" s="4"/>
      <c r="G845" s="4"/>
    </row>
    <row r="846" spans="1:7" ht="12.75">
      <c r="A846" s="4"/>
      <c r="B846" s="4"/>
      <c r="C846" s="4"/>
      <c r="D846" s="4"/>
      <c r="E846" s="4"/>
      <c r="F846" s="4"/>
      <c r="G846" s="4"/>
    </row>
    <row r="847" spans="1:7" ht="12.75">
      <c r="A847" s="4"/>
      <c r="B847" s="4"/>
      <c r="C847" s="4"/>
      <c r="D847" s="4"/>
      <c r="E847" s="4"/>
      <c r="F847" s="4"/>
      <c r="G847" s="4"/>
    </row>
    <row r="848" spans="1:7" ht="12.75">
      <c r="A848" s="4"/>
      <c r="B848" s="4"/>
      <c r="C848" s="4"/>
      <c r="D848" s="4"/>
      <c r="E848" s="4"/>
      <c r="F848" s="4"/>
      <c r="G848" s="4"/>
    </row>
    <row r="849" spans="1:7" ht="12.75">
      <c r="A849" s="4"/>
      <c r="B849" s="4"/>
      <c r="C849" s="4"/>
      <c r="D849" s="4"/>
      <c r="E849" s="4"/>
      <c r="F849" s="4"/>
      <c r="G849" s="4"/>
    </row>
    <row r="850" spans="1:7" ht="12.75">
      <c r="A850" s="4"/>
      <c r="B850" s="4"/>
      <c r="C850" s="4"/>
      <c r="D850" s="4"/>
      <c r="E850" s="4"/>
      <c r="F850" s="4"/>
      <c r="G850" s="4"/>
    </row>
    <row r="851" spans="1:7" ht="12.75">
      <c r="A851" s="4"/>
      <c r="B851" s="4"/>
      <c r="C851" s="4"/>
      <c r="D851" s="4"/>
      <c r="E851" s="4"/>
      <c r="F851" s="4"/>
      <c r="G851" s="4"/>
    </row>
    <row r="852" spans="1:7" ht="12.75">
      <c r="A852" s="4"/>
      <c r="B852" s="4"/>
      <c r="C852" s="4"/>
      <c r="D852" s="4"/>
      <c r="E852" s="4"/>
      <c r="F852" s="4"/>
      <c r="G852" s="4"/>
    </row>
    <row r="853" spans="1:7" ht="12.75">
      <c r="A853" s="4"/>
      <c r="B853" s="4"/>
      <c r="C853" s="4"/>
      <c r="D853" s="4"/>
      <c r="E853" s="4"/>
      <c r="F853" s="4"/>
      <c r="G853" s="4"/>
    </row>
    <row r="854" spans="1:7" ht="12.75">
      <c r="A854" s="4"/>
      <c r="B854" s="4"/>
      <c r="C854" s="4"/>
      <c r="D854" s="4"/>
      <c r="E854" s="4"/>
      <c r="F854" s="4"/>
      <c r="G854" s="4"/>
    </row>
    <row r="855" spans="1:7" ht="12.75">
      <c r="A855" s="4"/>
      <c r="B855" s="4"/>
      <c r="C855" s="4"/>
      <c r="D855" s="4"/>
      <c r="E855" s="4"/>
      <c r="F855" s="4"/>
      <c r="G855" s="4"/>
    </row>
    <row r="856" spans="1:7" ht="12.75">
      <c r="A856" s="4"/>
      <c r="B856" s="4"/>
      <c r="C856" s="4"/>
      <c r="D856" s="4"/>
      <c r="E856" s="4"/>
      <c r="F856" s="4"/>
      <c r="G856" s="4"/>
    </row>
    <row r="857" spans="1:7" ht="12.75">
      <c r="A857" s="4"/>
      <c r="B857" s="4"/>
      <c r="C857" s="4"/>
      <c r="D857" s="4"/>
      <c r="E857" s="4"/>
      <c r="F857" s="4"/>
      <c r="G857" s="4"/>
    </row>
    <row r="858" spans="1:7" ht="12.75">
      <c r="A858" s="4"/>
      <c r="B858" s="4"/>
      <c r="C858" s="4"/>
      <c r="D858" s="4"/>
      <c r="E858" s="4"/>
      <c r="F858" s="4"/>
      <c r="G858" s="4"/>
    </row>
    <row r="859" spans="1:7" ht="12.75">
      <c r="A859" s="4"/>
      <c r="B859" s="4"/>
      <c r="C859" s="4"/>
      <c r="D859" s="4"/>
      <c r="E859" s="4"/>
      <c r="F859" s="4"/>
      <c r="G859" s="4"/>
    </row>
    <row r="860" spans="1:7" ht="12.75">
      <c r="A860" s="4"/>
      <c r="B860" s="4"/>
      <c r="C860" s="4"/>
      <c r="D860" s="4"/>
      <c r="E860" s="4"/>
      <c r="F860" s="4"/>
      <c r="G860" s="4"/>
    </row>
    <row r="861" spans="1:7" ht="12.75">
      <c r="A861" s="4"/>
      <c r="B861" s="4"/>
      <c r="C861" s="4"/>
      <c r="D861" s="4"/>
      <c r="E861" s="4"/>
      <c r="F861" s="4"/>
      <c r="G861" s="4"/>
    </row>
    <row r="862" spans="1:7" ht="12.75">
      <c r="A862" s="4"/>
      <c r="B862" s="4"/>
      <c r="C862" s="4"/>
      <c r="D862" s="4"/>
      <c r="E862" s="4"/>
      <c r="F862" s="4"/>
      <c r="G862" s="4"/>
    </row>
    <row r="863" spans="1:7" ht="12.75">
      <c r="A863" s="4"/>
      <c r="B863" s="4"/>
      <c r="C863" s="4"/>
      <c r="D863" s="4"/>
      <c r="E863" s="4"/>
      <c r="F863" s="4"/>
      <c r="G863" s="4"/>
    </row>
    <row r="864" spans="1:7" ht="12.75">
      <c r="A864" s="4"/>
      <c r="B864" s="4"/>
      <c r="C864" s="4"/>
      <c r="D864" s="4"/>
      <c r="E864" s="4"/>
      <c r="F864" s="4"/>
      <c r="G864" s="4"/>
    </row>
    <row r="865" spans="1:7" ht="12.75">
      <c r="A865" s="4"/>
      <c r="B865" s="4"/>
      <c r="C865" s="4"/>
      <c r="D865" s="4"/>
      <c r="E865" s="4"/>
      <c r="F865" s="4"/>
      <c r="G865" s="4"/>
    </row>
    <row r="866" spans="1:7" ht="12.75">
      <c r="A866" s="4"/>
      <c r="B866" s="4"/>
      <c r="C866" s="4"/>
      <c r="D866" s="4"/>
      <c r="E866" s="4"/>
      <c r="F866" s="4"/>
      <c r="G866" s="4"/>
    </row>
    <row r="867" spans="1:7" ht="12.75">
      <c r="A867" s="4"/>
      <c r="B867" s="4"/>
      <c r="C867" s="4"/>
      <c r="D867" s="4"/>
      <c r="E867" s="4"/>
      <c r="F867" s="4"/>
      <c r="G867" s="4"/>
    </row>
    <row r="868" spans="1:7" ht="12.75">
      <c r="A868" s="4"/>
      <c r="B868" s="4"/>
      <c r="C868" s="4"/>
      <c r="D868" s="4"/>
      <c r="E868" s="4"/>
      <c r="F868" s="4"/>
      <c r="G868" s="4"/>
    </row>
    <row r="869" spans="1:7" ht="12.75">
      <c r="A869" s="4"/>
      <c r="B869" s="4"/>
      <c r="C869" s="4"/>
      <c r="D869" s="4"/>
      <c r="E869" s="4"/>
      <c r="F869" s="4"/>
      <c r="G869" s="4"/>
    </row>
    <row r="870" spans="1:7" ht="12.75">
      <c r="A870" s="4"/>
      <c r="B870" s="4"/>
      <c r="C870" s="4"/>
      <c r="D870" s="4"/>
      <c r="E870" s="4"/>
      <c r="F870" s="4"/>
      <c r="G870" s="4"/>
    </row>
    <row r="871" spans="1:7" ht="12.75">
      <c r="A871" s="4"/>
      <c r="B871" s="4"/>
      <c r="C871" s="4"/>
      <c r="D871" s="4"/>
      <c r="E871" s="4"/>
      <c r="F871" s="4"/>
      <c r="G871" s="4"/>
    </row>
    <row r="872" spans="1:7" ht="12.75">
      <c r="A872" s="4"/>
      <c r="B872" s="4"/>
      <c r="C872" s="4"/>
      <c r="D872" s="4"/>
      <c r="E872" s="4"/>
      <c r="F872" s="4"/>
      <c r="G872" s="4"/>
    </row>
    <row r="873" spans="1:7" ht="12.75">
      <c r="A873" s="4"/>
      <c r="B873" s="4"/>
      <c r="C873" s="4"/>
      <c r="D873" s="4"/>
      <c r="E873" s="4"/>
      <c r="F873" s="4"/>
      <c r="G873" s="4"/>
    </row>
    <row r="874" spans="1:7" ht="12.75">
      <c r="A874" s="4"/>
      <c r="B874" s="4"/>
      <c r="C874" s="4"/>
      <c r="D874" s="4"/>
      <c r="E874" s="4"/>
      <c r="F874" s="4"/>
      <c r="G874" s="4"/>
    </row>
    <row r="875" spans="1:7" ht="12.75">
      <c r="A875" s="4"/>
      <c r="B875" s="4"/>
      <c r="C875" s="4"/>
      <c r="D875" s="4"/>
      <c r="E875" s="4"/>
      <c r="F875" s="4"/>
      <c r="G875" s="4"/>
    </row>
    <row r="876" spans="1:7" ht="12.75">
      <c r="A876" s="4"/>
      <c r="B876" s="4"/>
      <c r="C876" s="4"/>
      <c r="D876" s="4"/>
      <c r="E876" s="4"/>
      <c r="F876" s="4"/>
      <c r="G876" s="4"/>
    </row>
    <row r="877" spans="1:7" ht="12.75">
      <c r="A877" s="4"/>
      <c r="B877" s="4"/>
      <c r="C877" s="4"/>
      <c r="D877" s="4"/>
      <c r="E877" s="4"/>
      <c r="F877" s="4"/>
      <c r="G877" s="4"/>
    </row>
    <row r="878" spans="1:7" ht="12.75">
      <c r="A878" s="4"/>
      <c r="B878" s="4"/>
      <c r="C878" s="4"/>
      <c r="D878" s="4"/>
      <c r="E878" s="4"/>
      <c r="F878" s="4"/>
      <c r="G878" s="4"/>
    </row>
    <row r="879" spans="1:7" ht="12.75">
      <c r="A879" s="4"/>
      <c r="B879" s="4"/>
      <c r="C879" s="4"/>
      <c r="D879" s="4"/>
      <c r="E879" s="4"/>
      <c r="F879" s="4"/>
      <c r="G879" s="4"/>
    </row>
    <row r="880" spans="1:7" ht="12.75">
      <c r="A880" s="4"/>
      <c r="B880" s="4"/>
      <c r="C880" s="4"/>
      <c r="D880" s="4"/>
      <c r="E880" s="4"/>
      <c r="F880" s="4"/>
      <c r="G880" s="4"/>
    </row>
    <row r="881" spans="1:7" ht="12.75">
      <c r="A881" s="4"/>
      <c r="B881" s="4"/>
      <c r="C881" s="4"/>
      <c r="D881" s="4"/>
      <c r="E881" s="4"/>
      <c r="F881" s="4"/>
      <c r="G881" s="4"/>
    </row>
    <row r="882" spans="1:7" ht="12.75">
      <c r="A882" s="4"/>
      <c r="B882" s="4"/>
      <c r="C882" s="4"/>
      <c r="D882" s="4"/>
      <c r="E882" s="4"/>
      <c r="F882" s="4"/>
      <c r="G882" s="4"/>
    </row>
    <row r="883" spans="1:7" ht="12.75">
      <c r="A883" s="4"/>
      <c r="B883" s="4"/>
      <c r="C883" s="4"/>
      <c r="D883" s="4"/>
      <c r="E883" s="4"/>
      <c r="F883" s="4"/>
      <c r="G883" s="4"/>
    </row>
    <row r="884" spans="1:7" ht="12.75">
      <c r="A884" s="4"/>
      <c r="B884" s="4"/>
      <c r="C884" s="4"/>
      <c r="D884" s="4"/>
      <c r="E884" s="4"/>
      <c r="F884" s="4"/>
      <c r="G884" s="4"/>
    </row>
    <row r="885" spans="1:7" ht="12.75">
      <c r="A885" s="4"/>
      <c r="B885" s="4"/>
      <c r="C885" s="4"/>
      <c r="D885" s="4"/>
      <c r="E885" s="4"/>
      <c r="F885" s="4"/>
      <c r="G885" s="4"/>
    </row>
    <row r="886" spans="1:7" ht="12.75">
      <c r="A886" s="4"/>
      <c r="B886" s="4"/>
      <c r="C886" s="4"/>
      <c r="D886" s="4"/>
      <c r="E886" s="4"/>
      <c r="F886" s="4"/>
      <c r="G886" s="4"/>
    </row>
    <row r="887" spans="1:7" ht="12.75">
      <c r="A887" s="4"/>
      <c r="B887" s="4"/>
      <c r="C887" s="4"/>
      <c r="D887" s="4"/>
      <c r="E887" s="4"/>
      <c r="F887" s="4"/>
      <c r="G887" s="4"/>
    </row>
    <row r="888" spans="1:7" ht="12.75">
      <c r="A888" s="4"/>
      <c r="B888" s="4"/>
      <c r="C888" s="4"/>
      <c r="D888" s="4"/>
      <c r="E888" s="4"/>
      <c r="F888" s="4"/>
      <c r="G888" s="4"/>
    </row>
    <row r="889" spans="1:7" ht="12.75">
      <c r="A889" s="4"/>
      <c r="B889" s="4"/>
      <c r="C889" s="4"/>
      <c r="D889" s="4"/>
      <c r="E889" s="4"/>
      <c r="F889" s="4"/>
      <c r="G889" s="4"/>
    </row>
    <row r="890" spans="1:7" ht="12.75">
      <c r="A890" s="4"/>
      <c r="B890" s="4"/>
      <c r="C890" s="4"/>
      <c r="D890" s="4"/>
      <c r="E890" s="4"/>
      <c r="F890" s="4"/>
      <c r="G890" s="4"/>
    </row>
    <row r="891" spans="1:7" ht="12.75">
      <c r="A891" s="4"/>
      <c r="B891" s="4"/>
      <c r="C891" s="4"/>
      <c r="D891" s="4"/>
      <c r="E891" s="4"/>
      <c r="F891" s="4"/>
      <c r="G891" s="4"/>
    </row>
    <row r="892" spans="1:7" ht="12.75">
      <c r="A892" s="4"/>
      <c r="B892" s="4"/>
      <c r="C892" s="4"/>
      <c r="D892" s="4"/>
      <c r="E892" s="4"/>
      <c r="F892" s="4"/>
      <c r="G892" s="4"/>
    </row>
    <row r="893" spans="1:7" ht="12.75">
      <c r="A893" s="4"/>
      <c r="B893" s="4"/>
      <c r="C893" s="4"/>
      <c r="D893" s="4"/>
      <c r="E893" s="4"/>
      <c r="F893" s="4"/>
      <c r="G893" s="4"/>
    </row>
    <row r="894" spans="1:7" ht="12.75">
      <c r="A894" s="4"/>
      <c r="B894" s="4"/>
      <c r="C894" s="4"/>
      <c r="D894" s="4"/>
      <c r="E894" s="4"/>
      <c r="F894" s="4"/>
      <c r="G894" s="4"/>
    </row>
    <row r="895" spans="1:7" ht="12.75">
      <c r="A895" s="4"/>
      <c r="B895" s="4"/>
      <c r="C895" s="4"/>
      <c r="D895" s="4"/>
      <c r="E895" s="4"/>
      <c r="F895" s="4"/>
      <c r="G895" s="4"/>
    </row>
    <row r="896" spans="1:7" ht="12.75">
      <c r="A896" s="4"/>
      <c r="B896" s="4"/>
      <c r="C896" s="4"/>
      <c r="D896" s="4"/>
      <c r="E896" s="4"/>
      <c r="F896" s="4"/>
      <c r="G896" s="4"/>
    </row>
    <row r="897" spans="1:7" ht="12.75">
      <c r="A897" s="4"/>
      <c r="B897" s="4"/>
      <c r="C897" s="4"/>
      <c r="D897" s="4"/>
      <c r="E897" s="4"/>
      <c r="F897" s="4"/>
      <c r="G897" s="4"/>
    </row>
    <row r="898" spans="1:7" ht="12.75">
      <c r="A898" s="4"/>
      <c r="B898" s="4"/>
      <c r="C898" s="4"/>
      <c r="D898" s="4"/>
      <c r="E898" s="4"/>
      <c r="F898" s="4"/>
      <c r="G898" s="4"/>
    </row>
    <row r="899" spans="1:7" ht="12.75">
      <c r="A899" s="4"/>
      <c r="B899" s="4"/>
      <c r="C899" s="4"/>
      <c r="D899" s="4"/>
      <c r="E899" s="4"/>
      <c r="F899" s="4"/>
      <c r="G899" s="4"/>
    </row>
    <row r="900" spans="1:7" ht="12.75">
      <c r="A900" s="4"/>
      <c r="B900" s="4"/>
      <c r="C900" s="4"/>
      <c r="D900" s="4"/>
      <c r="E900" s="4"/>
      <c r="F900" s="4"/>
      <c r="G900" s="4"/>
    </row>
    <row r="901" spans="1:7" ht="12.75">
      <c r="A901" s="4"/>
      <c r="B901" s="4"/>
      <c r="C901" s="4"/>
      <c r="D901" s="4"/>
      <c r="E901" s="4"/>
      <c r="F901" s="4"/>
      <c r="G901" s="4"/>
    </row>
    <row r="902" spans="1:7" ht="12.75">
      <c r="A902" s="4"/>
      <c r="B902" s="4"/>
      <c r="C902" s="4"/>
      <c r="D902" s="4"/>
      <c r="E902" s="4"/>
      <c r="F902" s="4"/>
      <c r="G902" s="4"/>
    </row>
    <row r="903" spans="1:7" ht="12.75">
      <c r="A903" s="4"/>
      <c r="B903" s="4"/>
      <c r="C903" s="4"/>
      <c r="D903" s="4"/>
      <c r="E903" s="4"/>
      <c r="F903" s="4"/>
      <c r="G903" s="4"/>
    </row>
    <row r="904" spans="1:7" ht="12.75">
      <c r="A904" s="4"/>
      <c r="B904" s="4"/>
      <c r="C904" s="4"/>
      <c r="D904" s="4"/>
      <c r="E904" s="4"/>
      <c r="F904" s="4"/>
      <c r="G904" s="4"/>
    </row>
    <row r="905" spans="1:7" ht="12.75">
      <c r="A905" s="4"/>
      <c r="B905" s="4"/>
      <c r="C905" s="4"/>
      <c r="D905" s="4"/>
      <c r="E905" s="4"/>
      <c r="F905" s="4"/>
      <c r="G905" s="4"/>
    </row>
    <row r="906" spans="1:7" ht="12.75">
      <c r="A906" s="4"/>
      <c r="B906" s="4"/>
      <c r="C906" s="4"/>
      <c r="D906" s="4"/>
      <c r="E906" s="4"/>
      <c r="F906" s="4"/>
      <c r="G906" s="4"/>
    </row>
    <row r="907" spans="1:7" ht="12.75">
      <c r="A907" s="4"/>
      <c r="B907" s="4"/>
      <c r="C907" s="4"/>
      <c r="D907" s="4"/>
      <c r="E907" s="4"/>
      <c r="F907" s="4"/>
      <c r="G907" s="4"/>
    </row>
    <row r="908" spans="1:7" ht="12.75">
      <c r="A908" s="4"/>
      <c r="B908" s="4"/>
      <c r="C908" s="4"/>
      <c r="D908" s="4"/>
      <c r="E908" s="4"/>
      <c r="F908" s="4"/>
      <c r="G908" s="4"/>
    </row>
    <row r="909" spans="1:7" ht="12.75">
      <c r="A909" s="4"/>
      <c r="B909" s="4"/>
      <c r="C909" s="4"/>
      <c r="D909" s="4"/>
      <c r="E909" s="4"/>
      <c r="F909" s="4"/>
      <c r="G909" s="4"/>
    </row>
    <row r="910" spans="1:7" ht="12.75">
      <c r="A910" s="4"/>
      <c r="B910" s="4"/>
      <c r="C910" s="4"/>
      <c r="D910" s="4"/>
      <c r="E910" s="4"/>
      <c r="F910" s="4"/>
      <c r="G910" s="4"/>
    </row>
    <row r="911" spans="1:7" ht="12.75">
      <c r="A911" s="4"/>
      <c r="B911" s="4"/>
      <c r="C911" s="4"/>
      <c r="D911" s="4"/>
      <c r="E911" s="4"/>
      <c r="F911" s="4"/>
      <c r="G911" s="4"/>
    </row>
    <row r="912" spans="1:7" ht="12.75">
      <c r="A912" s="4"/>
      <c r="B912" s="4"/>
      <c r="C912" s="4"/>
      <c r="D912" s="4"/>
      <c r="E912" s="4"/>
      <c r="F912" s="4"/>
      <c r="G912" s="4"/>
    </row>
    <row r="913" spans="1:7" ht="12.75">
      <c r="A913" s="4"/>
      <c r="B913" s="4"/>
      <c r="C913" s="4"/>
      <c r="D913" s="4"/>
      <c r="E913" s="4"/>
      <c r="F913" s="4"/>
      <c r="G913" s="4"/>
    </row>
    <row r="914" spans="1:7" ht="12.75">
      <c r="A914" s="4"/>
      <c r="B914" s="4"/>
      <c r="C914" s="4"/>
      <c r="D914" s="4"/>
      <c r="E914" s="4"/>
      <c r="F914" s="4"/>
      <c r="G914" s="4"/>
    </row>
    <row r="915" spans="1:7" ht="12.75">
      <c r="A915" s="4"/>
      <c r="B915" s="4"/>
      <c r="C915" s="4"/>
      <c r="D915" s="4"/>
      <c r="E915" s="4"/>
      <c r="F915" s="4"/>
      <c r="G915" s="4"/>
    </row>
    <row r="916" spans="1:7" ht="12.75">
      <c r="A916" s="4"/>
      <c r="B916" s="4"/>
      <c r="C916" s="4"/>
      <c r="D916" s="4"/>
      <c r="E916" s="4"/>
      <c r="F916" s="4"/>
      <c r="G916" s="4"/>
    </row>
    <row r="917" spans="1:7" ht="12.75">
      <c r="A917" s="4"/>
      <c r="B917" s="4"/>
      <c r="C917" s="4"/>
      <c r="D917" s="4"/>
      <c r="E917" s="4"/>
      <c r="F917" s="4"/>
      <c r="G917" s="4"/>
    </row>
    <row r="918" spans="1:7" ht="12.75">
      <c r="A918" s="4"/>
      <c r="B918" s="4"/>
      <c r="C918" s="4"/>
      <c r="D918" s="4"/>
      <c r="E918" s="4"/>
      <c r="F918" s="4"/>
      <c r="G918" s="4"/>
    </row>
    <row r="919" spans="1:7" ht="12.75">
      <c r="A919" s="4"/>
      <c r="B919" s="4"/>
      <c r="C919" s="4"/>
      <c r="D919" s="4"/>
      <c r="E919" s="4"/>
      <c r="F919" s="4"/>
      <c r="G919" s="4"/>
    </row>
    <row r="920" spans="1:7" ht="12.75">
      <c r="A920" s="4"/>
      <c r="B920" s="4"/>
      <c r="C920" s="4"/>
      <c r="D920" s="4"/>
      <c r="E920" s="4"/>
      <c r="F920" s="4"/>
      <c r="G920" s="4"/>
    </row>
    <row r="921" spans="1:7" ht="12.75">
      <c r="A921" s="4"/>
      <c r="B921" s="4"/>
      <c r="C921" s="4"/>
      <c r="D921" s="4"/>
      <c r="E921" s="4"/>
      <c r="F921" s="4"/>
      <c r="G921" s="4"/>
    </row>
    <row r="922" spans="1:7" ht="12.75">
      <c r="A922" s="4"/>
      <c r="B922" s="4"/>
      <c r="C922" s="4"/>
      <c r="D922" s="4"/>
      <c r="E922" s="4"/>
      <c r="F922" s="4"/>
      <c r="G922" s="4"/>
    </row>
    <row r="923" spans="1:7" ht="12.75">
      <c r="A923" s="4"/>
      <c r="B923" s="4"/>
      <c r="C923" s="4"/>
      <c r="D923" s="4"/>
      <c r="E923" s="4"/>
      <c r="F923" s="4"/>
      <c r="G923" s="4"/>
    </row>
    <row r="924" spans="1:7" ht="12.75">
      <c r="A924" s="4"/>
      <c r="B924" s="4"/>
      <c r="C924" s="4"/>
      <c r="D924" s="4"/>
      <c r="E924" s="4"/>
      <c r="F924" s="4"/>
      <c r="G924" s="4"/>
    </row>
    <row r="925" spans="1:7" ht="12.75">
      <c r="A925" s="4"/>
      <c r="B925" s="4"/>
      <c r="C925" s="4"/>
      <c r="D925" s="4"/>
      <c r="E925" s="4"/>
      <c r="F925" s="4"/>
      <c r="G925" s="4"/>
    </row>
    <row r="926" spans="1:7" ht="12.75">
      <c r="A926" s="4"/>
      <c r="B926" s="4"/>
      <c r="C926" s="4"/>
      <c r="D926" s="4"/>
      <c r="E926" s="4"/>
      <c r="F926" s="4"/>
      <c r="G926" s="4"/>
    </row>
    <row r="927" spans="1:7" ht="12.75">
      <c r="A927" s="4"/>
      <c r="B927" s="4"/>
      <c r="C927" s="4"/>
      <c r="D927" s="4"/>
      <c r="E927" s="4"/>
      <c r="F927" s="4"/>
      <c r="G927" s="4"/>
    </row>
    <row r="928" spans="1:7" ht="12.75">
      <c r="A928" s="4"/>
      <c r="B928" s="4"/>
      <c r="C928" s="4"/>
      <c r="D928" s="4"/>
      <c r="E928" s="4"/>
      <c r="F928" s="4"/>
      <c r="G928" s="4"/>
    </row>
    <row r="929" spans="1:7" ht="12.75">
      <c r="A929" s="4"/>
      <c r="B929" s="4"/>
      <c r="C929" s="4"/>
      <c r="D929" s="4"/>
      <c r="E929" s="4"/>
      <c r="F929" s="4"/>
      <c r="G929" s="4"/>
    </row>
    <row r="930" spans="1:7" ht="12.75">
      <c r="A930" s="4"/>
      <c r="B930" s="4"/>
      <c r="C930" s="4"/>
      <c r="D930" s="4"/>
      <c r="E930" s="4"/>
      <c r="F930" s="4"/>
      <c r="G930" s="4"/>
    </row>
    <row r="931" spans="1:7" ht="12.75">
      <c r="A931" s="4"/>
      <c r="B931" s="4"/>
      <c r="C931" s="4"/>
      <c r="D931" s="4"/>
      <c r="E931" s="4"/>
      <c r="F931" s="4"/>
      <c r="G931" s="4"/>
    </row>
    <row r="932" spans="1:7" ht="12.75">
      <c r="A932" s="4"/>
      <c r="B932" s="4"/>
      <c r="C932" s="4"/>
      <c r="D932" s="4"/>
      <c r="E932" s="4"/>
      <c r="F932" s="4"/>
      <c r="G932" s="4"/>
    </row>
    <row r="933" spans="1:7" ht="12.75">
      <c r="A933" s="4"/>
      <c r="B933" s="4"/>
      <c r="C933" s="4"/>
      <c r="D933" s="4"/>
      <c r="E933" s="4"/>
      <c r="F933" s="4"/>
      <c r="G933" s="4"/>
    </row>
    <row r="934" spans="1:7" ht="12.75">
      <c r="A934" s="4"/>
      <c r="B934" s="4"/>
      <c r="C934" s="4"/>
      <c r="D934" s="4"/>
      <c r="E934" s="4"/>
      <c r="F934" s="4"/>
      <c r="G934" s="4"/>
    </row>
    <row r="935" spans="1:7" ht="12.75">
      <c r="A935" s="4"/>
      <c r="B935" s="4"/>
      <c r="C935" s="4"/>
      <c r="D935" s="4"/>
      <c r="E935" s="4"/>
      <c r="F935" s="4"/>
      <c r="G935" s="4"/>
    </row>
    <row r="936" spans="1:7" ht="12.75">
      <c r="A936" s="4"/>
      <c r="B936" s="4"/>
      <c r="C936" s="4"/>
      <c r="D936" s="4"/>
      <c r="E936" s="4"/>
      <c r="F936" s="4"/>
      <c r="G936" s="4"/>
    </row>
    <row r="937" spans="1:7" ht="12.75">
      <c r="A937" s="4"/>
      <c r="B937" s="4"/>
      <c r="C937" s="4"/>
      <c r="D937" s="4"/>
      <c r="E937" s="4"/>
      <c r="F937" s="4"/>
      <c r="G937" s="4"/>
    </row>
  </sheetData>
  <mergeCells count="11">
    <mergeCell ref="A1:F1"/>
    <mergeCell ref="A2:F2"/>
    <mergeCell ref="A3:F3"/>
    <mergeCell ref="A6:F6"/>
    <mergeCell ref="A11:F11"/>
    <mergeCell ref="A4:F4"/>
    <mergeCell ref="A5:F5"/>
    <mergeCell ref="A7:C7"/>
    <mergeCell ref="D7:F7"/>
    <mergeCell ref="A8:F8"/>
    <mergeCell ref="A10:F10"/>
  </mergeCells>
  <printOptions/>
  <pageMargins left="0.5905511811023623" right="0.3937007874015748" top="0.3937007874015748" bottom="0.3937007874015748"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6"/>
  </sheetPr>
  <dimension ref="A1:D25"/>
  <sheetViews>
    <sheetView workbookViewId="0" topLeftCell="A1">
      <selection activeCell="A4" sqref="A4"/>
    </sheetView>
  </sheetViews>
  <sheetFormatPr defaultColWidth="9.00390625" defaultRowHeight="12.75"/>
  <cols>
    <col min="1" max="1" width="4.375" style="0" customWidth="1"/>
    <col min="2" max="2" width="52.75390625" style="0" customWidth="1"/>
    <col min="3" max="3" width="14.375" style="0" customWidth="1"/>
    <col min="4" max="4" width="12.00390625" style="0" customWidth="1"/>
  </cols>
  <sheetData>
    <row r="1" spans="1:4" ht="12.75">
      <c r="A1" s="163" t="s">
        <v>12</v>
      </c>
      <c r="B1" s="163"/>
      <c r="C1" s="163"/>
      <c r="D1" s="163"/>
    </row>
    <row r="2" spans="1:4" ht="12.75">
      <c r="A2" s="163" t="s">
        <v>720</v>
      </c>
      <c r="B2" s="163"/>
      <c r="C2" s="163"/>
      <c r="D2" s="163"/>
    </row>
    <row r="3" spans="1:4" ht="12.75">
      <c r="A3" s="163" t="s">
        <v>612</v>
      </c>
      <c r="B3" s="163"/>
      <c r="C3" s="163"/>
      <c r="D3" s="163"/>
    </row>
    <row r="5" spans="1:4" ht="12.75">
      <c r="A5" s="163" t="s">
        <v>294</v>
      </c>
      <c r="B5" s="163"/>
      <c r="C5" s="163"/>
      <c r="D5" s="163"/>
    </row>
    <row r="6" spans="1:4" ht="12.75">
      <c r="A6" s="163" t="s">
        <v>720</v>
      </c>
      <c r="B6" s="163"/>
      <c r="C6" s="163"/>
      <c r="D6" s="163"/>
    </row>
    <row r="7" spans="1:4" ht="12.75">
      <c r="A7" s="163" t="s">
        <v>438</v>
      </c>
      <c r="B7" s="163"/>
      <c r="C7" s="163"/>
      <c r="D7" s="163"/>
    </row>
    <row r="8" spans="2:4" ht="12.75">
      <c r="B8" s="1"/>
      <c r="C8" s="1"/>
      <c r="D8" s="1"/>
    </row>
    <row r="9" spans="2:4" ht="18.75" hidden="1">
      <c r="B9" s="108"/>
      <c r="C9" s="108"/>
      <c r="D9" s="109"/>
    </row>
    <row r="10" spans="1:4" ht="16.5">
      <c r="A10" s="191" t="s">
        <v>295</v>
      </c>
      <c r="B10" s="191"/>
      <c r="C10" s="191"/>
      <c r="D10" s="191"/>
    </row>
    <row r="11" spans="1:4" ht="16.5">
      <c r="A11" s="186" t="s">
        <v>296</v>
      </c>
      <c r="B11" s="186"/>
      <c r="C11" s="186"/>
      <c r="D11" s="186"/>
    </row>
    <row r="12" spans="1:4" ht="16.5">
      <c r="A12" s="186" t="s">
        <v>297</v>
      </c>
      <c r="B12" s="186"/>
      <c r="C12" s="186"/>
      <c r="D12" s="186"/>
    </row>
    <row r="13" spans="1:4" ht="16.5">
      <c r="A13" s="186" t="s">
        <v>433</v>
      </c>
      <c r="B13" s="186"/>
      <c r="C13" s="186"/>
      <c r="D13" s="186"/>
    </row>
    <row r="14" spans="1:4" ht="16.5">
      <c r="A14" s="94"/>
      <c r="B14" s="94"/>
      <c r="C14" s="94"/>
      <c r="D14" s="94"/>
    </row>
    <row r="15" spans="2:4" ht="12.75">
      <c r="B15" s="1"/>
      <c r="C15" s="1"/>
      <c r="D15" s="2" t="s">
        <v>914</v>
      </c>
    </row>
    <row r="16" spans="1:4" ht="12.75">
      <c r="A16" s="192" t="s">
        <v>209</v>
      </c>
      <c r="B16" s="165" t="s">
        <v>298</v>
      </c>
      <c r="C16" s="165" t="s">
        <v>299</v>
      </c>
      <c r="D16" s="168" t="s">
        <v>835</v>
      </c>
    </row>
    <row r="17" spans="1:4" ht="12.75">
      <c r="A17" s="192"/>
      <c r="B17" s="165"/>
      <c r="C17" s="165"/>
      <c r="D17" s="169"/>
    </row>
    <row r="18" spans="1:4" ht="56.25">
      <c r="A18" s="110">
        <v>1</v>
      </c>
      <c r="B18" s="111" t="s">
        <v>300</v>
      </c>
      <c r="C18" s="112" t="s">
        <v>301</v>
      </c>
      <c r="D18" s="110">
        <v>2100</v>
      </c>
    </row>
    <row r="19" spans="1:4" ht="56.25">
      <c r="A19" s="110">
        <v>2</v>
      </c>
      <c r="B19" s="111" t="s">
        <v>302</v>
      </c>
      <c r="C19" s="112" t="s">
        <v>303</v>
      </c>
      <c r="D19" s="110">
        <f>2071.5+645</f>
        <v>2716.5</v>
      </c>
    </row>
    <row r="20" spans="1:4" ht="56.25">
      <c r="A20" s="110">
        <v>3</v>
      </c>
      <c r="B20" s="113" t="s">
        <v>434</v>
      </c>
      <c r="C20" s="112" t="s">
        <v>435</v>
      </c>
      <c r="D20" s="110">
        <v>883.4</v>
      </c>
    </row>
    <row r="21" spans="1:4" ht="38.25" customHeight="1">
      <c r="A21" s="110">
        <v>4</v>
      </c>
      <c r="B21" s="113" t="s">
        <v>436</v>
      </c>
      <c r="C21" s="112" t="s">
        <v>435</v>
      </c>
      <c r="D21" s="110">
        <v>1450</v>
      </c>
    </row>
    <row r="22" spans="1:4" ht="24.75" customHeight="1">
      <c r="A22" s="110">
        <v>5</v>
      </c>
      <c r="B22" s="113" t="s">
        <v>304</v>
      </c>
      <c r="C22" s="112" t="s">
        <v>303</v>
      </c>
      <c r="D22" s="110">
        <v>442.5</v>
      </c>
    </row>
    <row r="23" spans="1:4" ht="37.5">
      <c r="A23" s="114">
        <v>6</v>
      </c>
      <c r="B23" s="113" t="s">
        <v>437</v>
      </c>
      <c r="C23" s="112" t="s">
        <v>301</v>
      </c>
      <c r="D23" s="110">
        <v>151.8</v>
      </c>
    </row>
    <row r="24" spans="1:4" ht="56.25">
      <c r="A24" s="114">
        <v>7</v>
      </c>
      <c r="B24" s="113" t="s">
        <v>202</v>
      </c>
      <c r="C24" s="150" t="s">
        <v>435</v>
      </c>
      <c r="D24" s="110">
        <v>50</v>
      </c>
    </row>
    <row r="25" spans="1:4" ht="18.75">
      <c r="A25" s="115" t="s">
        <v>210</v>
      </c>
      <c r="B25" s="53"/>
      <c r="C25" s="116"/>
      <c r="D25" s="110">
        <f>D18+D19+D20+D21+D22+D23+D24</f>
        <v>7794.2</v>
      </c>
    </row>
  </sheetData>
  <mergeCells count="14">
    <mergeCell ref="A12:D12"/>
    <mergeCell ref="A13:D13"/>
    <mergeCell ref="A16:A17"/>
    <mergeCell ref="B16:B17"/>
    <mergeCell ref="C16:C17"/>
    <mergeCell ref="D16:D17"/>
    <mergeCell ref="A1:D1"/>
    <mergeCell ref="A2:D2"/>
    <mergeCell ref="A3:D3"/>
    <mergeCell ref="A11:D11"/>
    <mergeCell ref="A5:D5"/>
    <mergeCell ref="A6:D6"/>
    <mergeCell ref="A7:D7"/>
    <mergeCell ref="A10:D10"/>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C25"/>
  <sheetViews>
    <sheetView workbookViewId="0" topLeftCell="A1">
      <selection activeCell="A6" sqref="A6:C6"/>
    </sheetView>
  </sheetViews>
  <sheetFormatPr defaultColWidth="9.00390625" defaultRowHeight="12.75"/>
  <cols>
    <col min="1" max="1" width="6.125" style="0" customWidth="1"/>
    <col min="2" max="2" width="61.375" style="0" customWidth="1"/>
    <col min="3" max="3" width="22.125" style="0" customWidth="1"/>
  </cols>
  <sheetData>
    <row r="1" spans="1:3" ht="12.75">
      <c r="A1" s="163" t="s">
        <v>527</v>
      </c>
      <c r="B1" s="163"/>
      <c r="C1" s="163"/>
    </row>
    <row r="2" spans="1:3" ht="12.75">
      <c r="A2" s="163" t="s">
        <v>204</v>
      </c>
      <c r="B2" s="163"/>
      <c r="C2" s="163"/>
    </row>
    <row r="3" spans="1:3" ht="12.75">
      <c r="A3" s="163" t="s">
        <v>613</v>
      </c>
      <c r="B3" s="163"/>
      <c r="C3" s="163"/>
    </row>
    <row r="4" spans="1:3" ht="12.75">
      <c r="A4" s="2"/>
      <c r="B4" s="2"/>
      <c r="C4" s="2"/>
    </row>
    <row r="5" spans="1:3" ht="12.75">
      <c r="A5" s="163" t="s">
        <v>203</v>
      </c>
      <c r="B5" s="163"/>
      <c r="C5" s="163"/>
    </row>
    <row r="6" spans="1:3" ht="12.75">
      <c r="A6" s="163" t="s">
        <v>204</v>
      </c>
      <c r="B6" s="163"/>
      <c r="C6" s="163"/>
    </row>
    <row r="7" spans="1:3" ht="12.75">
      <c r="A7" s="163" t="s">
        <v>528</v>
      </c>
      <c r="B7" s="163"/>
      <c r="C7" s="163"/>
    </row>
    <row r="8" spans="2:3" ht="12.75">
      <c r="B8" s="1"/>
      <c r="C8" s="1"/>
    </row>
    <row r="9" spans="1:3" ht="16.5">
      <c r="A9" s="186" t="s">
        <v>524</v>
      </c>
      <c r="B9" s="186"/>
      <c r="C9" s="186"/>
    </row>
    <row r="10" spans="1:3" ht="16.5">
      <c r="A10" s="186" t="s">
        <v>525</v>
      </c>
      <c r="B10" s="186"/>
      <c r="C10" s="186"/>
    </row>
    <row r="11" spans="1:3" ht="18.75" customHeight="1">
      <c r="A11" s="186" t="s">
        <v>526</v>
      </c>
      <c r="B11" s="186"/>
      <c r="C11" s="186"/>
    </row>
    <row r="12" spans="1:3" ht="18.75" customHeight="1">
      <c r="A12" s="149"/>
      <c r="B12" s="149"/>
      <c r="C12" s="149"/>
    </row>
    <row r="13" spans="2:3" ht="12.75">
      <c r="B13" s="1"/>
      <c r="C13" s="2" t="s">
        <v>914</v>
      </c>
    </row>
    <row r="14" spans="1:3" ht="12.75">
      <c r="A14" s="192" t="s">
        <v>209</v>
      </c>
      <c r="B14" s="165" t="s">
        <v>211</v>
      </c>
      <c r="C14" s="165" t="s">
        <v>835</v>
      </c>
    </row>
    <row r="15" spans="1:3" ht="12.75">
      <c r="A15" s="192"/>
      <c r="B15" s="165"/>
      <c r="C15" s="165"/>
    </row>
    <row r="16" spans="1:3" ht="18.75">
      <c r="A16" s="96">
        <v>1</v>
      </c>
      <c r="B16" s="96" t="s">
        <v>212</v>
      </c>
      <c r="C16" s="151">
        <v>1757.1</v>
      </c>
    </row>
    <row r="17" spans="1:3" ht="18.75">
      <c r="A17" s="96">
        <f>A16+1</f>
        <v>2</v>
      </c>
      <c r="B17" s="96" t="s">
        <v>213</v>
      </c>
      <c r="C17" s="152">
        <v>5812.2</v>
      </c>
    </row>
    <row r="18" spans="1:3" ht="18.75">
      <c r="A18" s="96">
        <f aca="true" t="shared" si="0" ref="A18:A24">A17+1</f>
        <v>3</v>
      </c>
      <c r="B18" s="96" t="s">
        <v>214</v>
      </c>
      <c r="C18" s="152">
        <v>3645.3</v>
      </c>
    </row>
    <row r="19" spans="1:3" ht="18.75">
      <c r="A19" s="96">
        <f t="shared" si="0"/>
        <v>4</v>
      </c>
      <c r="B19" s="96" t="s">
        <v>215</v>
      </c>
      <c r="C19" s="152">
        <v>3669.5</v>
      </c>
    </row>
    <row r="20" spans="1:3" ht="18.75">
      <c r="A20" s="96">
        <f t="shared" si="0"/>
        <v>5</v>
      </c>
      <c r="B20" s="96" t="s">
        <v>216</v>
      </c>
      <c r="C20" s="152">
        <v>4333.9</v>
      </c>
    </row>
    <row r="21" spans="1:3" ht="18.75">
      <c r="A21" s="96">
        <f t="shared" si="0"/>
        <v>6</v>
      </c>
      <c r="B21" s="96" t="s">
        <v>217</v>
      </c>
      <c r="C21" s="152">
        <v>3816</v>
      </c>
    </row>
    <row r="22" spans="1:3" ht="18.75">
      <c r="A22" s="96">
        <f t="shared" si="0"/>
        <v>7</v>
      </c>
      <c r="B22" s="96" t="s">
        <v>218</v>
      </c>
      <c r="C22" s="152">
        <v>3583.4</v>
      </c>
    </row>
    <row r="23" spans="1:3" ht="18.75">
      <c r="A23" s="96">
        <v>8</v>
      </c>
      <c r="B23" s="96" t="s">
        <v>220</v>
      </c>
      <c r="C23" s="152">
        <v>673.6</v>
      </c>
    </row>
    <row r="24" spans="1:3" ht="18.75">
      <c r="A24" s="96">
        <f t="shared" si="0"/>
        <v>9</v>
      </c>
      <c r="B24" s="96" t="s">
        <v>221</v>
      </c>
      <c r="C24" s="152">
        <v>14614.5</v>
      </c>
    </row>
    <row r="25" spans="1:3" ht="18.75">
      <c r="A25" s="96"/>
      <c r="B25" s="96" t="s">
        <v>210</v>
      </c>
      <c r="C25" s="152">
        <f>C17+C18+C19+C20+C21+C22+C23+C24+C16</f>
        <v>41905.5</v>
      </c>
    </row>
  </sheetData>
  <mergeCells count="12">
    <mergeCell ref="A1:C1"/>
    <mergeCell ref="A2:C2"/>
    <mergeCell ref="A3:C3"/>
    <mergeCell ref="A9:C9"/>
    <mergeCell ref="A5:C5"/>
    <mergeCell ref="A6:C6"/>
    <mergeCell ref="A7:C7"/>
    <mergeCell ref="A10:C10"/>
    <mergeCell ref="A11:C11"/>
    <mergeCell ref="A14:A15"/>
    <mergeCell ref="B14:B15"/>
    <mergeCell ref="C14:C15"/>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24"/>
  </sheetPr>
  <dimension ref="A1:D27"/>
  <sheetViews>
    <sheetView workbookViewId="0" topLeftCell="A1">
      <selection activeCell="A4" sqref="A4"/>
    </sheetView>
  </sheetViews>
  <sheetFormatPr defaultColWidth="9.00390625" defaultRowHeight="12.75"/>
  <cols>
    <col min="1" max="1" width="6.125" style="0" customWidth="1"/>
    <col min="2" max="2" width="65.625" style="0" customWidth="1"/>
    <col min="3" max="3" width="15.125" style="0" customWidth="1"/>
  </cols>
  <sheetData>
    <row r="1" spans="1:3" ht="12.75">
      <c r="A1" s="163" t="s">
        <v>34</v>
      </c>
      <c r="B1" s="163"/>
      <c r="C1" s="163"/>
    </row>
    <row r="2" spans="1:3" ht="12.75">
      <c r="A2" s="163" t="s">
        <v>530</v>
      </c>
      <c r="B2" s="163"/>
      <c r="C2" s="163"/>
    </row>
    <row r="3" spans="1:3" ht="12.75">
      <c r="A3" s="163" t="s">
        <v>614</v>
      </c>
      <c r="B3" s="163"/>
      <c r="C3" s="163"/>
    </row>
    <row r="5" spans="1:4" ht="12.75">
      <c r="A5" s="163" t="s">
        <v>529</v>
      </c>
      <c r="B5" s="163"/>
      <c r="C5" s="163"/>
      <c r="D5" s="95"/>
    </row>
    <row r="6" spans="1:4" ht="12.75">
      <c r="A6" s="163" t="s">
        <v>530</v>
      </c>
      <c r="B6" s="163"/>
      <c r="C6" s="163"/>
      <c r="D6" s="95"/>
    </row>
    <row r="7" spans="1:4" ht="12.75">
      <c r="A7" s="163" t="s">
        <v>531</v>
      </c>
      <c r="B7" s="163"/>
      <c r="C7" s="163"/>
      <c r="D7" s="95"/>
    </row>
    <row r="8" spans="2:3" ht="12.75">
      <c r="B8" s="1"/>
      <c r="C8" s="1"/>
    </row>
    <row r="9" spans="2:3" ht="12.75">
      <c r="B9" s="1"/>
      <c r="C9" s="1"/>
    </row>
    <row r="10" spans="1:4" ht="16.5">
      <c r="A10" s="186" t="s">
        <v>524</v>
      </c>
      <c r="B10" s="186"/>
      <c r="C10" s="186"/>
      <c r="D10" s="94"/>
    </row>
    <row r="11" spans="1:4" ht="16.5">
      <c r="A11" s="186" t="s">
        <v>532</v>
      </c>
      <c r="B11" s="186"/>
      <c r="C11" s="186"/>
      <c r="D11" s="94"/>
    </row>
    <row r="12" spans="1:4" ht="16.5">
      <c r="A12" s="186" t="s">
        <v>533</v>
      </c>
      <c r="B12" s="186"/>
      <c r="C12" s="186"/>
      <c r="D12" s="94"/>
    </row>
    <row r="13" spans="1:3" ht="16.5">
      <c r="A13" s="99"/>
      <c r="B13" s="186"/>
      <c r="C13" s="186"/>
    </row>
    <row r="14" spans="2:3" ht="12.75">
      <c r="B14" s="1"/>
      <c r="C14" s="2" t="s">
        <v>914</v>
      </c>
    </row>
    <row r="15" spans="1:3" ht="12.75">
      <c r="A15" s="192" t="s">
        <v>209</v>
      </c>
      <c r="B15" s="165" t="s">
        <v>211</v>
      </c>
      <c r="C15" s="165" t="s">
        <v>835</v>
      </c>
    </row>
    <row r="16" spans="1:3" ht="12.75">
      <c r="A16" s="192"/>
      <c r="B16" s="165"/>
      <c r="C16" s="165"/>
    </row>
    <row r="17" spans="1:3" ht="18.75">
      <c r="A17" s="96">
        <v>1</v>
      </c>
      <c r="B17" s="96" t="s">
        <v>212</v>
      </c>
      <c r="C17" s="152">
        <v>249.3</v>
      </c>
    </row>
    <row r="18" spans="1:3" ht="18.75">
      <c r="A18" s="96">
        <f>A17+1</f>
        <v>2</v>
      </c>
      <c r="B18" s="96" t="s">
        <v>213</v>
      </c>
      <c r="C18" s="96">
        <v>1558.7</v>
      </c>
    </row>
    <row r="19" spans="1:3" ht="18.75">
      <c r="A19" s="96">
        <f aca="true" t="shared" si="0" ref="A19:A26">A18+1</f>
        <v>3</v>
      </c>
      <c r="B19" s="96" t="s">
        <v>214</v>
      </c>
      <c r="C19" s="96">
        <v>1727.8</v>
      </c>
    </row>
    <row r="20" spans="1:3" ht="18.75">
      <c r="A20" s="96">
        <f t="shared" si="0"/>
        <v>4</v>
      </c>
      <c r="B20" s="96" t="s">
        <v>215</v>
      </c>
      <c r="C20" s="153">
        <v>730.7</v>
      </c>
    </row>
    <row r="21" spans="1:3" ht="18.75">
      <c r="A21" s="96">
        <f t="shared" si="0"/>
        <v>5</v>
      </c>
      <c r="B21" s="96" t="s">
        <v>216</v>
      </c>
      <c r="C21" s="96">
        <v>1044.7</v>
      </c>
    </row>
    <row r="22" spans="1:3" ht="18.75">
      <c r="A22" s="96">
        <f t="shared" si="0"/>
        <v>6</v>
      </c>
      <c r="B22" s="96" t="s">
        <v>217</v>
      </c>
      <c r="C22" s="96">
        <v>965.1</v>
      </c>
    </row>
    <row r="23" spans="1:3" ht="18.75">
      <c r="A23" s="96">
        <f t="shared" si="0"/>
        <v>7</v>
      </c>
      <c r="B23" s="96" t="s">
        <v>218</v>
      </c>
      <c r="C23" s="96">
        <v>921.2</v>
      </c>
    </row>
    <row r="24" spans="1:3" ht="18.75">
      <c r="A24" s="96">
        <f t="shared" si="0"/>
        <v>8</v>
      </c>
      <c r="B24" s="96" t="s">
        <v>219</v>
      </c>
      <c r="C24" s="96">
        <v>373.7</v>
      </c>
    </row>
    <row r="25" spans="1:3" ht="18.75">
      <c r="A25" s="96">
        <f t="shared" si="0"/>
        <v>9</v>
      </c>
      <c r="B25" s="96" t="s">
        <v>220</v>
      </c>
      <c r="C25" s="96">
        <v>232.3</v>
      </c>
    </row>
    <row r="26" spans="1:3" ht="18.75">
      <c r="A26" s="96">
        <f t="shared" si="0"/>
        <v>10</v>
      </c>
      <c r="B26" s="96" t="s">
        <v>221</v>
      </c>
      <c r="C26" s="96">
        <v>1260.9</v>
      </c>
    </row>
    <row r="27" spans="1:3" ht="18.75">
      <c r="A27" s="96"/>
      <c r="B27" s="96" t="s">
        <v>210</v>
      </c>
      <c r="C27" s="152">
        <f>C18+C19+C20+C21+C22+C25+C26+C24+C23+C17</f>
        <v>9064.4</v>
      </c>
    </row>
  </sheetData>
  <mergeCells count="13">
    <mergeCell ref="A12:C12"/>
    <mergeCell ref="B13:C13"/>
    <mergeCell ref="A15:A16"/>
    <mergeCell ref="B15:B16"/>
    <mergeCell ref="C15:C16"/>
    <mergeCell ref="A1:C1"/>
    <mergeCell ref="A2:C2"/>
    <mergeCell ref="A3:C3"/>
    <mergeCell ref="A11:C11"/>
    <mergeCell ref="A5:C5"/>
    <mergeCell ref="A6:C6"/>
    <mergeCell ref="A7:C7"/>
    <mergeCell ref="A10:C10"/>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1"/>
  </sheetPr>
  <dimension ref="A1:C25"/>
  <sheetViews>
    <sheetView workbookViewId="0" topLeftCell="A1">
      <selection activeCell="A6" sqref="A6:C6"/>
    </sheetView>
  </sheetViews>
  <sheetFormatPr defaultColWidth="9.00390625" defaultRowHeight="12.75"/>
  <cols>
    <col min="1" max="1" width="4.625" style="0" customWidth="1"/>
    <col min="2" max="2" width="61.25390625" style="0" customWidth="1"/>
    <col min="3" max="3" width="23.125" style="0" customWidth="1"/>
  </cols>
  <sheetData>
    <row r="1" spans="1:3" ht="12.75">
      <c r="A1" s="163" t="s">
        <v>40</v>
      </c>
      <c r="B1" s="163"/>
      <c r="C1" s="163"/>
    </row>
    <row r="2" spans="1:3" ht="12.75">
      <c r="A2" s="163" t="s">
        <v>530</v>
      </c>
      <c r="B2" s="163"/>
      <c r="C2" s="163"/>
    </row>
    <row r="3" spans="1:3" ht="12.75">
      <c r="A3" s="163" t="s">
        <v>615</v>
      </c>
      <c r="B3" s="163"/>
      <c r="C3" s="163"/>
    </row>
    <row r="5" spans="1:3" ht="12.75">
      <c r="A5" s="163" t="s">
        <v>35</v>
      </c>
      <c r="B5" s="163"/>
      <c r="C5" s="163"/>
    </row>
    <row r="6" spans="1:3" ht="12.75">
      <c r="A6" s="163" t="s">
        <v>530</v>
      </c>
      <c r="B6" s="163"/>
      <c r="C6" s="163"/>
    </row>
    <row r="7" spans="1:3" ht="12.75">
      <c r="A7" s="163" t="s">
        <v>36</v>
      </c>
      <c r="B7" s="163"/>
      <c r="C7" s="163"/>
    </row>
    <row r="8" spans="2:3" ht="12.75">
      <c r="B8" s="1"/>
      <c r="C8" s="1"/>
    </row>
    <row r="9" spans="1:3" ht="16.5">
      <c r="A9" s="94" t="s">
        <v>37</v>
      </c>
      <c r="B9" s="94"/>
      <c r="C9" s="94"/>
    </row>
    <row r="10" spans="1:3" ht="16.5">
      <c r="A10" s="186" t="s">
        <v>38</v>
      </c>
      <c r="B10" s="186"/>
      <c r="C10" s="186"/>
    </row>
    <row r="11" spans="1:3" ht="18.75">
      <c r="A11" s="162"/>
      <c r="B11" s="162"/>
      <c r="C11" s="162"/>
    </row>
    <row r="12" spans="2:3" ht="12.75">
      <c r="B12" s="1"/>
      <c r="C12" s="2" t="s">
        <v>914</v>
      </c>
    </row>
    <row r="13" spans="1:3" ht="12.75">
      <c r="A13" s="192" t="s">
        <v>209</v>
      </c>
      <c r="B13" s="165" t="s">
        <v>39</v>
      </c>
      <c r="C13" s="165" t="s">
        <v>835</v>
      </c>
    </row>
    <row r="14" spans="1:3" ht="12.75">
      <c r="A14" s="192"/>
      <c r="B14" s="165"/>
      <c r="C14" s="165"/>
    </row>
    <row r="15" spans="1:3" ht="18.75">
      <c r="A15" s="96">
        <v>1</v>
      </c>
      <c r="B15" s="96" t="s">
        <v>212</v>
      </c>
      <c r="C15" s="152">
        <v>96.2</v>
      </c>
    </row>
    <row r="16" spans="1:3" ht="18.75">
      <c r="A16" s="96">
        <f>A15+1</f>
        <v>2</v>
      </c>
      <c r="B16" s="96" t="s">
        <v>214</v>
      </c>
      <c r="C16" s="152">
        <v>338.3</v>
      </c>
    </row>
    <row r="17" spans="1:3" ht="18.75">
      <c r="A17" s="96">
        <f aca="true" t="shared" si="0" ref="A17:A24">A16+1</f>
        <v>3</v>
      </c>
      <c r="B17" s="96" t="s">
        <v>213</v>
      </c>
      <c r="C17" s="152">
        <v>30</v>
      </c>
    </row>
    <row r="18" spans="1:3" ht="18.75">
      <c r="A18" s="96">
        <f t="shared" si="0"/>
        <v>4</v>
      </c>
      <c r="B18" s="96" t="s">
        <v>215</v>
      </c>
      <c r="C18" s="152">
        <v>1953.9</v>
      </c>
    </row>
    <row r="19" spans="1:3" ht="18.75">
      <c r="A19" s="96">
        <f t="shared" si="0"/>
        <v>5</v>
      </c>
      <c r="B19" s="96" t="s">
        <v>216</v>
      </c>
      <c r="C19" s="152">
        <v>1616.1</v>
      </c>
    </row>
    <row r="20" spans="1:3" ht="18.75">
      <c r="A20" s="96">
        <f t="shared" si="0"/>
        <v>6</v>
      </c>
      <c r="B20" s="96" t="s">
        <v>217</v>
      </c>
      <c r="C20" s="152">
        <v>1998.5</v>
      </c>
    </row>
    <row r="21" spans="1:3" ht="18.75">
      <c r="A21" s="96">
        <f t="shared" si="0"/>
        <v>7</v>
      </c>
      <c r="B21" s="96" t="s">
        <v>218</v>
      </c>
      <c r="C21" s="152">
        <v>775.2</v>
      </c>
    </row>
    <row r="22" spans="1:3" ht="18.75">
      <c r="A22" s="96">
        <f t="shared" si="0"/>
        <v>8</v>
      </c>
      <c r="B22" s="96" t="s">
        <v>219</v>
      </c>
      <c r="C22" s="152">
        <v>2002</v>
      </c>
    </row>
    <row r="23" spans="1:3" ht="18.75">
      <c r="A23" s="96">
        <f t="shared" si="0"/>
        <v>9</v>
      </c>
      <c r="B23" s="96" t="s">
        <v>220</v>
      </c>
      <c r="C23" s="152">
        <v>1881.9</v>
      </c>
    </row>
    <row r="24" spans="1:3" ht="18.75">
      <c r="A24" s="96">
        <f t="shared" si="0"/>
        <v>10</v>
      </c>
      <c r="B24" s="96" t="s">
        <v>221</v>
      </c>
      <c r="C24" s="152">
        <v>897.4</v>
      </c>
    </row>
    <row r="25" spans="1:3" ht="18.75">
      <c r="A25" s="96"/>
      <c r="B25" s="96" t="s">
        <v>210</v>
      </c>
      <c r="C25" s="152">
        <f>C15+C20+C23+C18+C19+C16+C21+C22+C24+C17</f>
        <v>11589.5</v>
      </c>
    </row>
  </sheetData>
  <mergeCells count="11">
    <mergeCell ref="A13:A14"/>
    <mergeCell ref="B13:B14"/>
    <mergeCell ref="C13:C14"/>
    <mergeCell ref="A5:C5"/>
    <mergeCell ref="A6:C6"/>
    <mergeCell ref="A7:C7"/>
    <mergeCell ref="A10:C10"/>
    <mergeCell ref="A1:C1"/>
    <mergeCell ref="A2:C2"/>
    <mergeCell ref="A3:C3"/>
    <mergeCell ref="A11:C11"/>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1"/>
  </sheetPr>
  <dimension ref="A1:F23"/>
  <sheetViews>
    <sheetView workbookViewId="0" topLeftCell="A1">
      <selection activeCell="A4" sqref="A4"/>
    </sheetView>
  </sheetViews>
  <sheetFormatPr defaultColWidth="9.00390625" defaultRowHeight="12.75"/>
  <cols>
    <col min="1" max="1" width="4.875" style="0" customWidth="1"/>
    <col min="2" max="2" width="41.00390625" style="0" customWidth="1"/>
    <col min="3" max="3" width="12.875" style="0" customWidth="1"/>
    <col min="4" max="4" width="16.375" style="0" customWidth="1"/>
    <col min="5" max="5" width="16.00390625" style="0" customWidth="1"/>
  </cols>
  <sheetData>
    <row r="1" spans="1:5" ht="12.75">
      <c r="A1" s="163" t="s">
        <v>634</v>
      </c>
      <c r="B1" s="163"/>
      <c r="C1" s="163"/>
      <c r="D1" s="163"/>
      <c r="E1" s="163"/>
    </row>
    <row r="2" spans="1:5" ht="12.75">
      <c r="A2" s="163" t="s">
        <v>42</v>
      </c>
      <c r="B2" s="163"/>
      <c r="C2" s="163"/>
      <c r="D2" s="163"/>
      <c r="E2" s="163"/>
    </row>
    <row r="3" spans="1:5" ht="12.75">
      <c r="A3" s="163" t="s">
        <v>616</v>
      </c>
      <c r="B3" s="163"/>
      <c r="C3" s="163"/>
      <c r="D3" s="163"/>
      <c r="E3" s="163"/>
    </row>
    <row r="5" spans="1:5" ht="12.75">
      <c r="A5" s="163" t="s">
        <v>41</v>
      </c>
      <c r="B5" s="163"/>
      <c r="C5" s="163"/>
      <c r="D5" s="163"/>
      <c r="E5" s="163"/>
    </row>
    <row r="6" spans="1:5" ht="12.75">
      <c r="A6" s="163" t="s">
        <v>42</v>
      </c>
      <c r="B6" s="163"/>
      <c r="C6" s="163"/>
      <c r="D6" s="163"/>
      <c r="E6" s="163"/>
    </row>
    <row r="7" spans="1:5" ht="12.75">
      <c r="A7" s="163" t="s">
        <v>43</v>
      </c>
      <c r="B7" s="163"/>
      <c r="C7" s="163"/>
      <c r="D7" s="163"/>
      <c r="E7" s="163"/>
    </row>
    <row r="9" spans="2:5" ht="12.75">
      <c r="B9" s="1"/>
      <c r="C9" s="1"/>
      <c r="D9" s="1"/>
      <c r="E9" s="1"/>
    </row>
    <row r="10" spans="1:6" ht="16.5">
      <c r="A10" s="186" t="s">
        <v>974</v>
      </c>
      <c r="B10" s="186"/>
      <c r="C10" s="186"/>
      <c r="D10" s="186"/>
      <c r="E10" s="186"/>
      <c r="F10" s="94"/>
    </row>
    <row r="11" spans="1:6" ht="16.5">
      <c r="A11" s="186" t="s">
        <v>44</v>
      </c>
      <c r="B11" s="186"/>
      <c r="C11" s="186"/>
      <c r="D11" s="186"/>
      <c r="E11" s="186"/>
      <c r="F11" s="94"/>
    </row>
    <row r="12" spans="1:6" ht="16.5">
      <c r="A12" s="186" t="s">
        <v>45</v>
      </c>
      <c r="B12" s="186"/>
      <c r="C12" s="186"/>
      <c r="D12" s="186"/>
      <c r="E12" s="186"/>
      <c r="F12" s="94"/>
    </row>
    <row r="13" spans="1:6" ht="16.5">
      <c r="A13" s="186" t="s">
        <v>46</v>
      </c>
      <c r="B13" s="186"/>
      <c r="C13" s="186"/>
      <c r="D13" s="186"/>
      <c r="E13" s="186"/>
      <c r="F13" s="94"/>
    </row>
    <row r="14" spans="1:6" ht="16.5">
      <c r="A14" s="186"/>
      <c r="B14" s="186"/>
      <c r="C14" s="186"/>
      <c r="D14" s="186"/>
      <c r="E14" s="186"/>
      <c r="F14" s="94"/>
    </row>
    <row r="15" spans="2:5" ht="12.75">
      <c r="B15" s="1"/>
      <c r="C15" s="1"/>
      <c r="D15" s="1"/>
      <c r="E15" s="2" t="s">
        <v>914</v>
      </c>
    </row>
    <row r="16" spans="2:5" ht="12.75">
      <c r="B16" s="1"/>
      <c r="C16" s="1"/>
      <c r="D16" s="1"/>
      <c r="E16" s="2"/>
    </row>
    <row r="17" spans="1:5" ht="12.75">
      <c r="A17" s="192" t="s">
        <v>209</v>
      </c>
      <c r="B17" s="165" t="s">
        <v>211</v>
      </c>
      <c r="C17" s="165" t="s">
        <v>11</v>
      </c>
      <c r="D17" s="193" t="s">
        <v>47</v>
      </c>
      <c r="E17" s="193"/>
    </row>
    <row r="18" spans="1:5" ht="12.75">
      <c r="A18" s="192"/>
      <c r="B18" s="165"/>
      <c r="C18" s="165"/>
      <c r="D18" s="168" t="s">
        <v>48</v>
      </c>
      <c r="E18" s="168" t="s">
        <v>49</v>
      </c>
    </row>
    <row r="19" spans="1:5" ht="39.75" customHeight="1">
      <c r="A19" s="192"/>
      <c r="B19" s="165"/>
      <c r="C19" s="165"/>
      <c r="D19" s="169"/>
      <c r="E19" s="169"/>
    </row>
    <row r="20" spans="1:5" ht="18.75">
      <c r="A20" s="96">
        <v>1</v>
      </c>
      <c r="B20" s="96" t="s">
        <v>213</v>
      </c>
      <c r="C20" s="154">
        <f>D20+E20</f>
        <v>600</v>
      </c>
      <c r="D20" s="154">
        <v>300</v>
      </c>
      <c r="E20" s="97">
        <v>300</v>
      </c>
    </row>
    <row r="21" spans="1:5" ht="18.75">
      <c r="A21" s="96">
        <v>2</v>
      </c>
      <c r="B21" s="96" t="s">
        <v>216</v>
      </c>
      <c r="C21" s="154">
        <f>D21+E21</f>
        <v>800</v>
      </c>
      <c r="D21" s="154">
        <v>800</v>
      </c>
      <c r="E21" s="97"/>
    </row>
    <row r="22" spans="1:5" ht="18.75">
      <c r="A22" s="96">
        <v>3</v>
      </c>
      <c r="B22" s="96" t="s">
        <v>217</v>
      </c>
      <c r="C22" s="154">
        <f>D22+E22</f>
        <v>30</v>
      </c>
      <c r="D22" s="154">
        <v>30</v>
      </c>
      <c r="E22" s="97"/>
    </row>
    <row r="23" spans="1:5" ht="18.75">
      <c r="A23" s="96"/>
      <c r="B23" s="96" t="s">
        <v>210</v>
      </c>
      <c r="C23" s="96">
        <f>C20+C21+C22</f>
        <v>1430</v>
      </c>
      <c r="D23" s="96">
        <f>D20+D21+D22</f>
        <v>1130</v>
      </c>
      <c r="E23" s="96">
        <f>E20+E21+E22</f>
        <v>300</v>
      </c>
    </row>
  </sheetData>
  <mergeCells count="17">
    <mergeCell ref="A12:E12"/>
    <mergeCell ref="A13:E13"/>
    <mergeCell ref="A14:E14"/>
    <mergeCell ref="A5:E5"/>
    <mergeCell ref="A6:E6"/>
    <mergeCell ref="A7:E7"/>
    <mergeCell ref="A10:E10"/>
    <mergeCell ref="A1:E1"/>
    <mergeCell ref="A2:E2"/>
    <mergeCell ref="A3:E3"/>
    <mergeCell ref="A17:A19"/>
    <mergeCell ref="B17:B19"/>
    <mergeCell ref="C17:C19"/>
    <mergeCell ref="D17:E17"/>
    <mergeCell ref="D18:D19"/>
    <mergeCell ref="E18:E19"/>
    <mergeCell ref="A11:E11"/>
  </mergeCells>
  <printOptions/>
  <pageMargins left="0.7874015748031497"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dc:creator>
  <cp:keywords/>
  <dc:description/>
  <cp:lastModifiedBy>Адм</cp:lastModifiedBy>
  <cp:lastPrinted>2012-03-30T07:45:32Z</cp:lastPrinted>
  <dcterms:created xsi:type="dcterms:W3CDTF">2006-11-13T09:28:10Z</dcterms:created>
  <dcterms:modified xsi:type="dcterms:W3CDTF">2012-04-16T01:07:20Z</dcterms:modified>
  <cp:category/>
  <cp:version/>
  <cp:contentType/>
  <cp:contentStatus/>
</cp:coreProperties>
</file>