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Приложение 5" sheetId="1" r:id="rId1"/>
    <sheet name="Приложение 6" sheetId="2" r:id="rId2"/>
  </sheets>
  <definedNames>
    <definedName name="_Toc260137834" localSheetId="0">'Приложение 5'!$A$1</definedName>
    <definedName name="_Toc260137834" localSheetId="1">'Приложение 6'!$A$1</definedName>
    <definedName name="_xlnm.Print_Titles" localSheetId="0">'Приложение 5'!$14:$16</definedName>
    <definedName name="_xlnm.Print_Titles" localSheetId="1">'Приложение 6'!$6:$8</definedName>
    <definedName name="_xlnm.Print_Area" localSheetId="1">'Приложение 6'!$A$1:$L$129</definedName>
  </definedNames>
  <calcPr fullCalcOnLoad="1"/>
</workbook>
</file>

<file path=xl/sharedStrings.xml><?xml version="1.0" encoding="utf-8"?>
<sst xmlns="http://schemas.openxmlformats.org/spreadsheetml/2006/main" count="677" uniqueCount="483">
  <si>
    <t>(П.10/ П.6)∙100</t>
  </si>
  <si>
    <t>А.6.</t>
  </si>
  <si>
    <t>Объем внебюджетных средств, используемых для финансирования мероприятий по энергосбережению и повышению энергетической эффективности, в общем объеме финансирования муниципальной программы</t>
  </si>
  <si>
    <t>(П.18/ П.17)∙100</t>
  </si>
  <si>
    <t>А.7.</t>
  </si>
  <si>
    <t>Изменение объема производства энергетических ресурсов с использованием возобновляемых источников энергии и (или) вторичных энергетических ресурсов</t>
  </si>
  <si>
    <t>т.у.т.</t>
  </si>
  <si>
    <t>П.15.(n) - П.15.(2009)</t>
  </si>
  <si>
    <t>Изменение (динамика) рассчитывается при  n →2020г.</t>
  </si>
  <si>
    <t>А.8.</t>
  </si>
  <si>
    <t>Доля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МО</t>
  </si>
  <si>
    <t>(П.15./ П.16.)∙100</t>
  </si>
  <si>
    <t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t>
  </si>
  <si>
    <t>В.1.</t>
  </si>
  <si>
    <t>Экономия ЭЭ в натуральном выражении</t>
  </si>
  <si>
    <t>Прогноз экономии ЭЭ осуществляется при стабилизации МП на уровне 2007 г.</t>
  </si>
  <si>
    <t>В.2.</t>
  </si>
  <si>
    <t>Экономия ЭЭ  в стоимостном выражении</t>
  </si>
  <si>
    <t>В.1.∙ П.11.(2007)</t>
  </si>
  <si>
    <t>Прогноз экономии ЭЭ осуществляется в ценах 2007 г.</t>
  </si>
  <si>
    <t>В.3.</t>
  </si>
  <si>
    <t>Экономия ТЭ в натуральном выражении</t>
  </si>
  <si>
    <t>Прогноз экономии ТЭ осуществляется при стабилизации МП на уровне 2007 г.</t>
  </si>
  <si>
    <t>В.4.</t>
  </si>
  <si>
    <t>Экономия ТЭ  в стоимостном выражении</t>
  </si>
  <si>
    <t xml:space="preserve"> тыс.руб.</t>
  </si>
  <si>
    <t>В.3.∙ П.12.(2007)</t>
  </si>
  <si>
    <t>Прогноз экономии ТЭ осуществляется в ценах 2007 г.</t>
  </si>
  <si>
    <t>В.5.</t>
  </si>
  <si>
    <t>Экономия воды в натуральном выражении</t>
  </si>
  <si>
    <t>тыс.м.куб</t>
  </si>
  <si>
    <t>Прогноз экономии воды осуществляется при стабилизации МП на уровне 2007 г.</t>
  </si>
  <si>
    <t>В.6.</t>
  </si>
  <si>
    <t>Экономия воды в стоимостном выражении</t>
  </si>
  <si>
    <t>В.5.∙ П.13.(2007)</t>
  </si>
  <si>
    <t>Прогноз экономии воды осуществляется в ценах 2007г.</t>
  </si>
  <si>
    <t>В.7.</t>
  </si>
  <si>
    <t>Экономия природного газа  в натуральном выражении</t>
  </si>
  <si>
    <t>Прогноз экономии газа осуществляется при стабилизации МП на уровне 2007 г.</t>
  </si>
  <si>
    <t>В.8.</t>
  </si>
  <si>
    <t>Экономия природного газа  в стоимостном выражении</t>
  </si>
  <si>
    <t>руб.</t>
  </si>
  <si>
    <t>В.7.∙ П.14.(2007)</t>
  </si>
  <si>
    <t>Прогноз экономии газа осуществляется в ценах 2007 г.</t>
  </si>
  <si>
    <t>Группа С. Целевые показатели в области энергосбережения и повышения энергетической эффективности в бюджетном секторе</t>
  </si>
  <si>
    <t>С.1.</t>
  </si>
  <si>
    <t xml:space="preserve">Уд.расход ТЭ БУ на 1 кв. метр общей площади, расчеты за которую осуществляются с использованием приборов учета </t>
  </si>
  <si>
    <t>Гкал/кв.м.</t>
  </si>
  <si>
    <t>П.19.(n)/ П.20.(n)</t>
  </si>
  <si>
    <t>С.2.</t>
  </si>
  <si>
    <t xml:space="preserve">Уд.расход ТЭ БУ на 1 кв. метр общей площади, расчеты за которую осуществляются с применением расчетных способов </t>
  </si>
  <si>
    <t>П.21.(n)/ П.22.(n)</t>
  </si>
  <si>
    <t>С.3</t>
  </si>
  <si>
    <t>Изменение уд.расхода ТЭ БУ, расчеты за которую осуществляются с использованием приборов учета на 1 кв.м. общей площади</t>
  </si>
  <si>
    <t>С.1.(n) - C.1.(2009)</t>
  </si>
  <si>
    <t>где n →2020г.</t>
  </si>
  <si>
    <t>С.4.</t>
  </si>
  <si>
    <t>Изменение уд.расхода ТЭ БУ, расчеты за которую осуществляются с применением расчетным способом на 1 кв.м. общей площади</t>
  </si>
  <si>
    <t>С.2.(n) - C.2.(2009)</t>
  </si>
  <si>
    <t>С.5.</t>
  </si>
  <si>
    <t>Изменение отношения уд.расхода ТЭ БУ, расчеты за которую осуществляются с применением расчетных способов, к уд.расходу ТЭ БУ, расчеты за которую осуществляются с использованием приборов учета</t>
  </si>
  <si>
    <t>-</t>
  </si>
  <si>
    <t>С.2(n)/С.1(n) - С.2(2009)/С.1(2009)</t>
  </si>
  <si>
    <t>С.6.</t>
  </si>
  <si>
    <t>Уд.расход воды на снабжение БУ, расчеты за которую осуществляются с использованием приборов учета на 1 чел.</t>
  </si>
  <si>
    <t>куб.м./чел.</t>
  </si>
  <si>
    <t>П.23./ П.24.</t>
  </si>
  <si>
    <t>С.7.</t>
  </si>
  <si>
    <t>Уд.расход воды на обеспечение БУ, расчеты за которую осуществляются с применением расчетных способов на 1 чел.</t>
  </si>
  <si>
    <t>П.25/ П.26.</t>
  </si>
  <si>
    <t>С.8.</t>
  </si>
  <si>
    <t>Изменение уд.расхода воды на обеспечение БУ, расчеты за которую осуществляются с использованием приборов учета на 1 чел.</t>
  </si>
  <si>
    <t>С.6.(n) - C.6.(2009)</t>
  </si>
  <si>
    <t>С.9.</t>
  </si>
  <si>
    <t>Изменение уд.расхода воды на обеспечение БУ, расчеты за которую осуществляются с применением расчетных способов на 1 чел.</t>
  </si>
  <si>
    <t>С.7.(n) - C.7.(2009)</t>
  </si>
  <si>
    <t>С.10.</t>
  </si>
  <si>
    <t>Изменение отношения уд.расхода воды на обеспечение БУ, расчеты за которую осуществляются с применением расчетных способов, к уд.расходу воды на обеспечение БУ, расчеты за которую осуществляются с использованием приборов учета</t>
  </si>
  <si>
    <t>С.7(n)/С.6(n) - С.7(2009)/С.6(2009)</t>
  </si>
  <si>
    <t>С.11.</t>
  </si>
  <si>
    <t>Уд.расход ЭЭ на обеспечение БУ, расчеты за которую осуществляются с использованием приборов учета на 1 чел.</t>
  </si>
  <si>
    <t>кВтч/чел</t>
  </si>
  <si>
    <t>П.27./ П.28.</t>
  </si>
  <si>
    <t>С.12.</t>
  </si>
  <si>
    <t>Уд.расход ЭЭ на обеспечение БУ, расчеты за которую осуществляются с применением расчетных способов на 1 чел.</t>
  </si>
  <si>
    <t>П.29./ П.30.</t>
  </si>
  <si>
    <t>С.13.</t>
  </si>
  <si>
    <t>Изменение уд.расхода ЭЭ на обеспечение БУ, расчеты за которую осуществляются с использованием приборов учета на 1 чел.</t>
  </si>
  <si>
    <t>С.11.(n) - C.11.(2009)</t>
  </si>
  <si>
    <t>С.14.</t>
  </si>
  <si>
    <t>(П.54(n)- П.55(n))/ П.68(n)</t>
  </si>
  <si>
    <t>Изменение уд.расхода ЭЭ на обеспечение БУ, расчеты за которую осуществляются с применением расчетных способов на 1 чел.</t>
  </si>
  <si>
    <t>С.12.(n) - C.12.(2009)</t>
  </si>
  <si>
    <t>С.15.</t>
  </si>
  <si>
    <t>Изменение отношения уд.расхода ЭЭ на обеспечение БУ, расчеты за которую осуществляются с применением расчетных способов, к уд.расходу ЭЭ на обеспечение БУ, расчеты за которую осуществляются с использованием приборов учета</t>
  </si>
  <si>
    <t>С.12(n)/С.11(n) - С.12(2009)/С.11(2009)</t>
  </si>
  <si>
    <t>С.16.</t>
  </si>
  <si>
    <t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t>
  </si>
  <si>
    <t>(П.27./ П.27.+ П.29.)∙100</t>
  </si>
  <si>
    <t>С.17.</t>
  </si>
  <si>
    <t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t>
  </si>
  <si>
    <t>П.19./( П.19.+ П.21.)∙100</t>
  </si>
  <si>
    <t>С.18.</t>
  </si>
  <si>
    <t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t>
  </si>
  <si>
    <t>П.23./( П.23.+ П.25.)∙100</t>
  </si>
  <si>
    <t>С.19.</t>
  </si>
  <si>
    <t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t>
  </si>
  <si>
    <t>(П.32./ П.31.)∙100</t>
  </si>
  <si>
    <t>С.20.</t>
  </si>
  <si>
    <t xml:space="preserve">Доля расходов бюджета МО на обеспечение энергетическими ресурсами БУ </t>
  </si>
  <si>
    <t>С.20.1.</t>
  </si>
  <si>
    <t>для фактических условий</t>
  </si>
  <si>
    <t>где n - отчетный год,  (n+1) - последующий год</t>
  </si>
  <si>
    <t>С.20.2.</t>
  </si>
  <si>
    <t>для сопоставимых условий</t>
  </si>
  <si>
    <t>С.21.</t>
  </si>
  <si>
    <t>Динамика расходов бюджета МО на обеспечение энергетическими ресурсами БУ (для фактических и сопоставимых условий)</t>
  </si>
  <si>
    <t>С.21.1.</t>
  </si>
  <si>
    <t>[С.20.1.(n+1)/C.20.1.(n)] ∙100</t>
  </si>
  <si>
    <t>С.21.2.</t>
  </si>
  <si>
    <t>[С.20.2.(n)/C.20.2.(2009)] ∙100</t>
  </si>
  <si>
    <t>С.22.</t>
  </si>
  <si>
    <t>Доля расходов бюджета МО на предоставление субсидий организациям коммунального комплекса на приобретение топлива</t>
  </si>
  <si>
    <t>(П.35./ П.33.)∙100</t>
  </si>
  <si>
    <t>С.23.</t>
  </si>
  <si>
    <t>Динамика расходов бюджета МО на предоставление субсидий организациям коммунального комплекса на приобретение топлива</t>
  </si>
  <si>
    <t>[С.22.(n)/C.22.(2009)] ∙100</t>
  </si>
  <si>
    <t>С.24.</t>
  </si>
  <si>
    <t>Доля БУ, финансируемых за счет бюджета МО, в общем объеме БУ, в отношении которых проведено обязательное энергетическое обследование</t>
  </si>
  <si>
    <t>П.37.(n)/ П.36.(n) ∙100</t>
  </si>
  <si>
    <t>С.25.</t>
  </si>
  <si>
    <t>Число энергосервисных договоров, заключенных муниципальными заказчиками</t>
  </si>
  <si>
    <t>П.38.(n)</t>
  </si>
  <si>
    <t>С.26.</t>
  </si>
  <si>
    <t>Доля государственных, муниципальных заказчиков в общем объеме муниципальных заказчиков, которыми заключены энергосервисные договоры</t>
  </si>
  <si>
    <t>С.27.</t>
  </si>
  <si>
    <t xml:space="preserve">Доля товаров, работ, услуг, закупаемых для  муниципальных нужд в соответствии с требованиями энергетической эффективности, в общем объеме закупаемых товаров, работ, услуг для муниципальных нужд </t>
  </si>
  <si>
    <t>С.28.</t>
  </si>
  <si>
    <t>Удельные расходы бюджета МО на предоставление социальной поддержки гражданам по оплате жилого помещения и коммунальных услуг на 1 чел.</t>
  </si>
  <si>
    <t>тыс.руб./ чел.</t>
  </si>
  <si>
    <r>
      <t>П</t>
    </r>
    <r>
      <rPr>
        <sz val="11"/>
        <rFont val="Times New Roman"/>
        <family val="1"/>
      </rPr>
      <t>.43(n)/</t>
    </r>
    <r>
      <rPr>
        <sz val="11"/>
        <color indexed="8"/>
        <rFont val="Times New Roman"/>
        <family val="1"/>
      </rPr>
      <t xml:space="preserve"> П</t>
    </r>
    <r>
      <rPr>
        <sz val="11"/>
        <rFont val="Times New Roman"/>
        <family val="1"/>
      </rPr>
      <t>.44(n)</t>
    </r>
  </si>
  <si>
    <t>Группа D. Целевые показатели в области энергосбережения и повышения энергетической эффективности в жилищном фонде</t>
  </si>
  <si>
    <t>D.1.</t>
  </si>
  <si>
    <t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t>
  </si>
  <si>
    <r>
      <t>(</t>
    </r>
    <r>
      <rPr>
        <sz val="11"/>
        <color indexed="8"/>
        <rFont val="Times New Roman"/>
        <family val="1"/>
      </rPr>
      <t>П</t>
    </r>
    <r>
      <rPr>
        <sz val="11"/>
        <rFont val="Times New Roman"/>
        <family val="1"/>
      </rPr>
      <t>.46(n)/</t>
    </r>
    <r>
      <rPr>
        <sz val="11"/>
        <color indexed="8"/>
        <rFont val="Times New Roman"/>
        <family val="1"/>
      </rPr>
      <t xml:space="preserve"> П</t>
    </r>
    <r>
      <rPr>
        <sz val="11"/>
        <rFont val="Times New Roman"/>
        <family val="1"/>
      </rPr>
      <t>.45(n))∙100</t>
    </r>
  </si>
  <si>
    <t>D.2.</t>
  </si>
  <si>
    <t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t>
  </si>
  <si>
    <r>
      <t>(</t>
    </r>
    <r>
      <rPr>
        <sz val="11"/>
        <color indexed="8"/>
        <rFont val="Times New Roman"/>
        <family val="1"/>
      </rPr>
      <t>П</t>
    </r>
    <r>
      <rPr>
        <sz val="11"/>
        <rFont val="Times New Roman"/>
        <family val="1"/>
      </rPr>
      <t>.48(n)/</t>
    </r>
    <r>
      <rPr>
        <sz val="11"/>
        <color indexed="8"/>
        <rFont val="Times New Roman"/>
        <family val="1"/>
      </rPr>
      <t xml:space="preserve"> П</t>
    </r>
    <r>
      <rPr>
        <sz val="11"/>
        <rFont val="Times New Roman"/>
        <family val="1"/>
      </rPr>
      <t>.47(n))∙100</t>
    </r>
  </si>
  <si>
    <t>D.3.</t>
  </si>
  <si>
    <t>Доля объемов ЭЭ, потребляемой в МКД, оплата которой осуществляется с использованием индивидуальных и общих (для коммунальной квартиры) приборов учета, в общем объеме ЭЭ, потребляемой (используемой) в МКД на территории МО</t>
  </si>
  <si>
    <r>
      <t>(</t>
    </r>
    <r>
      <rPr>
        <sz val="11"/>
        <color indexed="8"/>
        <rFont val="Times New Roman"/>
        <family val="1"/>
      </rPr>
      <t>П</t>
    </r>
    <r>
      <rPr>
        <sz val="11"/>
        <rFont val="Times New Roman"/>
        <family val="1"/>
      </rPr>
      <t>.49(n)/</t>
    </r>
    <r>
      <rPr>
        <sz val="11"/>
        <color indexed="8"/>
        <rFont val="Times New Roman"/>
        <family val="1"/>
      </rPr>
      <t xml:space="preserve"> П</t>
    </r>
    <r>
      <rPr>
        <sz val="11"/>
        <rFont val="Times New Roman"/>
        <family val="1"/>
      </rPr>
      <t>.47(n))∙100</t>
    </r>
  </si>
  <si>
    <t>D.4.</t>
  </si>
  <si>
    <t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t>
  </si>
  <si>
    <r>
      <t>(</t>
    </r>
    <r>
      <rPr>
        <sz val="11"/>
        <color indexed="8"/>
        <rFont val="Times New Roman"/>
        <family val="1"/>
      </rPr>
      <t>П</t>
    </r>
    <r>
      <rPr>
        <sz val="11"/>
        <rFont val="Times New Roman"/>
        <family val="1"/>
      </rPr>
      <t>.51(n)/</t>
    </r>
    <r>
      <rPr>
        <sz val="11"/>
        <color indexed="8"/>
        <rFont val="Times New Roman"/>
        <family val="1"/>
      </rPr>
      <t xml:space="preserve"> П</t>
    </r>
    <r>
      <rPr>
        <sz val="11"/>
        <rFont val="Times New Roman"/>
        <family val="1"/>
      </rPr>
      <t>.50(n))∙100</t>
    </r>
  </si>
  <si>
    <t>D.5.</t>
  </si>
  <si>
    <t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t>
  </si>
  <si>
    <r>
      <t>(</t>
    </r>
    <r>
      <rPr>
        <sz val="11"/>
        <color indexed="8"/>
        <rFont val="Times New Roman"/>
        <family val="1"/>
      </rPr>
      <t>П</t>
    </r>
    <r>
      <rPr>
        <sz val="11"/>
        <rFont val="Times New Roman"/>
        <family val="1"/>
      </rPr>
      <t>.53(n)/</t>
    </r>
    <r>
      <rPr>
        <sz val="11"/>
        <color indexed="8"/>
        <rFont val="Times New Roman"/>
        <family val="1"/>
      </rPr>
      <t xml:space="preserve"> П</t>
    </r>
    <r>
      <rPr>
        <sz val="11"/>
        <rFont val="Times New Roman"/>
        <family val="1"/>
      </rPr>
      <t>.52(n))∙100</t>
    </r>
  </si>
  <si>
    <t>D.6.</t>
  </si>
  <si>
    <t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t>
  </si>
  <si>
    <r>
      <t>(</t>
    </r>
    <r>
      <rPr>
        <sz val="11"/>
        <color indexed="8"/>
        <rFont val="Times New Roman"/>
        <family val="1"/>
      </rPr>
      <t>П</t>
    </r>
    <r>
      <rPr>
        <sz val="11"/>
        <rFont val="Times New Roman"/>
        <family val="1"/>
      </rPr>
      <t>.55(n)/</t>
    </r>
    <r>
      <rPr>
        <sz val="11"/>
        <color indexed="8"/>
        <rFont val="Times New Roman"/>
        <family val="1"/>
      </rPr>
      <t xml:space="preserve"> П</t>
    </r>
    <r>
      <rPr>
        <sz val="11"/>
        <rFont val="Times New Roman"/>
        <family val="1"/>
      </rPr>
      <t>.54(n))∙100</t>
    </r>
  </si>
  <si>
    <t>D.7.</t>
  </si>
  <si>
    <t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t>
  </si>
  <si>
    <r>
      <t>(</t>
    </r>
    <r>
      <rPr>
        <sz val="11"/>
        <color indexed="8"/>
        <rFont val="Times New Roman"/>
        <family val="1"/>
      </rPr>
      <t>П</t>
    </r>
    <r>
      <rPr>
        <sz val="11"/>
        <rFont val="Times New Roman"/>
        <family val="1"/>
      </rPr>
      <t>.57(n)/</t>
    </r>
    <r>
      <rPr>
        <sz val="11"/>
        <color indexed="8"/>
        <rFont val="Times New Roman"/>
        <family val="1"/>
      </rPr>
      <t xml:space="preserve"> П</t>
    </r>
    <r>
      <rPr>
        <sz val="11"/>
        <rFont val="Times New Roman"/>
        <family val="1"/>
      </rPr>
      <t>.56(n))∙100</t>
    </r>
  </si>
  <si>
    <t>D.8.</t>
  </si>
  <si>
    <t>Доля объемов воды, потребляемой (используемой) в МКД,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МКД на территории МО</t>
  </si>
  <si>
    <r>
      <t>(</t>
    </r>
    <r>
      <rPr>
        <sz val="11"/>
        <color indexed="8"/>
        <rFont val="Times New Roman"/>
        <family val="1"/>
      </rPr>
      <t>П</t>
    </r>
    <r>
      <rPr>
        <sz val="11"/>
        <rFont val="Times New Roman"/>
        <family val="1"/>
      </rPr>
      <t>.58(n)/</t>
    </r>
    <r>
      <rPr>
        <sz val="11"/>
        <color indexed="8"/>
        <rFont val="Times New Roman"/>
        <family val="1"/>
      </rPr>
      <t xml:space="preserve"> П</t>
    </r>
    <r>
      <rPr>
        <sz val="11"/>
        <rFont val="Times New Roman"/>
        <family val="1"/>
      </rPr>
      <t>.56(n))∙100</t>
    </r>
  </si>
  <si>
    <t>D.9.</t>
  </si>
  <si>
    <t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t>
  </si>
  <si>
    <r>
      <t>(</t>
    </r>
    <r>
      <rPr>
        <sz val="11"/>
        <color indexed="8"/>
        <rFont val="Times New Roman"/>
        <family val="1"/>
      </rPr>
      <t>П</t>
    </r>
    <r>
      <rPr>
        <sz val="11"/>
        <rFont val="Times New Roman"/>
        <family val="1"/>
      </rPr>
      <t>.60(n)/</t>
    </r>
    <r>
      <rPr>
        <sz val="11"/>
        <color indexed="8"/>
        <rFont val="Times New Roman"/>
        <family val="1"/>
      </rPr>
      <t xml:space="preserve"> П</t>
    </r>
    <r>
      <rPr>
        <sz val="11"/>
        <rFont val="Times New Roman"/>
        <family val="1"/>
      </rPr>
      <t>.59(n))∙100</t>
    </r>
  </si>
  <si>
    <t>D.10.</t>
  </si>
  <si>
    <t>П.34.(n)/ П.33.(n)*100</t>
  </si>
  <si>
    <t>П.34.(n) / П.33.(2009)*100</t>
  </si>
  <si>
    <t>П.64(n)</t>
  </si>
  <si>
    <t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t>
  </si>
  <si>
    <r>
      <t>(</t>
    </r>
    <r>
      <rPr>
        <sz val="11"/>
        <color indexed="8"/>
        <rFont val="Times New Roman"/>
        <family val="1"/>
      </rPr>
      <t>П</t>
    </r>
    <r>
      <rPr>
        <sz val="11"/>
        <rFont val="Times New Roman"/>
        <family val="1"/>
      </rPr>
      <t>.62(n)/</t>
    </r>
    <r>
      <rPr>
        <sz val="11"/>
        <color indexed="8"/>
        <rFont val="Times New Roman"/>
        <family val="1"/>
      </rPr>
      <t xml:space="preserve"> П</t>
    </r>
    <r>
      <rPr>
        <sz val="11"/>
        <rFont val="Times New Roman"/>
        <family val="1"/>
      </rPr>
      <t>.61(n))∙100</t>
    </r>
  </si>
  <si>
    <t>D.11.</t>
  </si>
  <si>
    <t>Число жилых домов, в отношении которых проведено ЭО</t>
  </si>
  <si>
    <t>D.12.</t>
  </si>
  <si>
    <t>Доля жилых домов, в отношении которых проведено ЭО, в общем числе жилых домов</t>
  </si>
  <si>
    <r>
      <t>(</t>
    </r>
    <r>
      <rPr>
        <sz val="11"/>
        <color indexed="8"/>
        <rFont val="Times New Roman"/>
        <family val="1"/>
      </rPr>
      <t>П</t>
    </r>
    <r>
      <rPr>
        <sz val="11"/>
        <rFont val="Times New Roman"/>
        <family val="1"/>
      </rPr>
      <t>.64(n)/</t>
    </r>
    <r>
      <rPr>
        <sz val="11"/>
        <color indexed="8"/>
        <rFont val="Times New Roman"/>
        <family val="1"/>
      </rPr>
      <t xml:space="preserve"> П</t>
    </r>
    <r>
      <rPr>
        <sz val="11"/>
        <rFont val="Times New Roman"/>
        <family val="1"/>
      </rPr>
      <t>.63(n))∙100</t>
    </r>
  </si>
  <si>
    <t>D.13.</t>
  </si>
  <si>
    <t>Уд.расход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</si>
  <si>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r>
      <t>(</t>
    </r>
    <r>
      <rPr>
        <sz val="11"/>
        <color indexed="8"/>
        <rFont val="Times New Roman"/>
        <family val="1"/>
      </rPr>
      <t>П</t>
    </r>
    <r>
      <rPr>
        <sz val="11"/>
        <rFont val="Times New Roman"/>
        <family val="1"/>
      </rPr>
      <t>.51(n)+</t>
    </r>
    <r>
      <rPr>
        <sz val="11"/>
        <color indexed="8"/>
        <rFont val="Times New Roman"/>
        <family val="1"/>
      </rPr>
      <t xml:space="preserve"> П</t>
    </r>
    <r>
      <rPr>
        <sz val="11"/>
        <rFont val="Times New Roman"/>
        <family val="1"/>
      </rPr>
      <t>.53(n))/</t>
    </r>
    <r>
      <rPr>
        <sz val="11"/>
        <color indexed="8"/>
        <rFont val="Times New Roman"/>
        <family val="1"/>
      </rPr>
      <t xml:space="preserve"> П</t>
    </r>
    <r>
      <rPr>
        <sz val="11"/>
        <rFont val="Times New Roman"/>
        <family val="1"/>
      </rPr>
      <t>.65(n)</t>
    </r>
  </si>
  <si>
    <t>D.14.</t>
  </si>
  <si>
    <t>Уд.расход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</si>
  <si>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r>
      <t>(</t>
    </r>
    <r>
      <rPr>
        <sz val="11"/>
        <color indexed="8"/>
        <rFont val="Times New Roman"/>
        <family val="1"/>
      </rPr>
      <t>П</t>
    </r>
    <r>
      <rPr>
        <sz val="11"/>
        <rFont val="Times New Roman"/>
        <family val="1"/>
      </rPr>
      <t>.50(n)-</t>
    </r>
    <r>
      <rPr>
        <sz val="11"/>
        <color indexed="8"/>
        <rFont val="Times New Roman"/>
        <family val="1"/>
      </rPr>
      <t xml:space="preserve"> П</t>
    </r>
    <r>
      <rPr>
        <sz val="11"/>
        <rFont val="Times New Roman"/>
        <family val="1"/>
      </rPr>
      <t>.51(n))./</t>
    </r>
    <r>
      <rPr>
        <sz val="11"/>
        <color indexed="8"/>
        <rFont val="Times New Roman"/>
        <family val="1"/>
      </rPr>
      <t xml:space="preserve"> П</t>
    </r>
    <r>
      <rPr>
        <sz val="11"/>
        <rFont val="Times New Roman"/>
        <family val="1"/>
      </rPr>
      <t>.66(n)</t>
    </r>
  </si>
  <si>
    <t>D.15.</t>
  </si>
  <si>
    <t>Изменение уд.расхода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</si>
  <si>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D.15.1</t>
  </si>
  <si>
    <t>D.13(n+1) - D.13.(n)</t>
  </si>
  <si>
    <t>D.15.2.</t>
  </si>
  <si>
    <t>D.13(n) - D.13(2009)</t>
  </si>
  <si>
    <t>D.16.</t>
  </si>
  <si>
    <t>Изменение уд.расхода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</si>
  <si>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D.16.1.</t>
  </si>
  <si>
    <t>D.14.(n+1) - D.14.(n)</t>
  </si>
  <si>
    <t>D.16.2.</t>
  </si>
  <si>
    <t>D.14.(n) - D.14.(2009)</t>
  </si>
  <si>
    <t>D.17.</t>
  </si>
  <si>
    <t xml:space="preserve">Изменение отношения уд.расхода ТЭ в жилых домах, расчеты за которую осуществляются с применением расчетных способов (нормативов потребления), к уд.расходу ТЭ в жилых домах, расчеты за которую осуществляются с использованием приборов учета </t>
  </si>
  <si>
    <t>D.17.1.</t>
  </si>
  <si>
    <t>D.14(n+1)/D.13(n+1) - D.14(n)/D.13(n)</t>
  </si>
  <si>
    <t>D.17.2.</t>
  </si>
  <si>
    <t>D.14(n)/D.13(n) - D.14(2009)/D.13(2009)</t>
  </si>
  <si>
    <t>D.18.</t>
  </si>
  <si>
    <t>Уд.расход воды в жилых домах, расчеты за которую осуществляются с использованием приборов учета (в части МКД домов - с использованием коллективных (общедомовых) приборов учета) (в расчете на 1 кв. метр общей площади)</t>
  </si>
  <si>
    <t>куб.м./кв.м.</t>
  </si>
  <si>
    <t>(П.55(n)+ П.57(n))/ П.67(n)</t>
  </si>
  <si>
    <t>D.19.</t>
  </si>
  <si>
    <t>Уд.расход воды в жилых домах, расчеты за которую осуществляются с применением расчетных способов (нормативов потребления) (в расчете на 1 кв. метр общей площади);</t>
  </si>
  <si>
    <t>D.20.</t>
  </si>
  <si>
    <t>Изменение уд.расхода воды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 для фактических и сопоставимых условий)</t>
  </si>
  <si>
    <t>D.20.1.</t>
  </si>
  <si>
    <t>D.18.(n+1) - D.18.(n)</t>
  </si>
  <si>
    <t>D.20.2.</t>
  </si>
  <si>
    <t>D.18.(n) - D.18.(2009)</t>
  </si>
  <si>
    <t>D.21.</t>
  </si>
  <si>
    <t>Изменение уд.расхода воды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и сопоставимых условий)</t>
  </si>
  <si>
    <t>D.21.1.</t>
  </si>
  <si>
    <t>D.19.(n+1) - D.19.(n)</t>
  </si>
  <si>
    <t>D.21.2.</t>
  </si>
  <si>
    <t>D.19.(n) - D.19.(2009)</t>
  </si>
  <si>
    <t>При стабилизации п.50. и п.51. на уровне 2009г.</t>
  </si>
  <si>
    <t>D.22.</t>
  </si>
  <si>
    <t>Изменение отношения уд.расхода воды в жилых домах, расчеты за которую осуществляются с применением расчетных способов (нормативов потребления), к уд.расходу воды в жилых домах, расчеты за которую осуществляются с использованием приборов учета (для фактических и сопоставимых условий)</t>
  </si>
  <si>
    <t>D.22.1.</t>
  </si>
  <si>
    <t>D.19(n+1)/D.18(n+1) - D.19(n)/D.18(n)</t>
  </si>
  <si>
    <t>D.22.2.</t>
  </si>
  <si>
    <t>D.19(n)/D.18(n) - D.19(2009)/D.18(2009)</t>
  </si>
  <si>
    <t>D.23.</t>
  </si>
  <si>
    <t>Уд.расход ЭЭ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площади);</t>
  </si>
  <si>
    <t>кВтч/кв.м.</t>
  </si>
  <si>
    <t>D.24.</t>
  </si>
  <si>
    <t>Уд.расход ЭЭ в жилых домах, расчеты за которую осуществляются с применением расчетных способов (нормативов потребления) (в расчете на 1 кв. метр общей площади);</t>
  </si>
  <si>
    <t>D.25.</t>
  </si>
  <si>
    <t>Изменение уд.расхода ЭЭ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 для фактических и сопоставимых условий);</t>
  </si>
  <si>
    <t>D.25.1.</t>
  </si>
  <si>
    <t>D.23.(n+1) - D.23.(n)</t>
  </si>
  <si>
    <t>D.25.2.</t>
  </si>
  <si>
    <t>D.23.(n) - D.23.(2009)</t>
  </si>
  <si>
    <t>D.26.</t>
  </si>
  <si>
    <t>Изменение уд.расхода ЭЭ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условий)</t>
  </si>
  <si>
    <t>D.26.1.</t>
  </si>
  <si>
    <t>D.24.(n+1) - D.24.(n)</t>
  </si>
  <si>
    <t>D.26.2.</t>
  </si>
  <si>
    <t>D.24.(n) - D.24.(2009)</t>
  </si>
  <si>
    <t>D.27.</t>
  </si>
  <si>
    <t>n- отчетный год</t>
  </si>
  <si>
    <t>n+1  - последующий год</t>
  </si>
  <si>
    <t>Изменение отношения уд.расхода ЭЭ в жилых домах, расчеты за которую осуществляются с применением расчетных способов (нормативов потребления), к удельному расходу ЭЭ в жилых домах, расчеты за которую осуществляются с использованием приборов учета (для фактических  и сопоставимых условий)</t>
  </si>
  <si>
    <t>D.27.1.</t>
  </si>
  <si>
    <t>D.24(n+1)/D.23(n+1) - D.24(n)/D.23(n)</t>
  </si>
  <si>
    <t>D.27.2.</t>
  </si>
  <si>
    <t>D.24(n)/D.23(n) - D.24(2009)/D.23(2009)</t>
  </si>
  <si>
    <t>D.28.</t>
  </si>
  <si>
    <t>Уд.расход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площади)</t>
  </si>
  <si>
    <t>тыс.куб.м./кв.м.</t>
  </si>
  <si>
    <t>(П.60(n)+ П.62(n))/ П.71(n)</t>
  </si>
  <si>
    <t>D.29.</t>
  </si>
  <si>
    <t>Уд.расход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площади)</t>
  </si>
  <si>
    <t>(П.59(n)- П.60(n))/ П.72(n)</t>
  </si>
  <si>
    <t>D.30.</t>
  </si>
  <si>
    <t>Изменение уд.расхода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 )</t>
  </si>
  <si>
    <t>D.30.1.</t>
  </si>
  <si>
    <t>D.28.(n+1) - D.28.(n)</t>
  </si>
  <si>
    <t>D.30.2.</t>
  </si>
  <si>
    <t>D.28.(n) - D.28.(2009)</t>
  </si>
  <si>
    <t>D.31.</t>
  </si>
  <si>
    <t>Изменение уд.расхода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 для фактических и сопоставимых условий);</t>
  </si>
  <si>
    <t>D.31.1.</t>
  </si>
  <si>
    <t>D.29.(n+1) - D.29.(n)</t>
  </si>
  <si>
    <t>D.31.2.</t>
  </si>
  <si>
    <t>D.29.(n) - D.29.(2009)</t>
  </si>
  <si>
    <t>D.32.</t>
  </si>
  <si>
    <t xml:space="preserve">Изменение отношения уд.расхода природного газа в жилых домах, расчеты за который осуществляются с применением расчетных способов (нормативов потребления), к уд.расходу природного газа в жилых домах, расчеты за который осуществляются с использованием приборов учета </t>
  </si>
  <si>
    <t>D.32.1.</t>
  </si>
  <si>
    <t>D.29(n+1)/D.28(n+1) - D.29(n)/D.28(n)</t>
  </si>
  <si>
    <t>D.32.2.</t>
  </si>
  <si>
    <t>D.29(n)/D.28(n) - D.29(2009)/D.28(2009)</t>
  </si>
  <si>
    <t>Группа Е. Целевые показатели в области энергосбережения и повышения энергетической эффективности в системах коммунальной инфраструктуры</t>
  </si>
  <si>
    <t>Е.1.</t>
  </si>
  <si>
    <t>Изменение уд.расхода топлива на выработку ЭЭ тепловыми электростанциями</t>
  </si>
  <si>
    <t>г.у.т./кВтч</t>
  </si>
  <si>
    <t>П.73(n) - П.73(2009)</t>
  </si>
  <si>
    <t>1. Составляется прогноз по значению параметра до 2020г.                                         2. Изменение (динамика) рассчитывается при  n →2020г.</t>
  </si>
  <si>
    <t>Е.2.</t>
  </si>
  <si>
    <t>Изменение уд.расхода топлива на выработку ТЭ</t>
  </si>
  <si>
    <t>г.у.т./Гкал</t>
  </si>
  <si>
    <t>П.74(n) – П.74(2009)</t>
  </si>
  <si>
    <t>Е.3.</t>
  </si>
  <si>
    <t>Динамика изменения фактического объема потерь ЭЭ при ее передаче по распределительным сетям</t>
  </si>
  <si>
    <t>[П.75(n)/П.75(2009)] ∙100</t>
  </si>
  <si>
    <t>Е.4.</t>
  </si>
  <si>
    <t>Динамика изменения фактического объема потерь ТЭ при ее передаче</t>
  </si>
  <si>
    <t>[П.76(n)/П.76(2009)] ∙100</t>
  </si>
  <si>
    <t>Е.5.</t>
  </si>
  <si>
    <t>Объем товаров, работ, услуг, закупаемых для муниципальных нужд в соответствии с требованиями энергетической эффективности</t>
  </si>
  <si>
    <t xml:space="preserve">Объем ТЭ, потребляемой (используемой) в жилых домах на территории МО </t>
  </si>
  <si>
    <t>Тариф на ЭЭ по МО</t>
  </si>
  <si>
    <t>Тариф на ТЭ по МО</t>
  </si>
  <si>
    <t>Тариф на воду по МО</t>
  </si>
  <si>
    <t>Тариф на природный газ по МО</t>
  </si>
  <si>
    <t>Объем производства энергетических ресурсов с использованием возобновляемых источников энергии и /или вторичных энергетических ресурсов</t>
  </si>
  <si>
    <t>руб./кВтч.</t>
  </si>
  <si>
    <t>руб./Гкал</t>
  </si>
  <si>
    <t>руб./ куб.м.</t>
  </si>
  <si>
    <t>тыс.руб./ куб.м.</t>
  </si>
  <si>
    <t>Динамика изменения фактического объема потерь воды при ее передаче</t>
  </si>
  <si>
    <t>[П.77(n)/П.77(2009)] ∙100</t>
  </si>
  <si>
    <t>Е.6.</t>
  </si>
  <si>
    <t>Динамика изменения объемов ЭЭ, используемой при передаче (транспортировке) воды</t>
  </si>
  <si>
    <t>[П.78(n)/П.78(2009)] ∙100</t>
  </si>
  <si>
    <t>Группа F Целевые показатели в области энергосбережения и повышения энергетической эффективности в транспортном комплексе</t>
  </si>
  <si>
    <t>F.1.</t>
  </si>
  <si>
    <t>Динамика количества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МО;</t>
  </si>
  <si>
    <t>[П.79.(n)/ П.79.(2009)] ∙100</t>
  </si>
  <si>
    <t>1. Составляется график проведения мероприятий по энергоэффективности транспорта.                                2. Динамика рассчитывается при n →2020г.</t>
  </si>
  <si>
    <t>F.2.</t>
  </si>
  <si>
    <t>Динамика количества общественного транспорта, регулирование тарифов на услуги по перевозке на котором осуществляется субъектом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</si>
  <si>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[П.80.(n)/П.80.(2009)] ∙100</t>
  </si>
  <si>
    <t>Расчет целевых показателей муниципальной программы</t>
  </si>
  <si>
    <t>Динамика энергоемкости муниципального продукта муниципальных программ в  области энергосбережения и повышения энергетической эффективности</t>
  </si>
  <si>
    <t>МО – муниципальное образование</t>
  </si>
  <si>
    <t>ЭЭ – электроэнергия</t>
  </si>
  <si>
    <t>ТЭ – тепловая энергия</t>
  </si>
  <si>
    <t>БУ – бюджетное учреждение</t>
  </si>
  <si>
    <t>МКД – многоквартирный жилой дом</t>
  </si>
  <si>
    <t>Ед.изм.</t>
  </si>
  <si>
    <t>тыс.кВтч</t>
  </si>
  <si>
    <t>Объем потребления ТЭ на территории МО</t>
  </si>
  <si>
    <t>тыс. Гкал</t>
  </si>
  <si>
    <t>Объем потребления воды на территории МО</t>
  </si>
  <si>
    <t>Объем потребления природного газа на территории МО</t>
  </si>
  <si>
    <t>тыс.Гкал</t>
  </si>
  <si>
    <t>20</t>
  </si>
  <si>
    <t>21</t>
  </si>
  <si>
    <t> 0</t>
  </si>
  <si>
    <t>0</t>
  </si>
  <si>
    <t>22</t>
  </si>
  <si>
    <t>23</t>
  </si>
  <si>
    <t>24</t>
  </si>
  <si>
    <t>25</t>
  </si>
  <si>
    <t>26</t>
  </si>
  <si>
    <t>39</t>
  </si>
  <si>
    <t>40</t>
  </si>
  <si>
    <t xml:space="preserve">Объем ЭЭ, потребляемой (используемой) в жилых домах (за исключением многоквартирных домов) на территории МО, расчеты за которую осуществляются с использованием приборов учета </t>
  </si>
  <si>
    <t>41</t>
  </si>
  <si>
    <t>Объем ЭЭ, потребляемой (используемой) в многоквартирных домах на территории МО</t>
  </si>
  <si>
    <t>Объем ЭЭ, потребляемой (используемой) в многоквартирных домах на территории МО, расчеты за которую осуществляется с использованием индивидуальных и общих (для коммунальной квартиры) приборов учета</t>
  </si>
  <si>
    <t>Объем ТЭ, потребляемой (используемой) в жилых домах на территории МО, расчеты за которую осуществляются с использованием приборов учета</t>
  </si>
  <si>
    <t>0 </t>
  </si>
  <si>
    <t>Объем ТЭ, потребляемой (используемой) в многоквартирных домах на территории МО</t>
  </si>
  <si>
    <t>Объем ТЭ, потребляемой (используемой) в многоквартирных домах на территории МО, расчеты за которую осуществляется с использованием коллективных (общедомовых) приборов учета</t>
  </si>
  <si>
    <t>Объем воды, потребляемой (используемой) в жилых домах (за исключением многоквартирных домов) на территории МО</t>
  </si>
  <si>
    <t>тыс.куб.м.</t>
  </si>
  <si>
    <t>Объем воды, потребляемой (используемой) в жилых домах (за исключением многоквартирных домов) на территории МО, расчеты за которую осуществляются с использованием приборов учета</t>
  </si>
  <si>
    <t>Объем воды, потребляемой (используемой) в многоквартирных домах на территории МО</t>
  </si>
  <si>
    <t>Объем воды, потребляемой (используемой) в многоквартирных домах на территории МО, расчеты за которую осуществляются с использованием коллективных (общедомовых) приборов учета</t>
  </si>
  <si>
    <t>Объем воды, потребляемой (используемой) в многоквартирных домах на территории МО, расчеты за которую осуществляются с использованием индивидуальных и общих (для коммунальной квартиры) приборов учета</t>
  </si>
  <si>
    <t>Объем природного газа, потребляемого (используемого) в жилых домах (за исключением многоквартирных домов) на территории МО</t>
  </si>
  <si>
    <t>Объем природного газа, потребляемого (используемого) в многоквартирных домах на территории МО</t>
  </si>
  <si>
    <t>Объем природного газа, потребляемого (используемого) в многоквартирных домах на территории МО, расчеты за который осуществляются с использованием индивидуальных и общих (для коммунальной квартиры) приборов учета</t>
  </si>
  <si>
    <t>Общие сведения для расчета целевых показателей для муниципальных программ</t>
  </si>
  <si>
    <t>ТЭР – топливно- энергетические ресурсы</t>
  </si>
  <si>
    <t>№ п/п</t>
  </si>
  <si>
    <t>Общие сведения</t>
  </si>
  <si>
    <t>Разбивка по годам</t>
  </si>
  <si>
    <t>Муниципальный продукт(налоги в бюджет + прибыль организаций производящих продукцию, услуги и.д. + ФОТ)</t>
  </si>
  <si>
    <t>млрд.руб.</t>
  </si>
  <si>
    <t>Потребление ТЭР на территории МО</t>
  </si>
  <si>
    <t>тыс.т.у.т.</t>
  </si>
  <si>
    <t>тыс. кВтч</t>
  </si>
  <si>
    <t>тыс. куб.м.</t>
  </si>
  <si>
    <t>539,1 </t>
  </si>
  <si>
    <t>тыс. куб.м</t>
  </si>
  <si>
    <t>Объем потребления ТЭ на территории МО,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</si>
  <si>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воды на территории МО,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</si>
  <si>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природного газа на территории МО, расчеты за который осуществляются с использованием приборов учета(в части МКД - с использованием индивидуальных и общих приборов учета)</t>
  </si>
  <si>
    <t xml:space="preserve">Расход ТЭ БУ, расчеты за которую осуществляются с использованием приборов учета </t>
  </si>
  <si>
    <t>Гкал</t>
  </si>
  <si>
    <t xml:space="preserve">Площадь БУ, в которых расчеты за ТЭ осуществляют с использованием приборов учета </t>
  </si>
  <si>
    <t>кв.м.</t>
  </si>
  <si>
    <t>Расход ТЭ БУ, расчеты за которую осуществляются с применением расчетных способов</t>
  </si>
  <si>
    <t>Площадь БУ, в которых расчеты за ТЭ осуществляют с применением расчетных способов</t>
  </si>
  <si>
    <t xml:space="preserve">Расход воды на снабжение БУ, расчеты за которую осуществляются с использованием приборов учета </t>
  </si>
  <si>
    <t>куб.м</t>
  </si>
  <si>
    <t xml:space="preserve">Численность штатных сотрудников и контингента БУ, в которых расчеты за расход воды осуществляют с использованием приборов учета </t>
  </si>
  <si>
    <t>чел.</t>
  </si>
  <si>
    <t>Расход воды на снабжение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</si>
  <si>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расход воды осуществляют с применением расчетных способов</t>
  </si>
  <si>
    <t>27</t>
  </si>
  <si>
    <t xml:space="preserve">Расход ЭЭ на обеспечение БУ, расчеты за которую осуществляются с использованием приборов учета </t>
  </si>
  <si>
    <t>кВтч</t>
  </si>
  <si>
    <t>28</t>
  </si>
  <si>
    <t xml:space="preserve">Численность штатных сотрудников и контингента БУ, в которых расчеты за ЭЭ осуществляют с использованием приборов учета </t>
  </si>
  <si>
    <t>29</t>
  </si>
  <si>
    <t>Расход ЭЭ на обеспечение БУ, расчеты за которую осуществляются с применением расчетных способов</t>
  </si>
  <si>
    <t>30</t>
  </si>
  <si>
    <t>Численность штатных сотрудников и контингента БУ, в которых расчеты за ЭЭ осуществляют с применением расчетного способа</t>
  </si>
  <si>
    <t>31</t>
  </si>
  <si>
    <t>Объем природного газа, потребляемого (используемого) БУ МО</t>
  </si>
  <si>
    <t>32</t>
  </si>
  <si>
    <t>Объем природного газа, потребляемого (используемого) БУ, расчеты за который осуществляются с использованием приборов учета</t>
  </si>
  <si>
    <t>33</t>
  </si>
  <si>
    <t>Бюджет МО</t>
  </si>
  <si>
    <t>тыс.руб.</t>
  </si>
  <si>
    <t>34</t>
  </si>
  <si>
    <t>Расходы бюджета МО на обеспечение энергетическими ресурсами БУ</t>
  </si>
  <si>
    <t>35</t>
  </si>
  <si>
    <t>Расходы МО на предоставление субсидий организациям коммунального комплекса на приобретение топлива</t>
  </si>
  <si>
    <t>36</t>
  </si>
  <si>
    <t>Общее количество БУ на территории МО</t>
  </si>
  <si>
    <t>шт.</t>
  </si>
  <si>
    <t>37</t>
  </si>
  <si>
    <t>Количество БУ финансируемых за счет бюджета, в отношении которых проведено обязательное энергетическое обследование</t>
  </si>
  <si>
    <t>38</t>
  </si>
  <si>
    <t>Число энергосервисных договоров (контрактов), заключенных муниципальными заказчиками</t>
  </si>
  <si>
    <t>Общее количество муниципальных заказчиков</t>
  </si>
  <si>
    <t>Количество муниципальных заказчиков, заключившие энергосервисные договоры (контракты)</t>
  </si>
  <si>
    <t>Объем товаров, работ, услуг, закупаемых для муниципальных нужд</t>
  </si>
  <si>
    <t>Расходы бюджета МО на предоставление социальной поддержки гражданам по оплате жилого помещения и коммунальных услуг (льгот)</t>
  </si>
  <si>
    <t xml:space="preserve">Количество граждан, которым предоставляются социальная поддержка по оплате жилого помещения и коммунальных услуг </t>
  </si>
  <si>
    <t>Объем ЭЭ, потребляемой (используемой) в жилых домах (за исключением многоквартирных домов)  на территории МО</t>
  </si>
  <si>
    <t>Объем ЭЭ, потребляемой (используемой) в многоквартирных домах, расчеты за которую осуществляются с использованием коллективных (общедомовых) приборов учета на территории МО</t>
  </si>
  <si>
    <t>Объем ТЭ, потребляемой (используемой) в жилых домах на территории МО</t>
  </si>
  <si>
    <t>куб.м.</t>
  </si>
  <si>
    <t>Объем природного газа, потребляемого (используемого) в жилых домах (за исключением многоквартирных домов) МО, расчеты за который осуществляются с использованием приборов учета</t>
  </si>
  <si>
    <t>Число жилых домов, на территории МО</t>
  </si>
  <si>
    <t>Число жилых домов на территории МО, в отношении которых проведено энергетическое обследование</t>
  </si>
  <si>
    <t xml:space="preserve">Площадь жилых домов на территории МО, где расчеты за ТЭ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</si>
  <si>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 на территории МО, где расчеты за ТЭ осуществляют с применением расчетных способов (нормативов потребления) </t>
  </si>
  <si>
    <t xml:space="preserve">Площадь жилых домов на территории МО, где расчеты за воду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</si>
  <si>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 на территории МО, где расчеты за воду осуществляют с применением расчетных способов (нормативов потребления) </t>
  </si>
  <si>
    <t xml:space="preserve">Площадь жилых домов на территории МО, где расчеты за ЭЭ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</si>
  <si>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 на территории МО, где расчеты за ЭЭ осуществляют с применением расчетных способов (нормативов потребления) </t>
  </si>
  <si>
    <t xml:space="preserve">Площадь жилых домов на территории МО, где расчеты за природный газ осуществляют с использованием приборов учета (в части многоквартирных домов - с использованием индивидуальных и общих (для коммунальной квартиры) приборов учета </t>
  </si>
  <si>
    <t xml:space="preserve">Площадь жилых домов на территории МО, где расчеты за природный газ осуществляют с применением расчетных способов (нормативов потребления) </t>
  </si>
  <si>
    <t>Удельный расхода топлива на выработку ЭЭ тепловыми электростанциями</t>
  </si>
  <si>
    <t>т.у.т./кВтч</t>
  </si>
  <si>
    <t>Удельный расхода топлива на выработку ТЭ</t>
  </si>
  <si>
    <t>т.у.т./Гкал</t>
  </si>
  <si>
    <t>Объем потерь ЭЭ при ее передаче по распределительным сетям</t>
  </si>
  <si>
    <t>Объем потерь ТЭ при ее передаче</t>
  </si>
  <si>
    <t>Гкал/ч</t>
  </si>
  <si>
    <t>Объем потерь воды при ее передаче</t>
  </si>
  <si>
    <t>Объем ЭЭ, используемой при передаче (транспортировке) воды</t>
  </si>
  <si>
    <t>Количество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 МО</t>
  </si>
  <si>
    <t>Назаровский район</t>
  </si>
  <si>
    <t>№</t>
  </si>
  <si>
    <t>Наименование показателей</t>
  </si>
  <si>
    <t>Ед. изм.</t>
  </si>
  <si>
    <t>Расчетная формула</t>
  </si>
  <si>
    <t>Значения целевых показателей</t>
  </si>
  <si>
    <t>Пояснения к расчету</t>
  </si>
  <si>
    <t>Группа А. Общие целевые показатели в области энергосбережения и повышения энергетической эффективности</t>
  </si>
  <si>
    <t>А.1.</t>
  </si>
  <si>
    <t>%</t>
  </si>
  <si>
    <t>[(П2(n)/П1(n))/ (П2(2007)/П1(2007))]∙100</t>
  </si>
  <si>
    <t>Снижение  энергоемкости  на 40%  к 2020г. относительно уровня  2007г. согласно Указа Президента РФ от 04.06.2008. № 889</t>
  </si>
  <si>
    <t>А.2.</t>
  </si>
  <si>
    <t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t>
  </si>
  <si>
    <t>(П.7/ П.3)∙100</t>
  </si>
  <si>
    <t>А.3.</t>
  </si>
  <si>
    <t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t>
  </si>
  <si>
    <t>(П.8/ П.4)∙100</t>
  </si>
  <si>
    <t>А.4.</t>
  </si>
  <si>
    <t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t>
  </si>
  <si>
    <t>(П.9/ П.5)∙100</t>
  </si>
  <si>
    <t>А.5.</t>
  </si>
  <si>
    <t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t>
  </si>
  <si>
    <t>П.40(n)/ П.39(n) ∙100</t>
  </si>
  <si>
    <t>П.42(n)/ П.41(n) ∙100</t>
  </si>
  <si>
    <t>(П.46(n)+ П.48(n))/ П.69(n)</t>
  </si>
  <si>
    <t>(П.45(n)- П.46(n))/ П.70(n)</t>
  </si>
  <si>
    <t>Объем потребления ЭЭ на территории МО, расчеты за которую осуществляются с использованием приборов учета (в части МКД - с использованием коллективных приборов учета)</t>
  </si>
  <si>
    <t>Общий объем энергетических ресурсов, производимых на территории МО</t>
  </si>
  <si>
    <t>Общий объем финансирования мероприятий по энергосбережению и повышению энергетической эффективности</t>
  </si>
  <si>
    <t>Объем внебюджетных средств, используемых для финансирования мероприятий по энергосбережению и повышению энергетической эффективности</t>
  </si>
  <si>
    <r>
      <t xml:space="preserve">(данные берутся из </t>
    </r>
    <r>
      <rPr>
        <u val="single"/>
        <sz val="11"/>
        <rFont val="Times New Roman"/>
        <family val="1"/>
      </rPr>
      <t>Приложения 2</t>
    </r>
    <r>
      <rPr>
        <sz val="11"/>
        <rFont val="Times New Roman"/>
        <family val="1"/>
      </rPr>
      <t>)</t>
    </r>
  </si>
  <si>
    <t>Объем потребления ЭЭ на территории МО</t>
  </si>
  <si>
    <t>Приложение  4</t>
  </si>
  <si>
    <t>Приложение № 3
к подпрограмме «Энергосбережение и повышение энергетической эффективности в Назаровском районе»</t>
  </si>
  <si>
    <t>Приложение № 4 к подпрограмме «Энергосбережение и повышение энергетической эффективности в Назаровском районе»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</si>
</sst>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0"/>
    <numFmt numFmtId="176" formatCode="0.00000000000"/>
    <numFmt numFmtId="177" formatCode="0.000000000000"/>
    <numFmt numFmtId="178" formatCode="0.000000000"/>
  </numFmts>
  <fonts count="52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 indent="2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right" indent="2"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9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173" fontId="5" fillId="0" borderId="10" xfId="0" applyNumberFormat="1" applyFont="1" applyFill="1" applyBorder="1" applyAlignment="1">
      <alignment horizontal="center" wrapText="1"/>
    </xf>
    <xf numFmtId="174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wrapText="1"/>
    </xf>
    <xf numFmtId="174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17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wrapText="1"/>
    </xf>
    <xf numFmtId="1" fontId="13" fillId="0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 horizontal="center" wrapText="1"/>
    </xf>
    <xf numFmtId="0" fontId="11" fillId="0" borderId="13" xfId="0" applyFont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3" fillId="0" borderId="10" xfId="0" applyFont="1" applyFill="1" applyBorder="1" applyAlignment="1">
      <alignment horizontal="left" wrapText="1"/>
    </xf>
    <xf numFmtId="0" fontId="13" fillId="0" borderId="14" xfId="0" applyFont="1" applyFill="1" applyBorder="1" applyAlignment="1">
      <alignment wrapText="1"/>
    </xf>
    <xf numFmtId="0" fontId="13" fillId="0" borderId="10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right"/>
    </xf>
    <xf numFmtId="0" fontId="11" fillId="0" borderId="16" xfId="0" applyFont="1" applyFill="1" applyBorder="1" applyAlignment="1">
      <alignment/>
    </xf>
    <xf numFmtId="0" fontId="0" fillId="34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174" fontId="5" fillId="0" borderId="10" xfId="0" applyNumberFormat="1" applyFont="1" applyFill="1" applyBorder="1" applyAlignment="1">
      <alignment horizontal="center"/>
    </xf>
    <xf numFmtId="174" fontId="4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4.wmf" /><Relationship Id="rId4" Type="http://schemas.openxmlformats.org/officeDocument/2006/relationships/image" Target="../media/image1.wmf" /><Relationship Id="rId5" Type="http://schemas.openxmlformats.org/officeDocument/2006/relationships/image" Target="../media/image2.wmf" /><Relationship Id="rId6" Type="http://schemas.openxmlformats.org/officeDocument/2006/relationships/image" Target="../media/image4.wmf" /><Relationship Id="rId7" Type="http://schemas.openxmlformats.org/officeDocument/2006/relationships/image" Target="../media/image1.wmf" /><Relationship Id="rId8" Type="http://schemas.openxmlformats.org/officeDocument/2006/relationships/image" Target="../media/image2.wmf" /><Relationship Id="rId9" Type="http://schemas.openxmlformats.org/officeDocument/2006/relationships/image" Target="../media/image4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">
      <selection activeCell="G1" sqref="G1:J4"/>
    </sheetView>
  </sheetViews>
  <sheetFormatPr defaultColWidth="9.00390625" defaultRowHeight="12.75"/>
  <cols>
    <col min="1" max="1" width="5.25390625" style="0" customWidth="1"/>
    <col min="2" max="2" width="37.625" style="0" customWidth="1"/>
    <col min="6" max="6" width="10.375" style="0" customWidth="1"/>
    <col min="7" max="7" width="11.375" style="0" customWidth="1"/>
    <col min="8" max="8" width="10.125" style="0" bestFit="1" customWidth="1"/>
    <col min="9" max="9" width="11.25390625" style="0" bestFit="1" customWidth="1"/>
    <col min="10" max="10" width="11.125" style="0" customWidth="1"/>
  </cols>
  <sheetData>
    <row r="1" spans="1:10" ht="15.75">
      <c r="A1" s="11"/>
      <c r="B1" s="39"/>
      <c r="C1" s="39"/>
      <c r="D1" s="39"/>
      <c r="E1" s="39"/>
      <c r="F1" s="39"/>
      <c r="G1" s="70" t="s">
        <v>481</v>
      </c>
      <c r="H1" s="71"/>
      <c r="I1" s="71"/>
      <c r="J1" s="71"/>
    </row>
    <row r="2" spans="1:10" ht="12.75" customHeight="1">
      <c r="A2" s="11"/>
      <c r="B2" s="39"/>
      <c r="C2" s="39"/>
      <c r="D2" s="39"/>
      <c r="E2" s="39"/>
      <c r="F2" s="39"/>
      <c r="G2" s="71"/>
      <c r="H2" s="71"/>
      <c r="I2" s="71"/>
      <c r="J2" s="71"/>
    </row>
    <row r="3" spans="1:10" ht="15.75">
      <c r="A3" s="11"/>
      <c r="B3" s="39"/>
      <c r="C3" s="39"/>
      <c r="D3" s="39"/>
      <c r="E3" s="39"/>
      <c r="F3" s="39"/>
      <c r="G3" s="71"/>
      <c r="H3" s="71"/>
      <c r="I3" s="71"/>
      <c r="J3" s="71"/>
    </row>
    <row r="4" spans="1:10" ht="15.75">
      <c r="A4" s="11"/>
      <c r="B4" s="39"/>
      <c r="C4" s="39"/>
      <c r="D4" s="39"/>
      <c r="E4" s="39"/>
      <c r="F4" s="39"/>
      <c r="G4" s="71"/>
      <c r="H4" s="71"/>
      <c r="I4" s="71"/>
      <c r="J4" s="71"/>
    </row>
    <row r="5" spans="1:10" ht="15.75">
      <c r="A5" s="66" t="s">
        <v>362</v>
      </c>
      <c r="B5" s="66"/>
      <c r="C5" s="66"/>
      <c r="D5" s="66"/>
      <c r="E5" s="66"/>
      <c r="F5" s="66"/>
      <c r="G5" s="66"/>
      <c r="H5" s="66"/>
      <c r="I5" s="39"/>
      <c r="J5" s="39"/>
    </row>
    <row r="6" spans="1:10" ht="15.75">
      <c r="A6" s="10"/>
      <c r="B6" s="39"/>
      <c r="C6" s="39"/>
      <c r="D6" s="39"/>
      <c r="E6" s="39"/>
      <c r="F6" s="39"/>
      <c r="G6" s="39"/>
      <c r="H6" s="39"/>
      <c r="I6" s="39"/>
      <c r="J6" s="39"/>
    </row>
    <row r="7" spans="1:10" ht="15.75">
      <c r="A7" s="39" t="s">
        <v>322</v>
      </c>
      <c r="B7" s="51"/>
      <c r="C7" s="51" t="s">
        <v>447</v>
      </c>
      <c r="D7" s="51"/>
      <c r="E7" s="51"/>
      <c r="F7" s="51"/>
      <c r="G7" s="51"/>
      <c r="H7" s="51"/>
      <c r="I7" s="51"/>
      <c r="J7" s="51"/>
    </row>
    <row r="8" spans="1:10" ht="15.75">
      <c r="A8" s="39" t="s">
        <v>323</v>
      </c>
      <c r="B8" s="51"/>
      <c r="C8" s="51"/>
      <c r="D8" s="51"/>
      <c r="E8" s="51"/>
      <c r="F8" s="51"/>
      <c r="G8" s="51"/>
      <c r="H8" s="51"/>
      <c r="I8" s="51"/>
      <c r="J8" s="51"/>
    </row>
    <row r="9" spans="1:10" ht="15.75">
      <c r="A9" s="39" t="s">
        <v>324</v>
      </c>
      <c r="B9" s="51"/>
      <c r="C9" s="51"/>
      <c r="D9" s="51"/>
      <c r="E9" s="51"/>
      <c r="F9" s="51"/>
      <c r="G9" s="51"/>
      <c r="H9" s="51"/>
      <c r="I9" s="51"/>
      <c r="J9" s="51"/>
    </row>
    <row r="10" spans="1:10" ht="15.75">
      <c r="A10" s="39" t="s">
        <v>325</v>
      </c>
      <c r="B10" s="51"/>
      <c r="C10" s="51"/>
      <c r="D10" s="51"/>
      <c r="E10" s="51"/>
      <c r="F10" s="51"/>
      <c r="G10" s="51"/>
      <c r="H10" s="51"/>
      <c r="I10" s="51"/>
      <c r="J10" s="51"/>
    </row>
    <row r="11" spans="1:10" ht="15.75">
      <c r="A11" s="39" t="s">
        <v>326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1:10" ht="15.75">
      <c r="A12" s="39" t="s">
        <v>363</v>
      </c>
      <c r="B12" s="51"/>
      <c r="C12" s="51"/>
      <c r="D12" s="51"/>
      <c r="E12" s="51"/>
      <c r="F12" s="51"/>
      <c r="G12" s="51"/>
      <c r="H12" s="51"/>
      <c r="I12" s="51"/>
      <c r="J12" s="51"/>
    </row>
    <row r="13" spans="1:10" ht="15.75">
      <c r="A13" s="10"/>
      <c r="B13" s="51"/>
      <c r="C13" s="51"/>
      <c r="D13" s="51"/>
      <c r="E13" s="51"/>
      <c r="F13" s="51"/>
      <c r="G13" s="51"/>
      <c r="H13" s="51"/>
      <c r="I13" s="51"/>
      <c r="J13" s="51"/>
    </row>
    <row r="14" spans="1:10" ht="12.75" customHeight="1">
      <c r="A14" s="67" t="s">
        <v>364</v>
      </c>
      <c r="B14" s="68" t="s">
        <v>365</v>
      </c>
      <c r="C14" s="68" t="s">
        <v>327</v>
      </c>
      <c r="D14" s="69" t="s">
        <v>366</v>
      </c>
      <c r="E14" s="69"/>
      <c r="F14" s="69"/>
      <c r="G14" s="43"/>
      <c r="H14" s="43"/>
      <c r="I14" s="43"/>
      <c r="J14" s="43"/>
    </row>
    <row r="15" spans="1:10" ht="15.75">
      <c r="A15" s="67"/>
      <c r="B15" s="68"/>
      <c r="C15" s="68"/>
      <c r="D15" s="50">
        <v>2007</v>
      </c>
      <c r="E15" s="50">
        <v>2008</v>
      </c>
      <c r="F15" s="50">
        <v>2009</v>
      </c>
      <c r="G15" s="50">
        <v>2017</v>
      </c>
      <c r="H15" s="50">
        <v>2018</v>
      </c>
      <c r="I15" s="50">
        <v>2019</v>
      </c>
      <c r="J15" s="50">
        <v>2020</v>
      </c>
    </row>
    <row r="16" spans="1:10" ht="15.75">
      <c r="A16" s="40">
        <v>1</v>
      </c>
      <c r="B16" s="46">
        <v>2</v>
      </c>
      <c r="C16" s="46">
        <v>3</v>
      </c>
      <c r="D16" s="42">
        <v>4</v>
      </c>
      <c r="E16" s="42">
        <v>5</v>
      </c>
      <c r="F16" s="42">
        <v>6</v>
      </c>
      <c r="G16" s="42">
        <v>14</v>
      </c>
      <c r="H16" s="42">
        <v>15</v>
      </c>
      <c r="I16" s="42">
        <v>16</v>
      </c>
      <c r="J16" s="42">
        <v>17</v>
      </c>
    </row>
    <row r="17" spans="1:10" ht="47.25" customHeight="1">
      <c r="A17" s="40">
        <v>1</v>
      </c>
      <c r="B17" s="44" t="s">
        <v>367</v>
      </c>
      <c r="C17" s="46" t="s">
        <v>368</v>
      </c>
      <c r="D17" s="42">
        <v>1.81</v>
      </c>
      <c r="E17" s="42">
        <v>1.87</v>
      </c>
      <c r="F17" s="42">
        <v>1.93</v>
      </c>
      <c r="G17" s="43">
        <v>3.29</v>
      </c>
      <c r="H17" s="43">
        <v>3.46</v>
      </c>
      <c r="I17" s="43">
        <v>3.6</v>
      </c>
      <c r="J17" s="43">
        <v>3.81</v>
      </c>
    </row>
    <row r="18" spans="1:10" ht="33.75" customHeight="1">
      <c r="A18" s="40">
        <v>2</v>
      </c>
      <c r="B18" s="44" t="s">
        <v>369</v>
      </c>
      <c r="C18" s="46" t="s">
        <v>370</v>
      </c>
      <c r="D18" s="42">
        <v>11.9</v>
      </c>
      <c r="E18" s="42">
        <v>11.6</v>
      </c>
      <c r="F18" s="42">
        <v>11.7</v>
      </c>
      <c r="G18" s="43">
        <v>11</v>
      </c>
      <c r="H18" s="43">
        <v>11</v>
      </c>
      <c r="I18" s="43">
        <v>11</v>
      </c>
      <c r="J18" s="43">
        <v>11</v>
      </c>
    </row>
    <row r="19" spans="1:10" ht="39.75" customHeight="1">
      <c r="A19" s="40">
        <v>3</v>
      </c>
      <c r="B19" s="44" t="s">
        <v>479</v>
      </c>
      <c r="C19" s="46" t="s">
        <v>371</v>
      </c>
      <c r="D19" s="42">
        <v>121241</v>
      </c>
      <c r="E19" s="42">
        <v>130702</v>
      </c>
      <c r="F19" s="42">
        <v>133792</v>
      </c>
      <c r="G19" s="43">
        <v>143365</v>
      </c>
      <c r="H19" s="43">
        <v>143565</v>
      </c>
      <c r="I19" s="43">
        <v>144125</v>
      </c>
      <c r="J19" s="43">
        <v>144687</v>
      </c>
    </row>
    <row r="20" spans="1:10" ht="32.25" customHeight="1">
      <c r="A20" s="40">
        <v>4</v>
      </c>
      <c r="B20" s="44" t="s">
        <v>329</v>
      </c>
      <c r="C20" s="46" t="s">
        <v>330</v>
      </c>
      <c r="D20" s="42">
        <v>52.4</v>
      </c>
      <c r="E20" s="42">
        <v>53.4</v>
      </c>
      <c r="F20" s="42">
        <v>54.2</v>
      </c>
      <c r="G20" s="42">
        <v>62</v>
      </c>
      <c r="H20" s="42">
        <v>62.8</v>
      </c>
      <c r="I20" s="42">
        <v>63</v>
      </c>
      <c r="J20" s="42">
        <v>63.5</v>
      </c>
    </row>
    <row r="21" spans="1:10" ht="33" customHeight="1">
      <c r="A21" s="40">
        <v>5</v>
      </c>
      <c r="B21" s="44" t="s">
        <v>331</v>
      </c>
      <c r="C21" s="46" t="s">
        <v>372</v>
      </c>
      <c r="D21" s="42" t="s">
        <v>373</v>
      </c>
      <c r="E21" s="42">
        <v>548.1</v>
      </c>
      <c r="F21" s="42">
        <v>573.1</v>
      </c>
      <c r="G21" s="42">
        <v>970</v>
      </c>
      <c r="H21" s="42">
        <v>980</v>
      </c>
      <c r="I21" s="42">
        <v>980</v>
      </c>
      <c r="J21" s="42">
        <v>980</v>
      </c>
    </row>
    <row r="22" spans="1:10" ht="39" customHeight="1">
      <c r="A22" s="40">
        <v>6</v>
      </c>
      <c r="B22" s="44" t="s">
        <v>332</v>
      </c>
      <c r="C22" s="46" t="s">
        <v>374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06.5" customHeight="1">
      <c r="A23" s="40">
        <v>7</v>
      </c>
      <c r="B23" s="44" t="s">
        <v>474</v>
      </c>
      <c r="C23" s="46" t="s">
        <v>328</v>
      </c>
      <c r="D23" s="42">
        <v>0</v>
      </c>
      <c r="E23" s="42">
        <v>0</v>
      </c>
      <c r="F23" s="42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0" ht="82.5" customHeight="1">
      <c r="A24" s="40">
        <v>8</v>
      </c>
      <c r="B24" s="44" t="s">
        <v>375</v>
      </c>
      <c r="C24" s="46" t="s">
        <v>333</v>
      </c>
      <c r="D24" s="45">
        <v>0</v>
      </c>
      <c r="E24" s="45">
        <v>0</v>
      </c>
      <c r="F24" s="42">
        <v>0</v>
      </c>
      <c r="G24" s="43">
        <v>3.6</v>
      </c>
      <c r="H24" s="43">
        <v>3.6</v>
      </c>
      <c r="I24" s="43">
        <v>3.6</v>
      </c>
      <c r="J24" s="43">
        <v>3.6</v>
      </c>
    </row>
    <row r="25" spans="1:10" ht="105" customHeight="1">
      <c r="A25" s="41">
        <v>9</v>
      </c>
      <c r="B25" s="44" t="s">
        <v>376</v>
      </c>
      <c r="C25" s="44" t="s">
        <v>372</v>
      </c>
      <c r="D25" s="45">
        <v>0</v>
      </c>
      <c r="E25" s="45">
        <v>0</v>
      </c>
      <c r="F25" s="45">
        <v>0</v>
      </c>
      <c r="G25" s="43">
        <v>9.4</v>
      </c>
      <c r="H25" s="43">
        <v>9.4</v>
      </c>
      <c r="I25" s="43">
        <v>9.4</v>
      </c>
      <c r="J25" s="43">
        <v>9.4</v>
      </c>
    </row>
    <row r="26" spans="1:10" ht="108.75" customHeight="1">
      <c r="A26" s="40">
        <v>10</v>
      </c>
      <c r="B26" s="44" t="s">
        <v>377</v>
      </c>
      <c r="C26" s="46" t="s">
        <v>372</v>
      </c>
      <c r="D26" s="45">
        <v>0</v>
      </c>
      <c r="E26" s="45">
        <v>0</v>
      </c>
      <c r="F26" s="42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0" ht="31.5" customHeight="1">
      <c r="A27" s="40">
        <v>11</v>
      </c>
      <c r="B27" s="52" t="s">
        <v>298</v>
      </c>
      <c r="C27" s="46" t="s">
        <v>303</v>
      </c>
      <c r="D27" s="45">
        <v>0.72</v>
      </c>
      <c r="E27" s="45">
        <v>0.87</v>
      </c>
      <c r="F27" s="42">
        <v>0.96</v>
      </c>
      <c r="G27" s="43">
        <v>1.58</v>
      </c>
      <c r="H27" s="43">
        <v>1.66</v>
      </c>
      <c r="I27" s="43">
        <v>1.74</v>
      </c>
      <c r="J27" s="43">
        <v>1.82</v>
      </c>
    </row>
    <row r="28" spans="1:10" ht="34.5" customHeight="1">
      <c r="A28" s="40">
        <v>12</v>
      </c>
      <c r="B28" s="52" t="s">
        <v>299</v>
      </c>
      <c r="C28" s="46" t="s">
        <v>304</v>
      </c>
      <c r="D28" s="45">
        <v>1084.26</v>
      </c>
      <c r="E28" s="45">
        <v>1154.52</v>
      </c>
      <c r="F28" s="42">
        <v>1327.16</v>
      </c>
      <c r="G28" s="43">
        <v>2353.5</v>
      </c>
      <c r="H28" s="43">
        <v>2441.8</v>
      </c>
      <c r="I28" s="43">
        <v>2529.8</v>
      </c>
      <c r="J28" s="43">
        <v>2618.8</v>
      </c>
    </row>
    <row r="29" spans="1:10" ht="38.25" customHeight="1">
      <c r="A29" s="40">
        <v>13</v>
      </c>
      <c r="B29" s="52" t="s">
        <v>300</v>
      </c>
      <c r="C29" s="46" t="s">
        <v>305</v>
      </c>
      <c r="D29" s="45">
        <v>22.06</v>
      </c>
      <c r="E29" s="45">
        <v>25.53</v>
      </c>
      <c r="F29" s="42">
        <v>30.34</v>
      </c>
      <c r="G29" s="43">
        <v>57.03</v>
      </c>
      <c r="H29" s="43">
        <v>60</v>
      </c>
      <c r="I29" s="43">
        <v>63</v>
      </c>
      <c r="J29" s="43">
        <v>65</v>
      </c>
    </row>
    <row r="30" spans="1:10" ht="28.5" customHeight="1">
      <c r="A30" s="40">
        <v>14</v>
      </c>
      <c r="B30" s="52" t="s">
        <v>301</v>
      </c>
      <c r="C30" s="46" t="s">
        <v>306</v>
      </c>
      <c r="D30" s="45">
        <v>0</v>
      </c>
      <c r="E30" s="45">
        <v>0</v>
      </c>
      <c r="F30" s="42">
        <v>0</v>
      </c>
      <c r="G30" s="43">
        <v>0</v>
      </c>
      <c r="H30" s="43">
        <v>0</v>
      </c>
      <c r="I30" s="43">
        <v>0</v>
      </c>
      <c r="J30" s="43">
        <v>0</v>
      </c>
    </row>
    <row r="31" spans="1:10" ht="86.25" customHeight="1">
      <c r="A31" s="40">
        <v>15</v>
      </c>
      <c r="B31" s="44" t="s">
        <v>302</v>
      </c>
      <c r="C31" s="46" t="s">
        <v>6</v>
      </c>
      <c r="D31" s="45">
        <v>0</v>
      </c>
      <c r="E31" s="45">
        <v>0</v>
      </c>
      <c r="F31" s="42">
        <v>0</v>
      </c>
      <c r="G31" s="43">
        <v>0</v>
      </c>
      <c r="H31" s="43">
        <v>0</v>
      </c>
      <c r="I31" s="43">
        <v>0</v>
      </c>
      <c r="J31" s="43">
        <v>0</v>
      </c>
    </row>
    <row r="32" spans="1:10" ht="61.5" customHeight="1">
      <c r="A32" s="40">
        <v>16</v>
      </c>
      <c r="B32" s="44" t="s">
        <v>475</v>
      </c>
      <c r="C32" s="46" t="s">
        <v>6</v>
      </c>
      <c r="D32" s="45">
        <v>11856</v>
      </c>
      <c r="E32" s="45">
        <v>11643</v>
      </c>
      <c r="F32" s="45">
        <v>11708</v>
      </c>
      <c r="G32" s="45">
        <v>10586</v>
      </c>
      <c r="H32" s="45">
        <v>10480</v>
      </c>
      <c r="I32" s="45">
        <v>10375</v>
      </c>
      <c r="J32" s="45">
        <v>10272</v>
      </c>
    </row>
    <row r="33" spans="1:10" ht="63.75" customHeight="1">
      <c r="A33" s="40">
        <v>17</v>
      </c>
      <c r="B33" s="44" t="s">
        <v>476</v>
      </c>
      <c r="C33" s="46" t="s">
        <v>368</v>
      </c>
      <c r="D33" s="42">
        <v>0.006</v>
      </c>
      <c r="E33" s="42">
        <v>0.02</v>
      </c>
      <c r="F33" s="42">
        <v>0.02</v>
      </c>
      <c r="G33" s="42">
        <v>0.02</v>
      </c>
      <c r="H33" s="42">
        <v>0.02</v>
      </c>
      <c r="I33" s="42">
        <v>0.02</v>
      </c>
      <c r="J33" s="42">
        <v>0.02</v>
      </c>
    </row>
    <row r="34" spans="1:10" ht="97.5" customHeight="1">
      <c r="A34" s="40">
        <v>18</v>
      </c>
      <c r="B34" s="44" t="s">
        <v>477</v>
      </c>
      <c r="C34" s="46" t="s">
        <v>368</v>
      </c>
      <c r="D34" s="42">
        <v>0.002</v>
      </c>
      <c r="E34" s="42">
        <v>0.002</v>
      </c>
      <c r="F34" s="42">
        <v>0.005</v>
      </c>
      <c r="G34" s="42">
        <v>0.005</v>
      </c>
      <c r="H34" s="42">
        <v>0.005</v>
      </c>
      <c r="I34" s="42">
        <v>0.005</v>
      </c>
      <c r="J34" s="42">
        <v>0.005</v>
      </c>
    </row>
    <row r="35" spans="1:10" ht="63.75" customHeight="1">
      <c r="A35" s="40">
        <v>19</v>
      </c>
      <c r="B35" s="44" t="s">
        <v>378</v>
      </c>
      <c r="C35" s="46" t="s">
        <v>379</v>
      </c>
      <c r="D35" s="45" t="s">
        <v>336</v>
      </c>
      <c r="E35" s="45" t="s">
        <v>350</v>
      </c>
      <c r="F35" s="45">
        <v>0</v>
      </c>
      <c r="G35" s="45">
        <v>10017</v>
      </c>
      <c r="H35" s="45">
        <v>10017</v>
      </c>
      <c r="I35" s="45">
        <v>10017</v>
      </c>
      <c r="J35" s="45">
        <v>10017</v>
      </c>
    </row>
    <row r="36" spans="1:10" ht="60" customHeight="1">
      <c r="A36" s="40" t="s">
        <v>334</v>
      </c>
      <c r="B36" s="44" t="s">
        <v>380</v>
      </c>
      <c r="C36" s="46" t="s">
        <v>381</v>
      </c>
      <c r="D36" s="45" t="s">
        <v>336</v>
      </c>
      <c r="E36" s="45" t="s">
        <v>350</v>
      </c>
      <c r="F36" s="45">
        <v>0</v>
      </c>
      <c r="G36" s="45">
        <v>63625</v>
      </c>
      <c r="H36" s="45">
        <v>63625</v>
      </c>
      <c r="I36" s="45">
        <v>63625</v>
      </c>
      <c r="J36" s="45">
        <v>63625</v>
      </c>
    </row>
    <row r="37" spans="1:10" ht="52.5" customHeight="1">
      <c r="A37" s="40" t="s">
        <v>335</v>
      </c>
      <c r="B37" s="44" t="s">
        <v>382</v>
      </c>
      <c r="C37" s="46" t="s">
        <v>379</v>
      </c>
      <c r="D37" s="45">
        <v>22366</v>
      </c>
      <c r="E37" s="45">
        <v>22905</v>
      </c>
      <c r="F37" s="45">
        <v>24005</v>
      </c>
      <c r="G37" s="43">
        <v>0</v>
      </c>
      <c r="H37" s="43">
        <v>0</v>
      </c>
      <c r="I37" s="43">
        <v>0</v>
      </c>
      <c r="J37" s="43">
        <v>0</v>
      </c>
    </row>
    <row r="38" spans="1:10" ht="56.25" customHeight="1">
      <c r="A38" s="40" t="s">
        <v>338</v>
      </c>
      <c r="B38" s="44" t="s">
        <v>383</v>
      </c>
      <c r="C38" s="46" t="s">
        <v>381</v>
      </c>
      <c r="D38" s="45">
        <v>62127</v>
      </c>
      <c r="E38" s="45">
        <v>63625</v>
      </c>
      <c r="F38" s="45">
        <v>66680</v>
      </c>
      <c r="G38" s="43">
        <v>0</v>
      </c>
      <c r="H38" s="43">
        <v>0</v>
      </c>
      <c r="I38" s="43">
        <v>0</v>
      </c>
      <c r="J38" s="43">
        <v>0</v>
      </c>
    </row>
    <row r="39" spans="1:10" ht="58.5" customHeight="1">
      <c r="A39" s="40" t="s">
        <v>339</v>
      </c>
      <c r="B39" s="44" t="s">
        <v>384</v>
      </c>
      <c r="C39" s="46" t="s">
        <v>385</v>
      </c>
      <c r="D39" s="45" t="s">
        <v>336</v>
      </c>
      <c r="E39" s="45" t="s">
        <v>336</v>
      </c>
      <c r="F39" s="45" t="s">
        <v>336</v>
      </c>
      <c r="G39" s="43">
        <v>47380</v>
      </c>
      <c r="H39" s="43">
        <v>47380</v>
      </c>
      <c r="I39" s="43">
        <v>47380</v>
      </c>
      <c r="J39" s="43">
        <v>47380</v>
      </c>
    </row>
    <row r="40" spans="1:10" ht="66" customHeight="1">
      <c r="A40" s="40" t="s">
        <v>340</v>
      </c>
      <c r="B40" s="44" t="s">
        <v>386</v>
      </c>
      <c r="C40" s="46" t="s">
        <v>387</v>
      </c>
      <c r="D40" s="45" t="s">
        <v>337</v>
      </c>
      <c r="E40" s="45" t="s">
        <v>337</v>
      </c>
      <c r="F40" s="45" t="s">
        <v>337</v>
      </c>
      <c r="G40" s="43">
        <v>6545</v>
      </c>
      <c r="H40" s="43">
        <v>6545</v>
      </c>
      <c r="I40" s="43">
        <v>6545</v>
      </c>
      <c r="J40" s="43">
        <v>6545</v>
      </c>
    </row>
    <row r="41" spans="1:10" ht="56.25" customHeight="1">
      <c r="A41" s="40" t="s">
        <v>341</v>
      </c>
      <c r="B41" s="44" t="s">
        <v>388</v>
      </c>
      <c r="C41" s="46" t="s">
        <v>385</v>
      </c>
      <c r="D41" s="45">
        <v>51800</v>
      </c>
      <c r="E41" s="45">
        <v>55300</v>
      </c>
      <c r="F41" s="45">
        <v>56300</v>
      </c>
      <c r="G41" s="43">
        <v>0</v>
      </c>
      <c r="H41" s="43">
        <v>0</v>
      </c>
      <c r="I41" s="43">
        <v>0</v>
      </c>
      <c r="J41" s="43">
        <v>0</v>
      </c>
    </row>
    <row r="42" spans="1:10" ht="71.25" customHeight="1">
      <c r="A42" s="40" t="s">
        <v>342</v>
      </c>
      <c r="B42" s="44" t="s">
        <v>389</v>
      </c>
      <c r="C42" s="46" t="s">
        <v>387</v>
      </c>
      <c r="D42" s="45">
        <v>6504</v>
      </c>
      <c r="E42" s="45">
        <v>6558</v>
      </c>
      <c r="F42" s="45">
        <v>6545</v>
      </c>
      <c r="G42" s="43">
        <v>0</v>
      </c>
      <c r="H42" s="43">
        <v>0</v>
      </c>
      <c r="I42" s="43">
        <v>0</v>
      </c>
      <c r="J42" s="43">
        <v>0</v>
      </c>
    </row>
    <row r="43" spans="1:10" ht="50.25" customHeight="1">
      <c r="A43" s="40" t="s">
        <v>390</v>
      </c>
      <c r="B43" s="44" t="s">
        <v>391</v>
      </c>
      <c r="C43" s="46" t="s">
        <v>392</v>
      </c>
      <c r="D43" s="45">
        <v>9586</v>
      </c>
      <c r="E43" s="45">
        <v>10885</v>
      </c>
      <c r="F43" s="45">
        <v>12316</v>
      </c>
      <c r="G43" s="43">
        <v>10400</v>
      </c>
      <c r="H43" s="43">
        <v>10385</v>
      </c>
      <c r="I43" s="43">
        <v>10380</v>
      </c>
      <c r="J43" s="43">
        <v>10375</v>
      </c>
    </row>
    <row r="44" spans="1:10" ht="63" customHeight="1">
      <c r="A44" s="40" t="s">
        <v>393</v>
      </c>
      <c r="B44" s="44" t="s">
        <v>394</v>
      </c>
      <c r="C44" s="46" t="s">
        <v>387</v>
      </c>
      <c r="D44" s="45">
        <v>6504</v>
      </c>
      <c r="E44" s="45">
        <v>6558</v>
      </c>
      <c r="F44" s="45">
        <v>6545</v>
      </c>
      <c r="G44" s="45">
        <v>6545</v>
      </c>
      <c r="H44" s="45">
        <v>6545</v>
      </c>
      <c r="I44" s="45">
        <v>6545</v>
      </c>
      <c r="J44" s="45">
        <v>6545</v>
      </c>
    </row>
    <row r="45" spans="1:10" ht="55.5" customHeight="1">
      <c r="A45" s="40" t="s">
        <v>395</v>
      </c>
      <c r="B45" s="44" t="s">
        <v>396</v>
      </c>
      <c r="C45" s="46" t="s">
        <v>392</v>
      </c>
      <c r="D45" s="45">
        <v>0</v>
      </c>
      <c r="E45" s="45">
        <v>0</v>
      </c>
      <c r="F45" s="45">
        <v>0</v>
      </c>
      <c r="G45" s="43">
        <v>0</v>
      </c>
      <c r="H45" s="43">
        <v>0</v>
      </c>
      <c r="I45" s="43">
        <v>0</v>
      </c>
      <c r="J45" s="43">
        <v>0</v>
      </c>
    </row>
    <row r="46" spans="1:10" ht="65.25" customHeight="1">
      <c r="A46" s="40" t="s">
        <v>397</v>
      </c>
      <c r="B46" s="44" t="s">
        <v>398</v>
      </c>
      <c r="C46" s="46" t="s">
        <v>387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</row>
    <row r="47" spans="1:10" ht="53.25" customHeight="1">
      <c r="A47" s="40" t="s">
        <v>399</v>
      </c>
      <c r="B47" s="44" t="s">
        <v>400</v>
      </c>
      <c r="C47" s="46" t="s">
        <v>372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</row>
    <row r="48" spans="1:10" ht="81.75" customHeight="1">
      <c r="A48" s="40" t="s">
        <v>401</v>
      </c>
      <c r="B48" s="44" t="s">
        <v>402</v>
      </c>
      <c r="C48" s="46" t="s">
        <v>372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</row>
    <row r="49" spans="1:10" s="7" customFormat="1" ht="33" customHeight="1">
      <c r="A49" s="46" t="s">
        <v>403</v>
      </c>
      <c r="B49" s="44" t="s">
        <v>404</v>
      </c>
      <c r="C49" s="46" t="s">
        <v>405</v>
      </c>
      <c r="D49" s="45">
        <v>543484.2</v>
      </c>
      <c r="E49" s="45">
        <v>617173.6</v>
      </c>
      <c r="F49" s="45">
        <v>612887.7</v>
      </c>
      <c r="G49" s="43">
        <v>10152560</v>
      </c>
      <c r="H49" s="43">
        <v>10765200</v>
      </c>
      <c r="I49" s="43">
        <v>11342500</v>
      </c>
      <c r="J49" s="43">
        <v>11986140</v>
      </c>
    </row>
    <row r="50" spans="1:10" s="7" customFormat="1" ht="56.25" customHeight="1">
      <c r="A50" s="46" t="s">
        <v>406</v>
      </c>
      <c r="B50" s="44" t="s">
        <v>407</v>
      </c>
      <c r="C50" s="46" t="s">
        <v>405</v>
      </c>
      <c r="D50" s="45">
        <v>16807</v>
      </c>
      <c r="E50" s="45">
        <v>22075</v>
      </c>
      <c r="F50" s="45">
        <v>26690</v>
      </c>
      <c r="G50" s="43">
        <v>67258</v>
      </c>
      <c r="H50" s="43">
        <v>70124</v>
      </c>
      <c r="I50" s="43">
        <v>72036</v>
      </c>
      <c r="J50" s="43">
        <v>75213</v>
      </c>
    </row>
    <row r="51" spans="1:10" s="7" customFormat="1" ht="73.5" customHeight="1">
      <c r="A51" s="46" t="s">
        <v>408</v>
      </c>
      <c r="B51" s="44" t="s">
        <v>409</v>
      </c>
      <c r="C51" s="46" t="s">
        <v>405</v>
      </c>
      <c r="D51" s="45">
        <v>0</v>
      </c>
      <c r="E51" s="45">
        <v>0</v>
      </c>
      <c r="F51" s="45">
        <v>0</v>
      </c>
      <c r="G51" s="43">
        <v>0</v>
      </c>
      <c r="H51" s="43">
        <v>0</v>
      </c>
      <c r="I51" s="43">
        <v>0</v>
      </c>
      <c r="J51" s="43">
        <v>0</v>
      </c>
    </row>
    <row r="52" spans="1:10" ht="48.75" customHeight="1">
      <c r="A52" s="40" t="s">
        <v>410</v>
      </c>
      <c r="B52" s="44" t="s">
        <v>411</v>
      </c>
      <c r="C52" s="46" t="s">
        <v>412</v>
      </c>
      <c r="D52" s="45">
        <v>152</v>
      </c>
      <c r="E52" s="45">
        <v>152</v>
      </c>
      <c r="F52" s="45">
        <v>152</v>
      </c>
      <c r="G52" s="45">
        <v>152</v>
      </c>
      <c r="H52" s="45">
        <v>152</v>
      </c>
      <c r="I52" s="45">
        <v>152</v>
      </c>
      <c r="J52" s="45">
        <v>152</v>
      </c>
    </row>
    <row r="53" spans="1:10" ht="69" customHeight="1">
      <c r="A53" s="40" t="s">
        <v>413</v>
      </c>
      <c r="B53" s="44" t="s">
        <v>414</v>
      </c>
      <c r="C53" s="46" t="s">
        <v>412</v>
      </c>
      <c r="D53" s="42" t="s">
        <v>336</v>
      </c>
      <c r="E53" s="45">
        <v>0</v>
      </c>
      <c r="F53" s="45">
        <v>0</v>
      </c>
      <c r="G53" s="57">
        <v>152</v>
      </c>
      <c r="H53" s="43">
        <v>152</v>
      </c>
      <c r="I53" s="43">
        <v>152</v>
      </c>
      <c r="J53" s="43">
        <v>152</v>
      </c>
    </row>
    <row r="54" spans="1:10" ht="57" customHeight="1">
      <c r="A54" s="40" t="s">
        <v>415</v>
      </c>
      <c r="B54" s="44" t="s">
        <v>416</v>
      </c>
      <c r="C54" s="46" t="s">
        <v>412</v>
      </c>
      <c r="D54" s="45">
        <v>0</v>
      </c>
      <c r="E54" s="45">
        <v>0</v>
      </c>
      <c r="F54" s="45">
        <v>0</v>
      </c>
      <c r="G54" s="43">
        <v>0</v>
      </c>
      <c r="H54" s="43">
        <v>0</v>
      </c>
      <c r="I54" s="43">
        <v>0</v>
      </c>
      <c r="J54" s="43">
        <v>0</v>
      </c>
    </row>
    <row r="55" spans="1:10" ht="45" customHeight="1">
      <c r="A55" s="40" t="s">
        <v>343</v>
      </c>
      <c r="B55" s="44" t="s">
        <v>417</v>
      </c>
      <c r="C55" s="46" t="s">
        <v>412</v>
      </c>
      <c r="D55" s="45">
        <v>44</v>
      </c>
      <c r="E55" s="45">
        <v>44</v>
      </c>
      <c r="F55" s="45">
        <v>45</v>
      </c>
      <c r="G55" s="43">
        <v>46</v>
      </c>
      <c r="H55" s="43">
        <v>46</v>
      </c>
      <c r="I55" s="43">
        <v>46</v>
      </c>
      <c r="J55" s="43">
        <v>46</v>
      </c>
    </row>
    <row r="56" spans="1:10" ht="60" customHeight="1">
      <c r="A56" s="40" t="s">
        <v>344</v>
      </c>
      <c r="B56" s="44" t="s">
        <v>418</v>
      </c>
      <c r="C56" s="46" t="s">
        <v>412</v>
      </c>
      <c r="D56" s="45">
        <v>0</v>
      </c>
      <c r="E56" s="45">
        <v>0</v>
      </c>
      <c r="F56" s="45">
        <v>0</v>
      </c>
      <c r="G56" s="43">
        <v>0</v>
      </c>
      <c r="H56" s="43">
        <v>0</v>
      </c>
      <c r="I56" s="43">
        <v>0</v>
      </c>
      <c r="J56" s="43">
        <v>0</v>
      </c>
    </row>
    <row r="57" spans="1:10" ht="51.75" customHeight="1">
      <c r="A57" s="40" t="s">
        <v>346</v>
      </c>
      <c r="B57" s="44" t="s">
        <v>419</v>
      </c>
      <c r="C57" s="46" t="s">
        <v>405</v>
      </c>
      <c r="D57" s="45">
        <v>116839</v>
      </c>
      <c r="E57" s="45">
        <v>219002</v>
      </c>
      <c r="F57" s="45">
        <v>143088</v>
      </c>
      <c r="G57" s="43">
        <v>17371486</v>
      </c>
      <c r="H57" s="43">
        <v>17253641</v>
      </c>
      <c r="I57" s="43">
        <v>17954825</v>
      </c>
      <c r="J57" s="43">
        <v>18023120</v>
      </c>
    </row>
    <row r="58" spans="1:11" ht="66" customHeight="1">
      <c r="A58" s="40">
        <v>42</v>
      </c>
      <c r="B58" s="44" t="s">
        <v>296</v>
      </c>
      <c r="C58" s="46" t="s">
        <v>405</v>
      </c>
      <c r="D58" s="45">
        <v>116839</v>
      </c>
      <c r="E58" s="45">
        <v>219002</v>
      </c>
      <c r="F58" s="45">
        <v>35800</v>
      </c>
      <c r="G58" s="43">
        <v>8823950</v>
      </c>
      <c r="H58" s="43">
        <v>9025100</v>
      </c>
      <c r="I58" s="43">
        <v>9254300</v>
      </c>
      <c r="J58" s="43">
        <v>9254300</v>
      </c>
      <c r="K58" s="58"/>
    </row>
    <row r="59" spans="1:10" s="7" customFormat="1" ht="81.75" customHeight="1">
      <c r="A59" s="46">
        <v>43</v>
      </c>
      <c r="B59" s="44" t="s">
        <v>420</v>
      </c>
      <c r="C59" s="46" t="s">
        <v>405</v>
      </c>
      <c r="D59" s="45">
        <v>14214.9</v>
      </c>
      <c r="E59" s="45">
        <v>11313</v>
      </c>
      <c r="F59" s="45">
        <v>14084.5</v>
      </c>
      <c r="G59" s="43">
        <v>22094</v>
      </c>
      <c r="H59" s="43">
        <v>23529</v>
      </c>
      <c r="I59" s="43">
        <v>25060</v>
      </c>
      <c r="J59" s="43">
        <v>26688</v>
      </c>
    </row>
    <row r="60" spans="1:10" s="7" customFormat="1" ht="74.25" customHeight="1">
      <c r="A60" s="46">
        <f>A59+1</f>
        <v>44</v>
      </c>
      <c r="B60" s="44" t="s">
        <v>421</v>
      </c>
      <c r="C60" s="46" t="s">
        <v>412</v>
      </c>
      <c r="D60" s="45">
        <v>4222</v>
      </c>
      <c r="E60" s="45">
        <v>4709</v>
      </c>
      <c r="F60" s="45">
        <v>5232</v>
      </c>
      <c r="G60" s="43">
        <v>5100</v>
      </c>
      <c r="H60" s="43">
        <v>5100</v>
      </c>
      <c r="I60" s="43">
        <v>5100</v>
      </c>
      <c r="J60" s="43">
        <v>5100</v>
      </c>
    </row>
    <row r="61" spans="1:10" s="7" customFormat="1" ht="60" customHeight="1">
      <c r="A61" s="46">
        <f aca="true" t="shared" si="0" ref="A61:A98">A60+1</f>
        <v>45</v>
      </c>
      <c r="B61" s="44" t="s">
        <v>422</v>
      </c>
      <c r="C61" s="46" t="s">
        <v>392</v>
      </c>
      <c r="D61" s="45">
        <v>6628950</v>
      </c>
      <c r="E61" s="45">
        <v>8042850</v>
      </c>
      <c r="F61" s="45">
        <v>9405000</v>
      </c>
      <c r="G61" s="45">
        <v>8322384</v>
      </c>
      <c r="H61" s="45">
        <v>8314626</v>
      </c>
      <c r="I61" s="45">
        <v>8312469</v>
      </c>
      <c r="J61" s="45">
        <v>8310820</v>
      </c>
    </row>
    <row r="62" spans="1:10" ht="62.25" customHeight="1">
      <c r="A62" s="40">
        <f t="shared" si="0"/>
        <v>46</v>
      </c>
      <c r="B62" s="44" t="s">
        <v>345</v>
      </c>
      <c r="C62" s="46" t="s">
        <v>392</v>
      </c>
      <c r="D62" s="45">
        <v>6465950</v>
      </c>
      <c r="E62" s="45">
        <v>7879850</v>
      </c>
      <c r="F62" s="45">
        <v>9242000</v>
      </c>
      <c r="G62" s="45">
        <v>8237000</v>
      </c>
      <c r="H62" s="45">
        <v>8235242</v>
      </c>
      <c r="I62" s="45">
        <v>8242085</v>
      </c>
      <c r="J62" s="45">
        <v>8250000</v>
      </c>
    </row>
    <row r="63" spans="1:10" ht="59.25" customHeight="1">
      <c r="A63" s="40">
        <f>A62+1</f>
        <v>47</v>
      </c>
      <c r="B63" s="44" t="s">
        <v>347</v>
      </c>
      <c r="C63" s="46" t="s">
        <v>392</v>
      </c>
      <c r="D63" s="45">
        <v>6614219</v>
      </c>
      <c r="E63" s="45">
        <v>9830150</v>
      </c>
      <c r="F63" s="45">
        <v>11495000</v>
      </c>
      <c r="G63" s="45">
        <v>9774700</v>
      </c>
      <c r="H63" s="45">
        <v>9725824</v>
      </c>
      <c r="I63" s="45">
        <v>9696650</v>
      </c>
      <c r="J63" s="45">
        <v>9696100</v>
      </c>
    </row>
    <row r="64" spans="1:10" ht="105" customHeight="1">
      <c r="A64" s="40">
        <f t="shared" si="0"/>
        <v>48</v>
      </c>
      <c r="B64" s="44" t="s">
        <v>423</v>
      </c>
      <c r="C64" s="46" t="s">
        <v>392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</row>
    <row r="65" spans="1:10" ht="110.25">
      <c r="A65" s="40">
        <f t="shared" si="0"/>
        <v>49</v>
      </c>
      <c r="B65" s="44" t="s">
        <v>348</v>
      </c>
      <c r="C65" s="46" t="s">
        <v>392</v>
      </c>
      <c r="D65" s="45">
        <v>6614219</v>
      </c>
      <c r="E65" s="45">
        <v>9830150</v>
      </c>
      <c r="F65" s="45">
        <v>11495000</v>
      </c>
      <c r="G65" s="45">
        <v>9774700</v>
      </c>
      <c r="H65" s="45">
        <v>9725824</v>
      </c>
      <c r="I65" s="45">
        <v>9696650</v>
      </c>
      <c r="J65" s="45">
        <v>9696100</v>
      </c>
    </row>
    <row r="66" spans="1:10" ht="25.5" customHeight="1" hidden="1">
      <c r="A66" s="40">
        <f t="shared" si="0"/>
        <v>50</v>
      </c>
      <c r="B66" s="44" t="s">
        <v>424</v>
      </c>
      <c r="C66" s="46" t="s">
        <v>379</v>
      </c>
      <c r="D66" s="45"/>
      <c r="E66" s="45"/>
      <c r="F66" s="45"/>
      <c r="G66" s="43"/>
      <c r="H66" s="43"/>
      <c r="I66" s="43"/>
      <c r="J66" s="43"/>
    </row>
    <row r="67" spans="1:10" ht="25.5" customHeight="1">
      <c r="A67" s="40"/>
      <c r="B67" s="44"/>
      <c r="C67" s="46"/>
      <c r="D67" s="45">
        <f>D61-D62</f>
        <v>163000</v>
      </c>
      <c r="E67" s="45">
        <f aca="true" t="shared" si="1" ref="E67:J67">E61-E62</f>
        <v>163000</v>
      </c>
      <c r="F67" s="45">
        <f t="shared" si="1"/>
        <v>163000</v>
      </c>
      <c r="G67" s="45">
        <f t="shared" si="1"/>
        <v>85384</v>
      </c>
      <c r="H67" s="45">
        <f t="shared" si="1"/>
        <v>79384</v>
      </c>
      <c r="I67" s="45">
        <f t="shared" si="1"/>
        <v>70384</v>
      </c>
      <c r="J67" s="45">
        <f t="shared" si="1"/>
        <v>60820</v>
      </c>
    </row>
    <row r="68" spans="1:10" ht="25.5" customHeight="1">
      <c r="A68" s="40"/>
      <c r="B68" s="44"/>
      <c r="C68" s="46"/>
      <c r="D68" s="47">
        <f>D67/72</f>
        <v>2263.8888888888887</v>
      </c>
      <c r="E68" s="47">
        <f aca="true" t="shared" si="2" ref="E68:J68">E67/72</f>
        <v>2263.8888888888887</v>
      </c>
      <c r="F68" s="47">
        <f t="shared" si="2"/>
        <v>2263.8888888888887</v>
      </c>
      <c r="G68" s="47">
        <f t="shared" si="2"/>
        <v>1185.888888888889</v>
      </c>
      <c r="H68" s="47">
        <f t="shared" si="2"/>
        <v>1102.5555555555557</v>
      </c>
      <c r="I68" s="47">
        <f t="shared" si="2"/>
        <v>977.5555555555555</v>
      </c>
      <c r="J68" s="47">
        <f t="shared" si="2"/>
        <v>844.7222222222222</v>
      </c>
    </row>
    <row r="69" spans="1:10" ht="49.5" customHeight="1">
      <c r="A69" s="40">
        <v>50</v>
      </c>
      <c r="B69" s="44" t="s">
        <v>297</v>
      </c>
      <c r="C69" s="46" t="s">
        <v>379</v>
      </c>
      <c r="D69" s="45">
        <v>3600</v>
      </c>
      <c r="E69" s="45">
        <v>4400</v>
      </c>
      <c r="F69" s="45">
        <v>4550</v>
      </c>
      <c r="G69" s="43">
        <v>4550</v>
      </c>
      <c r="H69" s="43">
        <v>4550</v>
      </c>
      <c r="I69" s="43">
        <v>4550</v>
      </c>
      <c r="J69" s="43">
        <v>4550</v>
      </c>
    </row>
    <row r="70" spans="1:10" ht="78.75">
      <c r="A70" s="40">
        <v>51</v>
      </c>
      <c r="B70" s="44" t="s">
        <v>349</v>
      </c>
      <c r="C70" s="46" t="s">
        <v>379</v>
      </c>
      <c r="D70" s="45">
        <v>0</v>
      </c>
      <c r="E70" s="45">
        <v>0</v>
      </c>
      <c r="F70" s="45">
        <v>0</v>
      </c>
      <c r="G70" s="43">
        <v>0</v>
      </c>
      <c r="H70" s="43">
        <v>0</v>
      </c>
      <c r="I70" s="43">
        <v>0</v>
      </c>
      <c r="J70" s="43">
        <v>0</v>
      </c>
    </row>
    <row r="71" spans="1:10" ht="64.5" customHeight="1">
      <c r="A71" s="40">
        <f t="shared" si="0"/>
        <v>52</v>
      </c>
      <c r="B71" s="44" t="s">
        <v>351</v>
      </c>
      <c r="C71" s="46" t="s">
        <v>379</v>
      </c>
      <c r="D71" s="45">
        <v>15354</v>
      </c>
      <c r="E71" s="45">
        <v>15842</v>
      </c>
      <c r="F71" s="45">
        <v>21967</v>
      </c>
      <c r="G71" s="45">
        <v>18700</v>
      </c>
      <c r="H71" s="45">
        <v>18600</v>
      </c>
      <c r="I71" s="45">
        <v>18500</v>
      </c>
      <c r="J71" s="45">
        <v>18400</v>
      </c>
    </row>
    <row r="72" spans="1:10" ht="98.25" customHeight="1">
      <c r="A72" s="40">
        <f t="shared" si="0"/>
        <v>53</v>
      </c>
      <c r="B72" s="44" t="s">
        <v>352</v>
      </c>
      <c r="C72" s="46" t="s">
        <v>379</v>
      </c>
      <c r="D72" s="45">
        <v>0</v>
      </c>
      <c r="E72" s="45">
        <v>0</v>
      </c>
      <c r="F72" s="45">
        <v>0</v>
      </c>
      <c r="G72" s="43">
        <v>0</v>
      </c>
      <c r="H72" s="43">
        <v>0</v>
      </c>
      <c r="I72" s="43">
        <v>0</v>
      </c>
      <c r="J72" s="43">
        <v>0</v>
      </c>
    </row>
    <row r="73" spans="1:10" ht="67.5" customHeight="1">
      <c r="A73" s="40">
        <f t="shared" si="0"/>
        <v>54</v>
      </c>
      <c r="B73" s="44" t="s">
        <v>353</v>
      </c>
      <c r="C73" s="46" t="s">
        <v>425</v>
      </c>
      <c r="D73" s="45">
        <v>307500</v>
      </c>
      <c r="E73" s="45">
        <v>301500</v>
      </c>
      <c r="F73" s="45">
        <v>289100</v>
      </c>
      <c r="G73" s="45">
        <v>289500</v>
      </c>
      <c r="H73" s="45">
        <v>289500</v>
      </c>
      <c r="I73" s="45">
        <v>289500</v>
      </c>
      <c r="J73" s="45">
        <v>289500</v>
      </c>
    </row>
    <row r="74" spans="1:10" ht="108" customHeight="1">
      <c r="A74" s="40">
        <f t="shared" si="0"/>
        <v>55</v>
      </c>
      <c r="B74" s="44" t="s">
        <v>355</v>
      </c>
      <c r="C74" s="46" t="s">
        <v>425</v>
      </c>
      <c r="D74" s="45">
        <v>0</v>
      </c>
      <c r="E74" s="45">
        <v>0</v>
      </c>
      <c r="F74" s="45">
        <v>0</v>
      </c>
      <c r="G74" s="43">
        <v>0</v>
      </c>
      <c r="H74" s="43">
        <v>0</v>
      </c>
      <c r="I74" s="43">
        <v>0</v>
      </c>
      <c r="J74" s="43">
        <v>0</v>
      </c>
    </row>
    <row r="75" spans="1:10" ht="68.25" customHeight="1">
      <c r="A75" s="40">
        <f t="shared" si="0"/>
        <v>56</v>
      </c>
      <c r="B75" s="44" t="s">
        <v>356</v>
      </c>
      <c r="C75" s="46" t="s">
        <v>425</v>
      </c>
      <c r="D75" s="45">
        <v>124500</v>
      </c>
      <c r="E75" s="45">
        <v>124500</v>
      </c>
      <c r="F75" s="45">
        <v>124500</v>
      </c>
      <c r="G75" s="45">
        <v>106300</v>
      </c>
      <c r="H75" s="45">
        <v>106200</v>
      </c>
      <c r="I75" s="45">
        <v>106100</v>
      </c>
      <c r="J75" s="45">
        <v>106050</v>
      </c>
    </row>
    <row r="76" spans="1:10" ht="107.25" customHeight="1">
      <c r="A76" s="40">
        <f t="shared" si="0"/>
        <v>57</v>
      </c>
      <c r="B76" s="44" t="s">
        <v>357</v>
      </c>
      <c r="C76" s="46" t="s">
        <v>425</v>
      </c>
      <c r="D76" s="45">
        <v>0</v>
      </c>
      <c r="E76" s="45">
        <v>0</v>
      </c>
      <c r="F76" s="45">
        <v>0</v>
      </c>
      <c r="G76" s="43">
        <v>7996</v>
      </c>
      <c r="H76" s="43">
        <v>7900</v>
      </c>
      <c r="I76" s="43">
        <v>7890</v>
      </c>
      <c r="J76" s="43">
        <v>7870</v>
      </c>
    </row>
    <row r="77" spans="1:11" ht="114.75" customHeight="1">
      <c r="A77" s="40">
        <f t="shared" si="0"/>
        <v>58</v>
      </c>
      <c r="B77" s="44" t="s">
        <v>358</v>
      </c>
      <c r="C77" s="46" t="s">
        <v>425</v>
      </c>
      <c r="D77" s="45">
        <v>0</v>
      </c>
      <c r="E77" s="45">
        <v>500</v>
      </c>
      <c r="F77" s="45">
        <v>1200</v>
      </c>
      <c r="G77" s="43">
        <v>31300</v>
      </c>
      <c r="H77" s="43">
        <v>31300</v>
      </c>
      <c r="I77" s="43">
        <v>31300</v>
      </c>
      <c r="J77" s="43">
        <v>31300</v>
      </c>
      <c r="K77" s="2"/>
    </row>
    <row r="78" spans="1:10" ht="95.25" customHeight="1">
      <c r="A78" s="40">
        <f t="shared" si="0"/>
        <v>59</v>
      </c>
      <c r="B78" s="44" t="s">
        <v>359</v>
      </c>
      <c r="C78" s="46" t="s">
        <v>354</v>
      </c>
      <c r="D78" s="45">
        <v>0</v>
      </c>
      <c r="E78" s="45">
        <v>0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</row>
    <row r="79" spans="1:10" ht="104.25" customHeight="1">
      <c r="A79" s="40">
        <f t="shared" si="0"/>
        <v>60</v>
      </c>
      <c r="B79" s="44" t="s">
        <v>426</v>
      </c>
      <c r="C79" s="46" t="s">
        <v>354</v>
      </c>
      <c r="D79" s="45">
        <v>0</v>
      </c>
      <c r="E79" s="45">
        <v>0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</row>
    <row r="80" spans="1:10" ht="73.5" customHeight="1">
      <c r="A80" s="40">
        <f t="shared" si="0"/>
        <v>61</v>
      </c>
      <c r="B80" s="44" t="s">
        <v>360</v>
      </c>
      <c r="C80" s="46" t="s">
        <v>354</v>
      </c>
      <c r="D80" s="45">
        <v>0</v>
      </c>
      <c r="E80" s="45">
        <v>0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</row>
    <row r="81" spans="1:10" ht="93" customHeight="1">
      <c r="A81" s="40">
        <f t="shared" si="0"/>
        <v>62</v>
      </c>
      <c r="B81" s="44" t="s">
        <v>361</v>
      </c>
      <c r="C81" s="46" t="s">
        <v>354</v>
      </c>
      <c r="D81" s="45">
        <v>0</v>
      </c>
      <c r="E81" s="45">
        <v>0</v>
      </c>
      <c r="F81" s="45">
        <v>0</v>
      </c>
      <c r="G81" s="43"/>
      <c r="H81" s="43"/>
      <c r="I81" s="43"/>
      <c r="J81" s="43"/>
    </row>
    <row r="82" spans="1:10" ht="55.5" customHeight="1">
      <c r="A82" s="48">
        <f t="shared" si="0"/>
        <v>63</v>
      </c>
      <c r="B82" s="44" t="s">
        <v>427</v>
      </c>
      <c r="C82" s="46" t="s">
        <v>412</v>
      </c>
      <c r="D82" s="45">
        <v>5868</v>
      </c>
      <c r="E82" s="45">
        <v>5903</v>
      </c>
      <c r="F82" s="45">
        <v>5943</v>
      </c>
      <c r="G82" s="43">
        <v>6131</v>
      </c>
      <c r="H82" s="43">
        <v>6140</v>
      </c>
      <c r="I82" s="43">
        <v>6150</v>
      </c>
      <c r="J82" s="43">
        <v>6160</v>
      </c>
    </row>
    <row r="83" spans="1:10" ht="71.25" customHeight="1">
      <c r="A83" s="48">
        <f t="shared" si="0"/>
        <v>64</v>
      </c>
      <c r="B83" s="44" t="s">
        <v>428</v>
      </c>
      <c r="C83" s="46" t="s">
        <v>412</v>
      </c>
      <c r="D83" s="45">
        <v>0</v>
      </c>
      <c r="E83" s="45">
        <v>0</v>
      </c>
      <c r="F83" s="45">
        <v>0</v>
      </c>
      <c r="G83" s="43">
        <v>0</v>
      </c>
      <c r="H83" s="43">
        <v>0</v>
      </c>
      <c r="I83" s="43">
        <v>0</v>
      </c>
      <c r="J83" s="43">
        <v>0</v>
      </c>
    </row>
    <row r="84" spans="1:10" ht="108" customHeight="1">
      <c r="A84" s="48">
        <f t="shared" si="0"/>
        <v>65</v>
      </c>
      <c r="B84" s="44" t="s">
        <v>429</v>
      </c>
      <c r="C84" s="46" t="s">
        <v>381</v>
      </c>
      <c r="D84" s="45">
        <v>0</v>
      </c>
      <c r="E84" s="45">
        <v>0</v>
      </c>
      <c r="F84" s="45">
        <v>0</v>
      </c>
      <c r="G84" s="43">
        <v>0</v>
      </c>
      <c r="H84" s="43">
        <v>0</v>
      </c>
      <c r="I84" s="43">
        <v>0</v>
      </c>
      <c r="J84" s="43">
        <v>0</v>
      </c>
    </row>
    <row r="85" spans="1:10" ht="78.75" customHeight="1">
      <c r="A85" s="48">
        <f t="shared" si="0"/>
        <v>66</v>
      </c>
      <c r="B85" s="44" t="s">
        <v>430</v>
      </c>
      <c r="C85" s="46" t="s">
        <v>381</v>
      </c>
      <c r="D85" s="45">
        <v>67520</v>
      </c>
      <c r="E85" s="45">
        <v>67350</v>
      </c>
      <c r="F85" s="45">
        <v>67070</v>
      </c>
      <c r="G85" s="43">
        <v>183900</v>
      </c>
      <c r="H85" s="43">
        <v>183900</v>
      </c>
      <c r="I85" s="43">
        <v>183900</v>
      </c>
      <c r="J85" s="43">
        <v>183.9</v>
      </c>
    </row>
    <row r="86" spans="1:10" ht="109.5" customHeight="1">
      <c r="A86" s="48">
        <f t="shared" si="0"/>
        <v>67</v>
      </c>
      <c r="B86" s="44" t="s">
        <v>431</v>
      </c>
      <c r="C86" s="46" t="s">
        <v>381</v>
      </c>
      <c r="D86" s="45">
        <v>0</v>
      </c>
      <c r="E86" s="45">
        <v>0</v>
      </c>
      <c r="F86" s="45">
        <v>0</v>
      </c>
      <c r="G86" s="43">
        <v>45483</v>
      </c>
      <c r="H86" s="43">
        <v>45483</v>
      </c>
      <c r="I86" s="43">
        <v>45483</v>
      </c>
      <c r="J86" s="43">
        <v>45483</v>
      </c>
    </row>
    <row r="87" spans="1:10" ht="83.25" customHeight="1">
      <c r="A87" s="48">
        <f t="shared" si="0"/>
        <v>68</v>
      </c>
      <c r="B87" s="44" t="s">
        <v>432</v>
      </c>
      <c r="C87" s="46" t="s">
        <v>381</v>
      </c>
      <c r="D87" s="45">
        <v>307700</v>
      </c>
      <c r="E87" s="45">
        <v>307700</v>
      </c>
      <c r="F87" s="45">
        <v>307700</v>
      </c>
      <c r="G87" s="43">
        <v>262217</v>
      </c>
      <c r="H87" s="43">
        <v>262217</v>
      </c>
      <c r="I87" s="43">
        <v>262217</v>
      </c>
      <c r="J87" s="43">
        <v>262217</v>
      </c>
    </row>
    <row r="88" spans="1:10" ht="96" customHeight="1">
      <c r="A88" s="48">
        <f t="shared" si="0"/>
        <v>69</v>
      </c>
      <c r="B88" s="44" t="s">
        <v>433</v>
      </c>
      <c r="C88" s="46" t="s">
        <v>381</v>
      </c>
      <c r="D88" s="45">
        <v>0</v>
      </c>
      <c r="E88" s="45">
        <v>0</v>
      </c>
      <c r="F88" s="45">
        <v>0</v>
      </c>
      <c r="G88" s="43">
        <v>0</v>
      </c>
      <c r="H88" s="43">
        <v>0</v>
      </c>
      <c r="I88" s="43">
        <v>0</v>
      </c>
      <c r="J88" s="43">
        <v>0</v>
      </c>
    </row>
    <row r="89" spans="1:10" ht="87.75" customHeight="1">
      <c r="A89" s="48">
        <f t="shared" si="0"/>
        <v>70</v>
      </c>
      <c r="B89" s="44" t="s">
        <v>434</v>
      </c>
      <c r="C89" s="46" t="s">
        <v>381</v>
      </c>
      <c r="D89" s="45">
        <v>2264</v>
      </c>
      <c r="E89" s="45">
        <v>2251</v>
      </c>
      <c r="F89" s="45">
        <v>2235</v>
      </c>
      <c r="G89" s="43">
        <v>1186</v>
      </c>
      <c r="H89" s="43">
        <v>1103</v>
      </c>
      <c r="I89" s="43">
        <v>978</v>
      </c>
      <c r="J89" s="43">
        <v>845</v>
      </c>
    </row>
    <row r="90" spans="1:10" ht="112.5" customHeight="1">
      <c r="A90" s="48">
        <f t="shared" si="0"/>
        <v>71</v>
      </c>
      <c r="B90" s="44" t="s">
        <v>435</v>
      </c>
      <c r="C90" s="46" t="s">
        <v>381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</row>
    <row r="91" spans="1:10" ht="83.25" customHeight="1">
      <c r="A91" s="48">
        <f t="shared" si="0"/>
        <v>72</v>
      </c>
      <c r="B91" s="44" t="s">
        <v>436</v>
      </c>
      <c r="C91" s="46" t="s">
        <v>381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</row>
    <row r="92" spans="1:10" ht="48.75" customHeight="1">
      <c r="A92" s="48">
        <f t="shared" si="0"/>
        <v>73</v>
      </c>
      <c r="B92" s="44" t="s">
        <v>437</v>
      </c>
      <c r="C92" s="46" t="s">
        <v>438</v>
      </c>
      <c r="D92" s="45">
        <v>0</v>
      </c>
      <c r="E92" s="45">
        <v>0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</row>
    <row r="93" spans="1:10" ht="36" customHeight="1">
      <c r="A93" s="48">
        <f t="shared" si="0"/>
        <v>74</v>
      </c>
      <c r="B93" s="44" t="s">
        <v>439</v>
      </c>
      <c r="C93" s="46" t="s">
        <v>440</v>
      </c>
      <c r="D93" s="45">
        <v>0.298</v>
      </c>
      <c r="E93" s="45">
        <v>0.249</v>
      </c>
      <c r="F93" s="45">
        <v>0.246</v>
      </c>
      <c r="G93" s="45">
        <v>0.221</v>
      </c>
      <c r="H93" s="45">
        <v>0.22</v>
      </c>
      <c r="I93" s="45">
        <v>0.219</v>
      </c>
      <c r="J93" s="45">
        <v>0.218</v>
      </c>
    </row>
    <row r="94" spans="1:10" ht="44.25" customHeight="1">
      <c r="A94" s="48">
        <f t="shared" si="0"/>
        <v>75</v>
      </c>
      <c r="B94" s="44" t="s">
        <v>441</v>
      </c>
      <c r="C94" s="46" t="s">
        <v>392</v>
      </c>
      <c r="D94" s="45">
        <v>0</v>
      </c>
      <c r="E94" s="45">
        <v>0</v>
      </c>
      <c r="F94" s="45">
        <v>0</v>
      </c>
      <c r="G94" s="43">
        <v>0</v>
      </c>
      <c r="H94" s="43">
        <v>0</v>
      </c>
      <c r="I94" s="43">
        <v>0</v>
      </c>
      <c r="J94" s="43">
        <v>0</v>
      </c>
    </row>
    <row r="95" spans="1:10" ht="44.25" customHeight="1">
      <c r="A95" s="48">
        <f t="shared" si="0"/>
        <v>76</v>
      </c>
      <c r="B95" s="44" t="s">
        <v>442</v>
      </c>
      <c r="C95" s="46" t="s">
        <v>443</v>
      </c>
      <c r="D95" s="45">
        <v>2.36</v>
      </c>
      <c r="E95" s="45">
        <v>1.83</v>
      </c>
      <c r="F95" s="45">
        <v>2.06</v>
      </c>
      <c r="G95" s="45">
        <v>1.83</v>
      </c>
      <c r="H95" s="45">
        <v>1.81</v>
      </c>
      <c r="I95" s="45">
        <v>1.8</v>
      </c>
      <c r="J95" s="45">
        <v>1.79</v>
      </c>
    </row>
    <row r="96" spans="1:10" ht="38.25" customHeight="1">
      <c r="A96" s="48">
        <f t="shared" si="0"/>
        <v>77</v>
      </c>
      <c r="B96" s="44" t="s">
        <v>444</v>
      </c>
      <c r="C96" s="46" t="s">
        <v>425</v>
      </c>
      <c r="D96" s="45">
        <v>9.2</v>
      </c>
      <c r="E96" s="45">
        <v>14.2</v>
      </c>
      <c r="F96" s="45">
        <v>87.3</v>
      </c>
      <c r="G96" s="43">
        <v>74.93</v>
      </c>
      <c r="H96" s="43">
        <v>74</v>
      </c>
      <c r="I96" s="43">
        <v>73</v>
      </c>
      <c r="J96" s="43">
        <v>70</v>
      </c>
    </row>
    <row r="97" spans="1:10" ht="54.75" customHeight="1">
      <c r="A97" s="48">
        <f t="shared" si="0"/>
        <v>78</v>
      </c>
      <c r="B97" s="44" t="s">
        <v>445</v>
      </c>
      <c r="C97" s="46" t="s">
        <v>392</v>
      </c>
      <c r="D97" s="45">
        <v>1355500</v>
      </c>
      <c r="E97" s="45">
        <v>998500</v>
      </c>
      <c r="F97" s="45">
        <v>1237200</v>
      </c>
      <c r="G97" s="43">
        <v>1047620</v>
      </c>
      <c r="H97" s="43">
        <v>1045525</v>
      </c>
      <c r="I97" s="43">
        <v>1041343</v>
      </c>
      <c r="J97" s="43">
        <v>1040100</v>
      </c>
    </row>
    <row r="98" spans="1:10" ht="93.75" customHeight="1">
      <c r="A98" s="48">
        <f t="shared" si="0"/>
        <v>79</v>
      </c>
      <c r="B98" s="53" t="s">
        <v>446</v>
      </c>
      <c r="C98" s="46" t="s">
        <v>412</v>
      </c>
      <c r="D98" s="54" t="s">
        <v>336</v>
      </c>
      <c r="E98" s="45">
        <v>0</v>
      </c>
      <c r="F98" s="45">
        <v>0</v>
      </c>
      <c r="G98" s="45">
        <v>3</v>
      </c>
      <c r="H98" s="45">
        <v>3</v>
      </c>
      <c r="I98" s="45">
        <v>3</v>
      </c>
      <c r="J98" s="45">
        <v>3</v>
      </c>
    </row>
    <row r="99" spans="1:10" ht="102.75" customHeight="1">
      <c r="A99" s="49">
        <v>80</v>
      </c>
      <c r="B99" s="44" t="s">
        <v>446</v>
      </c>
      <c r="C99" s="55" t="s">
        <v>412</v>
      </c>
      <c r="D99" s="56" t="s">
        <v>336</v>
      </c>
      <c r="E99" s="43">
        <v>0</v>
      </c>
      <c r="F99" s="43">
        <v>0</v>
      </c>
      <c r="G99" s="43">
        <v>3</v>
      </c>
      <c r="H99" s="43">
        <v>3</v>
      </c>
      <c r="I99" s="43">
        <v>3</v>
      </c>
      <c r="J99" s="43">
        <v>3</v>
      </c>
    </row>
    <row r="100" spans="1:10" ht="15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</row>
    <row r="101" spans="1:10" ht="15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</row>
    <row r="102" spans="1:10" ht="15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</row>
    <row r="103" spans="1:10" ht="15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</row>
  </sheetData>
  <sheetProtection/>
  <mergeCells count="6">
    <mergeCell ref="A5:H5"/>
    <mergeCell ref="A14:A15"/>
    <mergeCell ref="B14:B15"/>
    <mergeCell ref="C14:C15"/>
    <mergeCell ref="D14:F14"/>
    <mergeCell ref="G1:J4"/>
  </mergeCells>
  <printOptions/>
  <pageMargins left="0.35" right="0.18" top="0.21" bottom="0.17" header="0.21" footer="0.17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1"/>
  <sheetViews>
    <sheetView tabSelected="1" workbookViewId="0" topLeftCell="A2">
      <selection activeCell="I2" sqref="I2:L4"/>
    </sheetView>
  </sheetViews>
  <sheetFormatPr defaultColWidth="9.00390625" defaultRowHeight="12.75"/>
  <cols>
    <col min="1" max="1" width="7.00390625" style="0" customWidth="1"/>
    <col min="2" max="2" width="40.75390625" style="0" customWidth="1"/>
    <col min="3" max="3" width="10.625" style="0" customWidth="1"/>
    <col min="4" max="4" width="26.375" style="0" customWidth="1"/>
    <col min="5" max="5" width="12.125" style="0" bestFit="1" customWidth="1"/>
    <col min="6" max="6" width="10.375" style="0" bestFit="1" customWidth="1"/>
    <col min="7" max="7" width="11.375" style="0" bestFit="1" customWidth="1"/>
    <col min="8" max="9" width="11.75390625" style="0" bestFit="1" customWidth="1"/>
    <col min="10" max="10" width="9.625" style="0" customWidth="1"/>
    <col min="11" max="11" width="11.75390625" style="0" bestFit="1" customWidth="1"/>
    <col min="12" max="12" width="23.625" style="0" customWidth="1"/>
  </cols>
  <sheetData>
    <row r="1" spans="1:12" ht="15.7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5" t="s">
        <v>480</v>
      </c>
    </row>
    <row r="2" spans="1:12" ht="15.75" customHeight="1">
      <c r="A2" s="13"/>
      <c r="B2" s="14"/>
      <c r="C2" s="14"/>
      <c r="D2" s="14"/>
      <c r="E2" s="14"/>
      <c r="F2" s="14"/>
      <c r="G2" s="14"/>
      <c r="H2" s="14"/>
      <c r="I2" s="84" t="s">
        <v>482</v>
      </c>
      <c r="J2" s="84"/>
      <c r="K2" s="84"/>
      <c r="L2" s="84"/>
    </row>
    <row r="3" spans="1:12" ht="15.75" customHeight="1">
      <c r="A3" s="13"/>
      <c r="B3" s="14"/>
      <c r="C3" s="14"/>
      <c r="D3" s="14"/>
      <c r="E3" s="14"/>
      <c r="F3" s="14"/>
      <c r="G3" s="14"/>
      <c r="H3" s="14"/>
      <c r="I3" s="84"/>
      <c r="J3" s="84"/>
      <c r="K3" s="84"/>
      <c r="L3" s="84"/>
    </row>
    <row r="4" spans="1:12" ht="15.75">
      <c r="A4" s="13"/>
      <c r="B4" s="14"/>
      <c r="C4" s="85" t="s">
        <v>320</v>
      </c>
      <c r="D4" s="85"/>
      <c r="E4" s="85"/>
      <c r="F4" s="85"/>
      <c r="G4" s="85"/>
      <c r="H4" s="14"/>
      <c r="I4" s="84"/>
      <c r="J4" s="84"/>
      <c r="K4" s="84"/>
      <c r="L4" s="84"/>
    </row>
    <row r="5" spans="1:12" ht="15.75">
      <c r="A5" s="16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28.5" customHeight="1">
      <c r="A6" s="83" t="s">
        <v>448</v>
      </c>
      <c r="B6" s="83" t="s">
        <v>449</v>
      </c>
      <c r="C6" s="83" t="s">
        <v>450</v>
      </c>
      <c r="D6" s="5" t="s">
        <v>451</v>
      </c>
      <c r="E6" s="73" t="s">
        <v>452</v>
      </c>
      <c r="F6" s="74"/>
      <c r="G6" s="74"/>
      <c r="H6" s="74"/>
      <c r="I6" s="74"/>
      <c r="J6" s="74"/>
      <c r="K6" s="75"/>
      <c r="L6" s="76" t="s">
        <v>453</v>
      </c>
    </row>
    <row r="7" spans="1:12" ht="30">
      <c r="A7" s="83"/>
      <c r="B7" s="83"/>
      <c r="C7" s="83"/>
      <c r="D7" s="5" t="s">
        <v>478</v>
      </c>
      <c r="E7" s="59">
        <v>2007</v>
      </c>
      <c r="F7" s="59">
        <v>2008</v>
      </c>
      <c r="G7" s="59">
        <v>2009</v>
      </c>
      <c r="H7" s="12">
        <v>2017</v>
      </c>
      <c r="I7" s="12">
        <v>2018</v>
      </c>
      <c r="J7" s="12">
        <v>2019</v>
      </c>
      <c r="K7" s="12">
        <v>2020</v>
      </c>
      <c r="L7" s="77"/>
    </row>
    <row r="8" spans="1:12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9">
        <v>8</v>
      </c>
      <c r="I8" s="9">
        <v>9</v>
      </c>
      <c r="J8" s="9">
        <v>10</v>
      </c>
      <c r="K8" s="8">
        <v>11</v>
      </c>
      <c r="L8" s="12">
        <v>12</v>
      </c>
    </row>
    <row r="9" spans="1:12" ht="21.75" customHeight="1">
      <c r="A9" s="78" t="s">
        <v>454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80"/>
    </row>
    <row r="10" spans="1:12" ht="54" customHeight="1">
      <c r="A10" s="5" t="s">
        <v>455</v>
      </c>
      <c r="B10" s="17" t="s">
        <v>321</v>
      </c>
      <c r="C10" s="5" t="s">
        <v>456</v>
      </c>
      <c r="D10" s="5" t="s">
        <v>457</v>
      </c>
      <c r="E10" s="18">
        <v>100</v>
      </c>
      <c r="F10" s="18">
        <f>('Приложение 5'!E18/'Приложение 5'!E17)/('Приложение 5'!D18/'Приложение 5'!D17)*100</f>
        <v>94.35132341706735</v>
      </c>
      <c r="G10" s="18">
        <f>('Приложение 5'!F18/'Приложение 5'!F17)/('Приложение 5'!D18/'Приложение 5'!D17)*100</f>
        <v>92.20620890843384</v>
      </c>
      <c r="H10" s="18">
        <f>('Приложение 5'!G18/'Приложение 5'!G17)/('Приложение 5'!D18/'Приложение 5'!D17)*100</f>
        <v>50.854384306914255</v>
      </c>
      <c r="I10" s="18">
        <f>('Приложение 5'!H18/'Приложение 5'!H17)/('Приложение 5'!D18/'Приложение 5'!D17)*100</f>
        <v>48.35575848836645</v>
      </c>
      <c r="J10" s="18">
        <f>('Приложение 5'!I18/'Приложение 5'!I17)/('Приложение 5'!D18/'Приложение 5'!D17)*100</f>
        <v>46.47525676937441</v>
      </c>
      <c r="K10" s="18">
        <f>('Приложение 5'!J18/'Приложение 5'!J17)/('Приложение 5'!D18/'Приложение 5'!D17)*100</f>
        <v>43.913628443503384</v>
      </c>
      <c r="L10" s="19" t="s">
        <v>458</v>
      </c>
    </row>
    <row r="11" spans="1:12" ht="48" customHeight="1">
      <c r="A11" s="5" t="s">
        <v>459</v>
      </c>
      <c r="B11" s="17" t="s">
        <v>460</v>
      </c>
      <c r="C11" s="3" t="s">
        <v>456</v>
      </c>
      <c r="D11" s="3" t="s">
        <v>461</v>
      </c>
      <c r="E11" s="3">
        <f>('Приложение 5'!D23/'Приложение 5'!D19)*100</f>
        <v>0</v>
      </c>
      <c r="F11" s="3">
        <f>('Приложение 5'!E23/'Приложение 5'!E19)*100</f>
        <v>0</v>
      </c>
      <c r="G11" s="3">
        <f>('Приложение 5'!F23/'Приложение 5'!F19)*100</f>
        <v>0</v>
      </c>
      <c r="H11" s="20">
        <f>'Приложение 5'!G23/'Приложение 5'!G20*100</f>
        <v>0</v>
      </c>
      <c r="I11" s="20">
        <f>'Приложение 5'!H23/'Приложение 5'!H20*100</f>
        <v>0</v>
      </c>
      <c r="J11" s="20">
        <f>'Приложение 5'!I23/'Приложение 5'!I20*100</f>
        <v>0</v>
      </c>
      <c r="K11" s="20">
        <f>'Приложение 5'!J23/'Приложение 5'!J20*100</f>
        <v>0</v>
      </c>
      <c r="L11" s="3"/>
    </row>
    <row r="12" spans="1:12" ht="45" customHeight="1">
      <c r="A12" s="5" t="s">
        <v>462</v>
      </c>
      <c r="B12" s="17" t="s">
        <v>463</v>
      </c>
      <c r="C12" s="3" t="s">
        <v>456</v>
      </c>
      <c r="D12" s="3" t="s">
        <v>464</v>
      </c>
      <c r="E12" s="5">
        <f>('Приложение 6'!D25/'Приложение 5'!D20)*100</f>
        <v>0</v>
      </c>
      <c r="F12" s="5">
        <f>('Приложение 6'!E25/'Приложение 5'!E20)*100</f>
        <v>0</v>
      </c>
      <c r="G12" s="5">
        <f>('Приложение 6'!F25/'Приложение 5'!F20)*100</f>
        <v>0</v>
      </c>
      <c r="H12" s="21">
        <f>'Приложение 5'!G24/'Приложение 5'!G20*100</f>
        <v>5.806451612903226</v>
      </c>
      <c r="I12" s="21">
        <f>'Приложение 5'!H24/'Приложение 5'!H20*100</f>
        <v>5.7324840764331215</v>
      </c>
      <c r="J12" s="21">
        <f>'Приложение 5'!I24/'Приложение 5'!I20*100</f>
        <v>5.714285714285714</v>
      </c>
      <c r="K12" s="21">
        <f>'Приложение 5'!J24/'Приложение 5'!J20*100</f>
        <v>5.669291338582677</v>
      </c>
      <c r="L12" s="3"/>
    </row>
    <row r="13" spans="1:12" ht="44.25" customHeight="1">
      <c r="A13" s="5" t="s">
        <v>465</v>
      </c>
      <c r="B13" s="17" t="s">
        <v>466</v>
      </c>
      <c r="C13" s="3" t="s">
        <v>456</v>
      </c>
      <c r="D13" s="3" t="s">
        <v>467</v>
      </c>
      <c r="E13" s="5">
        <v>0</v>
      </c>
      <c r="F13" s="5">
        <f>('Приложение 5'!E25/'Приложение 5'!E21)*100</f>
        <v>0</v>
      </c>
      <c r="G13" s="5">
        <f>('Приложение 5'!F25/'Приложение 5'!F21)*100</f>
        <v>0</v>
      </c>
      <c r="H13" s="22">
        <f>('Приложение 5'!G25/'Приложение 5'!G21)*100</f>
        <v>0.9690721649484537</v>
      </c>
      <c r="I13" s="22">
        <f>('Приложение 5'!H25/'Приложение 5'!H21)*100</f>
        <v>0.9591836734693878</v>
      </c>
      <c r="J13" s="22">
        <f>('Приложение 5'!I25/'Приложение 5'!I21)*100</f>
        <v>0.9591836734693878</v>
      </c>
      <c r="K13" s="22">
        <f>('Приложение 5'!J25/'Приложение 5'!J21)*100</f>
        <v>0.9591836734693878</v>
      </c>
      <c r="L13" s="3"/>
    </row>
    <row r="14" spans="1:12" ht="55.5" customHeight="1">
      <c r="A14" s="5" t="s">
        <v>468</v>
      </c>
      <c r="B14" s="17" t="s">
        <v>469</v>
      </c>
      <c r="C14" s="3" t="s">
        <v>456</v>
      </c>
      <c r="D14" s="3" t="s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/>
    </row>
    <row r="15" spans="1:12" ht="48.75" customHeight="1">
      <c r="A15" s="5" t="s">
        <v>1</v>
      </c>
      <c r="B15" s="23" t="s">
        <v>2</v>
      </c>
      <c r="C15" s="5" t="s">
        <v>456</v>
      </c>
      <c r="D15" s="3" t="s">
        <v>3</v>
      </c>
      <c r="E15" s="18">
        <f>('Приложение 5'!D34/'Приложение 5'!D33)</f>
        <v>0.3333333333333333</v>
      </c>
      <c r="F15" s="18">
        <f>('Приложение 5'!E34/'Приложение 5'!E33)</f>
        <v>0.1</v>
      </c>
      <c r="G15" s="18">
        <f>('Приложение 5'!F34/'Приложение 5'!F33)</f>
        <v>0.25</v>
      </c>
      <c r="H15" s="18">
        <f>('Приложение 5'!G34/'Приложение 5'!G33)</f>
        <v>0.25</v>
      </c>
      <c r="I15" s="18">
        <f>('Приложение 5'!H34/'Приложение 5'!H33)</f>
        <v>0.25</v>
      </c>
      <c r="J15" s="18">
        <f>('Приложение 5'!I34/'Приложение 5'!I33)</f>
        <v>0.25</v>
      </c>
      <c r="K15" s="18">
        <f>('Приложение 5'!J34/'Приложение 5'!J33)</f>
        <v>0.25</v>
      </c>
      <c r="L15" s="3"/>
    </row>
    <row r="16" spans="1:12" ht="38.25" customHeight="1">
      <c r="A16" s="5" t="s">
        <v>4</v>
      </c>
      <c r="B16" s="23" t="s">
        <v>5</v>
      </c>
      <c r="C16" s="5" t="s">
        <v>6</v>
      </c>
      <c r="D16" s="5" t="s">
        <v>7</v>
      </c>
      <c r="E16" s="3">
        <v>0</v>
      </c>
      <c r="F16" s="3">
        <v>0</v>
      </c>
      <c r="G16" s="3">
        <v>0</v>
      </c>
      <c r="H16" s="60">
        <v>0</v>
      </c>
      <c r="I16" s="60">
        <v>0</v>
      </c>
      <c r="J16" s="60">
        <v>0</v>
      </c>
      <c r="K16" s="60">
        <v>0</v>
      </c>
      <c r="L16" s="24" t="s">
        <v>8</v>
      </c>
    </row>
    <row r="17" spans="1:12" ht="62.25" customHeight="1">
      <c r="A17" s="5" t="s">
        <v>9</v>
      </c>
      <c r="B17" s="23" t="s">
        <v>10</v>
      </c>
      <c r="C17" s="5" t="s">
        <v>456</v>
      </c>
      <c r="D17" s="3" t="s">
        <v>11</v>
      </c>
      <c r="E17" s="3">
        <f>('Приложение 5'!D31/'Приложение 5'!D32)*100</f>
        <v>0</v>
      </c>
      <c r="F17" s="3">
        <f>('Приложение 5'!E31/'Приложение 5'!E32)*100</f>
        <v>0</v>
      </c>
      <c r="G17" s="3">
        <f>('Приложение 5'!F31/'Приложение 5'!F32)*100</f>
        <v>0</v>
      </c>
      <c r="H17" s="3">
        <f>('Приложение 5'!G31/'Приложение 5'!G32)*100</f>
        <v>0</v>
      </c>
      <c r="I17" s="3">
        <f>('Приложение 5'!H31/'Приложение 5'!H32)*100</f>
        <v>0</v>
      </c>
      <c r="J17" s="3">
        <f>('Приложение 5'!I31/'Приложение 5'!I32)*100</f>
        <v>0</v>
      </c>
      <c r="K17" s="3">
        <f>('Приложение 5'!J31/'Приложение 5'!J32)*100</f>
        <v>0</v>
      </c>
      <c r="L17" s="6"/>
    </row>
    <row r="18" spans="1:12" ht="39.75" customHeight="1">
      <c r="A18" s="81" t="s">
        <v>12</v>
      </c>
      <c r="B18" s="82"/>
      <c r="C18" s="82"/>
      <c r="D18" s="82"/>
      <c r="E18" s="82"/>
      <c r="F18" s="82"/>
      <c r="G18" s="82"/>
      <c r="H18" s="8"/>
      <c r="I18" s="8"/>
      <c r="J18" s="8"/>
      <c r="K18" s="8"/>
      <c r="L18" s="8"/>
    </row>
    <row r="19" spans="1:12" ht="40.5" customHeight="1">
      <c r="A19" s="5" t="s">
        <v>13</v>
      </c>
      <c r="B19" s="87" t="s">
        <v>14</v>
      </c>
      <c r="C19" s="89" t="s">
        <v>328</v>
      </c>
      <c r="D19" s="25"/>
      <c r="E19" s="25"/>
      <c r="F19" s="25"/>
      <c r="G19" s="25"/>
      <c r="H19" s="9"/>
      <c r="I19" s="9"/>
      <c r="J19" s="9"/>
      <c r="K19" s="8"/>
      <c r="L19" s="26" t="s">
        <v>15</v>
      </c>
    </row>
    <row r="20" spans="1:12" ht="19.5" customHeight="1">
      <c r="A20" s="5"/>
      <c r="B20" s="88"/>
      <c r="C20" s="90"/>
      <c r="D20" s="25"/>
      <c r="E20" s="25"/>
      <c r="F20" s="5">
        <v>6643</v>
      </c>
      <c r="G20" s="5">
        <v>2584</v>
      </c>
      <c r="H20" s="61">
        <v>3137</v>
      </c>
      <c r="I20" s="61">
        <v>2853</v>
      </c>
      <c r="J20" s="61">
        <v>2214</v>
      </c>
      <c r="K20" s="60">
        <v>3137</v>
      </c>
      <c r="L20" s="26"/>
    </row>
    <row r="21" spans="1:12" ht="25.5" customHeight="1">
      <c r="A21" s="5" t="s">
        <v>16</v>
      </c>
      <c r="B21" s="27" t="s">
        <v>17</v>
      </c>
      <c r="C21" s="3" t="s">
        <v>405</v>
      </c>
      <c r="D21" s="3" t="s">
        <v>18</v>
      </c>
      <c r="E21" s="3"/>
      <c r="F21" s="28">
        <f aca="true" t="shared" si="0" ref="F21:K21">F20*0.72</f>
        <v>4782.96</v>
      </c>
      <c r="G21" s="28">
        <f t="shared" si="0"/>
        <v>1860.48</v>
      </c>
      <c r="H21" s="28">
        <f t="shared" si="0"/>
        <v>2258.64</v>
      </c>
      <c r="I21" s="28">
        <f t="shared" si="0"/>
        <v>2054.16</v>
      </c>
      <c r="J21" s="28">
        <f t="shared" si="0"/>
        <v>1594.08</v>
      </c>
      <c r="K21" s="28">
        <f t="shared" si="0"/>
        <v>2258.64</v>
      </c>
      <c r="L21" s="26" t="s">
        <v>19</v>
      </c>
    </row>
    <row r="22" spans="1:12" ht="39" customHeight="1">
      <c r="A22" s="5" t="s">
        <v>20</v>
      </c>
      <c r="B22" s="87" t="s">
        <v>21</v>
      </c>
      <c r="C22" s="89" t="s">
        <v>333</v>
      </c>
      <c r="D22" s="29"/>
      <c r="E22" s="29"/>
      <c r="F22" s="3"/>
      <c r="G22" s="3"/>
      <c r="H22" s="61"/>
      <c r="I22" s="61"/>
      <c r="J22" s="61"/>
      <c r="K22" s="60"/>
      <c r="L22" s="26" t="s">
        <v>22</v>
      </c>
    </row>
    <row r="23" spans="1:12" ht="25.5" customHeight="1">
      <c r="A23" s="5"/>
      <c r="B23" s="88"/>
      <c r="C23" s="90"/>
      <c r="D23" s="29"/>
      <c r="E23" s="29"/>
      <c r="F23" s="3">
        <v>2.9</v>
      </c>
      <c r="G23" s="3">
        <v>0.8</v>
      </c>
      <c r="H23" s="61">
        <v>1.4</v>
      </c>
      <c r="I23" s="61">
        <v>1.3</v>
      </c>
      <c r="J23" s="61">
        <v>1</v>
      </c>
      <c r="K23" s="60">
        <v>1.4</v>
      </c>
      <c r="L23" s="26"/>
    </row>
    <row r="24" spans="1:12" ht="15.75" customHeight="1">
      <c r="A24" s="5" t="s">
        <v>23</v>
      </c>
      <c r="B24" s="17" t="s">
        <v>24</v>
      </c>
      <c r="C24" s="3" t="s">
        <v>25</v>
      </c>
      <c r="D24" s="3" t="s">
        <v>26</v>
      </c>
      <c r="E24" s="3"/>
      <c r="F24" s="28">
        <f aca="true" t="shared" si="1" ref="F24:K24">F23*1084.26</f>
        <v>3144.354</v>
      </c>
      <c r="G24" s="28">
        <f t="shared" si="1"/>
        <v>867.408</v>
      </c>
      <c r="H24" s="28">
        <f t="shared" si="1"/>
        <v>1517.964</v>
      </c>
      <c r="I24" s="28">
        <f t="shared" si="1"/>
        <v>1409.538</v>
      </c>
      <c r="J24" s="28">
        <f t="shared" si="1"/>
        <v>1084.26</v>
      </c>
      <c r="K24" s="28">
        <f t="shared" si="1"/>
        <v>1517.964</v>
      </c>
      <c r="L24" s="26" t="s">
        <v>27</v>
      </c>
    </row>
    <row r="25" spans="1:12" ht="51" customHeight="1">
      <c r="A25" s="5" t="s">
        <v>28</v>
      </c>
      <c r="B25" s="17" t="s">
        <v>29</v>
      </c>
      <c r="C25" s="3" t="s">
        <v>30</v>
      </c>
      <c r="D25" s="29"/>
      <c r="E25" s="29"/>
      <c r="F25" s="3">
        <v>0</v>
      </c>
      <c r="G25" s="3">
        <v>0</v>
      </c>
      <c r="H25" s="60">
        <v>16.1</v>
      </c>
      <c r="I25" s="60">
        <v>15.6</v>
      </c>
      <c r="J25" s="60">
        <v>11.6</v>
      </c>
      <c r="K25" s="60">
        <v>15.9</v>
      </c>
      <c r="L25" s="26" t="s">
        <v>31</v>
      </c>
    </row>
    <row r="26" spans="1:12" ht="33.75" customHeight="1">
      <c r="A26" s="5" t="s">
        <v>32</v>
      </c>
      <c r="B26" s="17" t="s">
        <v>33</v>
      </c>
      <c r="C26" s="3" t="s">
        <v>405</v>
      </c>
      <c r="D26" s="3" t="s">
        <v>34</v>
      </c>
      <c r="E26" s="3"/>
      <c r="F26" s="3">
        <v>0</v>
      </c>
      <c r="G26" s="3">
        <v>0</v>
      </c>
      <c r="H26" s="21">
        <f>H25*22.06</f>
        <v>355.166</v>
      </c>
      <c r="I26" s="21">
        <f>I25*22.06</f>
        <v>344.13599999999997</v>
      </c>
      <c r="J26" s="21">
        <f>J25*22.06</f>
        <v>255.896</v>
      </c>
      <c r="K26" s="21">
        <f>K25*22.06</f>
        <v>350.75399999999996</v>
      </c>
      <c r="L26" s="26" t="s">
        <v>35</v>
      </c>
    </row>
    <row r="27" spans="1:12" ht="29.25" customHeight="1">
      <c r="A27" s="5" t="s">
        <v>36</v>
      </c>
      <c r="B27" s="17" t="s">
        <v>37</v>
      </c>
      <c r="C27" s="3" t="s">
        <v>354</v>
      </c>
      <c r="D27" s="25"/>
      <c r="E27" s="25"/>
      <c r="F27" s="37"/>
      <c r="G27" s="5">
        <v>0</v>
      </c>
      <c r="H27" s="61">
        <v>0</v>
      </c>
      <c r="I27" s="61">
        <v>0</v>
      </c>
      <c r="J27" s="61">
        <v>0</v>
      </c>
      <c r="K27" s="60">
        <v>0</v>
      </c>
      <c r="L27" s="26" t="s">
        <v>38</v>
      </c>
    </row>
    <row r="28" spans="1:12" ht="18" customHeight="1">
      <c r="A28" s="5" t="s">
        <v>39</v>
      </c>
      <c r="B28" s="17" t="s">
        <v>40</v>
      </c>
      <c r="C28" s="3" t="s">
        <v>41</v>
      </c>
      <c r="D28" s="3" t="s">
        <v>42</v>
      </c>
      <c r="E28" s="3">
        <v>0</v>
      </c>
      <c r="F28" s="3">
        <v>0</v>
      </c>
      <c r="G28" s="3">
        <v>0</v>
      </c>
      <c r="H28" s="60">
        <v>0</v>
      </c>
      <c r="I28" s="60">
        <v>0</v>
      </c>
      <c r="J28" s="60">
        <v>0</v>
      </c>
      <c r="K28" s="60">
        <v>0</v>
      </c>
      <c r="L28" s="26" t="s">
        <v>43</v>
      </c>
    </row>
    <row r="29" spans="1:12" ht="38.25" customHeight="1">
      <c r="A29" s="78" t="s">
        <v>44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80"/>
    </row>
    <row r="30" spans="1:12" ht="34.5" customHeight="1">
      <c r="A30" s="3" t="s">
        <v>45</v>
      </c>
      <c r="B30" s="4" t="s">
        <v>46</v>
      </c>
      <c r="C30" s="3" t="s">
        <v>47</v>
      </c>
      <c r="D30" s="3" t="s">
        <v>48</v>
      </c>
      <c r="E30" s="3">
        <v>0</v>
      </c>
      <c r="F30" s="3">
        <v>0</v>
      </c>
      <c r="G30" s="3">
        <v>0</v>
      </c>
      <c r="H30" s="18">
        <f>'Приложение 5'!G35/'Приложение 5'!G36</f>
        <v>0.15743811394891946</v>
      </c>
      <c r="I30" s="18">
        <f>'Приложение 5'!H35/'Приложение 5'!H36</f>
        <v>0.15743811394891946</v>
      </c>
      <c r="J30" s="18">
        <f>'Приложение 5'!I35/'Приложение 5'!I36</f>
        <v>0.15743811394891946</v>
      </c>
      <c r="K30" s="18">
        <f>'Приложение 5'!J35/'Приложение 5'!J36</f>
        <v>0.15743811394891946</v>
      </c>
      <c r="L30" s="8"/>
    </row>
    <row r="31" spans="1:12" ht="36.75" customHeight="1">
      <c r="A31" s="3" t="s">
        <v>49</v>
      </c>
      <c r="B31" s="4" t="s">
        <v>50</v>
      </c>
      <c r="C31" s="3" t="s">
        <v>47</v>
      </c>
      <c r="D31" s="3" t="s">
        <v>51</v>
      </c>
      <c r="E31" s="18">
        <f>'Приложение 5'!D37/'Приложение 5'!D38</f>
        <v>0.3600045068971623</v>
      </c>
      <c r="F31" s="18">
        <f>'Приложение 5'!E37/'Приложение 5'!E38</f>
        <v>0.36</v>
      </c>
      <c r="G31" s="18">
        <f>'Приложение 5'!F37/'Приложение 5'!F38</f>
        <v>0.36000299940012</v>
      </c>
      <c r="H31" s="18">
        <v>0</v>
      </c>
      <c r="I31" s="18">
        <v>0</v>
      </c>
      <c r="J31" s="18">
        <v>0</v>
      </c>
      <c r="K31" s="18">
        <v>0</v>
      </c>
      <c r="L31" s="8"/>
    </row>
    <row r="32" spans="1:12" ht="39" customHeight="1">
      <c r="A32" s="3" t="s">
        <v>52</v>
      </c>
      <c r="B32" s="4" t="s">
        <v>53</v>
      </c>
      <c r="C32" s="5" t="s">
        <v>47</v>
      </c>
      <c r="D32" s="5" t="s">
        <v>54</v>
      </c>
      <c r="E32" s="5">
        <v>0</v>
      </c>
      <c r="F32" s="3">
        <v>0</v>
      </c>
      <c r="G32" s="3">
        <v>0</v>
      </c>
      <c r="H32" s="62">
        <v>0.16</v>
      </c>
      <c r="I32" s="62">
        <v>0.16</v>
      </c>
      <c r="J32" s="62">
        <v>0.16</v>
      </c>
      <c r="K32" s="62">
        <v>0.16</v>
      </c>
      <c r="L32" s="6" t="s">
        <v>55</v>
      </c>
    </row>
    <row r="33" spans="1:12" ht="36.75" customHeight="1">
      <c r="A33" s="3" t="s">
        <v>56</v>
      </c>
      <c r="B33" s="4" t="s">
        <v>57</v>
      </c>
      <c r="C33" s="5" t="s">
        <v>47</v>
      </c>
      <c r="D33" s="5" t="s">
        <v>58</v>
      </c>
      <c r="E33" s="5">
        <v>0</v>
      </c>
      <c r="F33" s="3">
        <v>0</v>
      </c>
      <c r="G33" s="3">
        <v>0</v>
      </c>
      <c r="H33" s="18">
        <v>0.36</v>
      </c>
      <c r="I33" s="18">
        <v>0.36</v>
      </c>
      <c r="J33" s="18">
        <v>0.36</v>
      </c>
      <c r="K33" s="18">
        <v>0.36</v>
      </c>
      <c r="L33" s="6" t="s">
        <v>55</v>
      </c>
    </row>
    <row r="34" spans="1:12" ht="49.5" customHeight="1">
      <c r="A34" s="3" t="s">
        <v>59</v>
      </c>
      <c r="B34" s="4" t="s">
        <v>60</v>
      </c>
      <c r="C34" s="3" t="s">
        <v>61</v>
      </c>
      <c r="D34" s="5" t="s">
        <v>62</v>
      </c>
      <c r="E34" s="3">
        <v>0</v>
      </c>
      <c r="F34" s="3">
        <v>0</v>
      </c>
      <c r="G34" s="3">
        <v>0</v>
      </c>
      <c r="H34" s="60">
        <v>0</v>
      </c>
      <c r="I34" s="60">
        <v>0</v>
      </c>
      <c r="J34" s="60">
        <v>0</v>
      </c>
      <c r="K34" s="60">
        <v>0</v>
      </c>
      <c r="L34" s="6"/>
    </row>
    <row r="35" spans="1:12" ht="36.75" customHeight="1">
      <c r="A35" s="3" t="s">
        <v>63</v>
      </c>
      <c r="B35" s="4" t="s">
        <v>64</v>
      </c>
      <c r="C35" s="3" t="s">
        <v>65</v>
      </c>
      <c r="D35" s="5" t="s">
        <v>66</v>
      </c>
      <c r="E35" s="3">
        <v>0</v>
      </c>
      <c r="F35" s="3">
        <v>0</v>
      </c>
      <c r="G35" s="3">
        <v>0</v>
      </c>
      <c r="H35" s="18">
        <f>'Приложение 5'!G39/'Приложение 5'!G40</f>
        <v>7.239113827349121</v>
      </c>
      <c r="I35" s="18">
        <f>'Приложение 5'!H39/'Приложение 5'!H40</f>
        <v>7.239113827349121</v>
      </c>
      <c r="J35" s="18">
        <f>'Приложение 5'!I39/'Приложение 5'!I40</f>
        <v>7.239113827349121</v>
      </c>
      <c r="K35" s="18">
        <f>'Приложение 5'!J39/'Приложение 5'!J40</f>
        <v>7.239113827349121</v>
      </c>
      <c r="L35" s="6"/>
    </row>
    <row r="36" spans="1:12" ht="35.25" customHeight="1">
      <c r="A36" s="3" t="s">
        <v>67</v>
      </c>
      <c r="B36" s="4" t="s">
        <v>68</v>
      </c>
      <c r="C36" s="3" t="s">
        <v>65</v>
      </c>
      <c r="D36" s="5" t="s">
        <v>69</v>
      </c>
      <c r="E36" s="18">
        <f>'Приложение 5'!D41/'Приложение 5'!D42</f>
        <v>7.964329643296433</v>
      </c>
      <c r="F36" s="18">
        <f>'Приложение 5'!E41/'Приложение 5'!E42</f>
        <v>8.432448917352852</v>
      </c>
      <c r="G36" s="18">
        <f>'Приложение 5'!F41/'Приложение 5'!F42</f>
        <v>8.601986249045073</v>
      </c>
      <c r="H36" s="18">
        <v>0</v>
      </c>
      <c r="I36" s="18">
        <v>0</v>
      </c>
      <c r="J36" s="18">
        <v>0</v>
      </c>
      <c r="K36" s="18">
        <v>0</v>
      </c>
      <c r="L36" s="6"/>
    </row>
    <row r="37" spans="1:12" ht="39" customHeight="1">
      <c r="A37" s="3" t="s">
        <v>70</v>
      </c>
      <c r="B37" s="4" t="s">
        <v>71</v>
      </c>
      <c r="C37" s="5" t="s">
        <v>65</v>
      </c>
      <c r="D37" s="5" t="s">
        <v>72</v>
      </c>
      <c r="E37" s="3">
        <v>0</v>
      </c>
      <c r="F37" s="3">
        <v>0</v>
      </c>
      <c r="G37" s="3">
        <v>0</v>
      </c>
      <c r="H37" s="3">
        <v>7.24</v>
      </c>
      <c r="I37" s="3">
        <v>7.24</v>
      </c>
      <c r="J37" s="3">
        <v>7.24</v>
      </c>
      <c r="K37" s="3">
        <v>7.24</v>
      </c>
      <c r="L37" s="6" t="s">
        <v>55</v>
      </c>
    </row>
    <row r="38" spans="1:12" ht="44.25" customHeight="1">
      <c r="A38" s="3" t="s">
        <v>73</v>
      </c>
      <c r="B38" s="4" t="s">
        <v>74</v>
      </c>
      <c r="C38" s="5" t="s">
        <v>65</v>
      </c>
      <c r="D38" s="5" t="s">
        <v>75</v>
      </c>
      <c r="E38" s="3">
        <v>0</v>
      </c>
      <c r="F38" s="3">
        <v>0</v>
      </c>
      <c r="G38" s="3">
        <v>0</v>
      </c>
      <c r="H38" s="62">
        <v>0</v>
      </c>
      <c r="I38" s="62">
        <v>0</v>
      </c>
      <c r="J38" s="62">
        <v>0</v>
      </c>
      <c r="K38" s="62">
        <v>0</v>
      </c>
      <c r="L38" s="6" t="s">
        <v>55</v>
      </c>
    </row>
    <row r="39" spans="1:12" ht="61.5" customHeight="1">
      <c r="A39" s="3" t="s">
        <v>76</v>
      </c>
      <c r="B39" s="4" t="s">
        <v>77</v>
      </c>
      <c r="C39" s="3" t="s">
        <v>61</v>
      </c>
      <c r="D39" s="5" t="s">
        <v>78</v>
      </c>
      <c r="E39" s="3">
        <v>0</v>
      </c>
      <c r="F39" s="3">
        <v>0</v>
      </c>
      <c r="G39" s="3">
        <v>0</v>
      </c>
      <c r="H39" s="62">
        <f>H36/H35</f>
        <v>0</v>
      </c>
      <c r="I39" s="62">
        <f>I36/I35</f>
        <v>0</v>
      </c>
      <c r="J39" s="62">
        <f>J36/J35</f>
        <v>0</v>
      </c>
      <c r="K39" s="62">
        <f>K36/K35</f>
        <v>0</v>
      </c>
      <c r="L39" s="6"/>
    </row>
    <row r="40" spans="1:12" ht="36" customHeight="1">
      <c r="A40" s="3" t="s">
        <v>79</v>
      </c>
      <c r="B40" s="4" t="s">
        <v>80</v>
      </c>
      <c r="C40" s="3" t="s">
        <v>81</v>
      </c>
      <c r="D40" s="5" t="s">
        <v>82</v>
      </c>
      <c r="E40" s="18">
        <f>'Приложение 5'!D43/'Приложение 5'!D44</f>
        <v>1.4738622386223863</v>
      </c>
      <c r="F40" s="18">
        <f>'Приложение 5'!E43/'Приложение 5'!E44</f>
        <v>1.6598048185422385</v>
      </c>
      <c r="G40" s="18">
        <f>'Приложение 5'!F43/'Приложение 5'!F44</f>
        <v>1.8817417876241405</v>
      </c>
      <c r="H40" s="18">
        <f>'Приложение 5'!G43/'Приложение 5'!G44</f>
        <v>1.5889992360580596</v>
      </c>
      <c r="I40" s="18">
        <f>'Приложение 5'!H43/'Приложение 5'!H44</f>
        <v>1.586707410236822</v>
      </c>
      <c r="J40" s="18">
        <f>'Приложение 5'!I43/'Приложение 5'!I44</f>
        <v>1.5859434682964095</v>
      </c>
      <c r="K40" s="18">
        <f>'Приложение 5'!J43/'Приложение 5'!J44</f>
        <v>1.585179526355997</v>
      </c>
      <c r="L40" s="6"/>
    </row>
    <row r="41" spans="1:12" ht="37.5" customHeight="1">
      <c r="A41" s="3" t="s">
        <v>83</v>
      </c>
      <c r="B41" s="4" t="s">
        <v>84</v>
      </c>
      <c r="C41" s="3" t="s">
        <v>81</v>
      </c>
      <c r="D41" s="5" t="s">
        <v>85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6"/>
    </row>
    <row r="42" spans="1:12" ht="38.25" customHeight="1">
      <c r="A42" s="3" t="s">
        <v>86</v>
      </c>
      <c r="B42" s="4" t="s">
        <v>87</v>
      </c>
      <c r="C42" s="5" t="s">
        <v>81</v>
      </c>
      <c r="D42" s="5" t="s">
        <v>88</v>
      </c>
      <c r="E42" s="3">
        <v>0</v>
      </c>
      <c r="F42" s="3">
        <v>0</v>
      </c>
      <c r="G42" s="3">
        <v>0</v>
      </c>
      <c r="H42" s="62">
        <f>H40-G40</f>
        <v>-0.29274255156608087</v>
      </c>
      <c r="I42" s="62">
        <f>I40-G40</f>
        <v>-0.2950343773873185</v>
      </c>
      <c r="J42" s="62">
        <f>J40-G40</f>
        <v>-0.29579831932773093</v>
      </c>
      <c r="K42" s="62">
        <f>K40-G40</f>
        <v>-0.29656226126814356</v>
      </c>
      <c r="L42" s="6" t="s">
        <v>55</v>
      </c>
    </row>
    <row r="43" spans="1:12" ht="36" customHeight="1">
      <c r="A43" s="3" t="s">
        <v>89</v>
      </c>
      <c r="B43" s="4" t="s">
        <v>91</v>
      </c>
      <c r="C43" s="5" t="s">
        <v>81</v>
      </c>
      <c r="D43" s="5" t="s">
        <v>92</v>
      </c>
      <c r="E43" s="3">
        <v>0</v>
      </c>
      <c r="F43" s="3">
        <v>0</v>
      </c>
      <c r="G43" s="3">
        <v>0</v>
      </c>
      <c r="H43" s="60">
        <v>0</v>
      </c>
      <c r="I43" s="60">
        <v>0</v>
      </c>
      <c r="J43" s="60">
        <v>0</v>
      </c>
      <c r="K43" s="60">
        <v>0</v>
      </c>
      <c r="L43" s="6"/>
    </row>
    <row r="44" spans="1:12" ht="61.5" customHeight="1">
      <c r="A44" s="3" t="s">
        <v>93</v>
      </c>
      <c r="B44" s="4" t="s">
        <v>94</v>
      </c>
      <c r="C44" s="3" t="s">
        <v>61</v>
      </c>
      <c r="D44" s="5" t="s">
        <v>95</v>
      </c>
      <c r="E44" s="3">
        <v>0</v>
      </c>
      <c r="F44" s="3">
        <v>0</v>
      </c>
      <c r="G44" s="3">
        <v>0</v>
      </c>
      <c r="H44" s="60">
        <v>0</v>
      </c>
      <c r="I44" s="60">
        <v>0</v>
      </c>
      <c r="J44" s="60">
        <v>0</v>
      </c>
      <c r="K44" s="60">
        <v>0</v>
      </c>
      <c r="L44" s="3"/>
    </row>
    <row r="45" spans="1:12" ht="47.25" customHeight="1">
      <c r="A45" s="3" t="s">
        <v>96</v>
      </c>
      <c r="B45" s="4" t="s">
        <v>97</v>
      </c>
      <c r="C45" s="3" t="s">
        <v>456</v>
      </c>
      <c r="D45" s="3" t="s">
        <v>98</v>
      </c>
      <c r="E45" s="28">
        <f>'Приложение 5'!D43/('Приложение 5'!D43+'Приложение 5'!D45)*100</f>
        <v>100</v>
      </c>
      <c r="F45" s="28">
        <f>'Приложение 5'!E43/('Приложение 5'!E43+'Приложение 5'!E45)*100</f>
        <v>100</v>
      </c>
      <c r="G45" s="28">
        <f>'Приложение 5'!F43/('Приложение 5'!F43+'Приложение 5'!F45)*100</f>
        <v>100</v>
      </c>
      <c r="H45" s="28">
        <f>'Приложение 5'!G43/('Приложение 5'!G43+'Приложение 5'!G45)*100</f>
        <v>100</v>
      </c>
      <c r="I45" s="28">
        <f>'Приложение 5'!H43/('Приложение 5'!H43+'Приложение 5'!H45)*100</f>
        <v>100</v>
      </c>
      <c r="J45" s="28">
        <f>'Приложение 5'!I43/('Приложение 5'!I43+'Приложение 5'!I45)*100</f>
        <v>100</v>
      </c>
      <c r="K45" s="28">
        <f>'Приложение 5'!J43/('Приложение 5'!J43+'Приложение 5'!J45)*100</f>
        <v>100</v>
      </c>
      <c r="L45" s="6"/>
    </row>
    <row r="46" spans="1:12" ht="34.5" customHeight="1">
      <c r="A46" s="3" t="s">
        <v>99</v>
      </c>
      <c r="B46" s="4" t="s">
        <v>100</v>
      </c>
      <c r="C46" s="3" t="s">
        <v>456</v>
      </c>
      <c r="D46" s="3" t="s">
        <v>101</v>
      </c>
      <c r="E46" s="3">
        <v>0</v>
      </c>
      <c r="F46" s="3">
        <v>0</v>
      </c>
      <c r="G46" s="3">
        <f>'Приложение 5'!F35/('Приложение 5'!F35+'Приложение 5'!F37)*100</f>
        <v>0</v>
      </c>
      <c r="H46" s="18">
        <f>'Приложение 5'!G35/('Приложение 5'!G35+'Приложение 5'!G37)*100</f>
        <v>100</v>
      </c>
      <c r="I46" s="18">
        <f>'Приложение 5'!H35/('Приложение 5'!H35+'Приложение 5'!H37)*100</f>
        <v>100</v>
      </c>
      <c r="J46" s="18">
        <f>'Приложение 5'!I35/('Приложение 5'!I35+'Приложение 5'!I37)*100</f>
        <v>100</v>
      </c>
      <c r="K46" s="18">
        <f>'Приложение 5'!J35/('Приложение 5'!J35+'Приложение 5'!J37)*100</f>
        <v>100</v>
      </c>
      <c r="L46" s="6"/>
    </row>
    <row r="47" spans="1:12" ht="48.75" customHeight="1">
      <c r="A47" s="3" t="s">
        <v>102</v>
      </c>
      <c r="B47" s="4" t="s">
        <v>103</v>
      </c>
      <c r="C47" s="3" t="s">
        <v>456</v>
      </c>
      <c r="D47" s="3" t="s">
        <v>104</v>
      </c>
      <c r="E47" s="3">
        <v>0</v>
      </c>
      <c r="F47" s="3">
        <v>0</v>
      </c>
      <c r="G47" s="3">
        <v>0</v>
      </c>
      <c r="H47" s="18">
        <f>'Приложение 5'!G39/('Приложение 5'!G39+'Приложение 5'!G41)*100</f>
        <v>100</v>
      </c>
      <c r="I47" s="18">
        <f>'Приложение 5'!H39/('Приложение 5'!H39+'Приложение 5'!H41)*100</f>
        <v>100</v>
      </c>
      <c r="J47" s="18">
        <f>'Приложение 5'!I39/('Приложение 5'!I39+'Приложение 5'!I41)*100</f>
        <v>100</v>
      </c>
      <c r="K47" s="18">
        <f>'Приложение 5'!J39/('Приложение 5'!J39+'Приложение 5'!J41)*100</f>
        <v>100</v>
      </c>
      <c r="L47" s="6"/>
    </row>
    <row r="48" spans="1:12" ht="59.25" customHeight="1">
      <c r="A48" s="3" t="s">
        <v>105</v>
      </c>
      <c r="B48" s="4" t="s">
        <v>106</v>
      </c>
      <c r="C48" s="3" t="s">
        <v>456</v>
      </c>
      <c r="D48" s="3" t="s">
        <v>107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6"/>
    </row>
    <row r="49" spans="1:12" ht="26.25" customHeight="1">
      <c r="A49" s="3" t="s">
        <v>108</v>
      </c>
      <c r="B49" s="4" t="s">
        <v>109</v>
      </c>
      <c r="C49" s="3"/>
      <c r="D49" s="3"/>
      <c r="E49" s="3"/>
      <c r="F49" s="3"/>
      <c r="G49" s="3"/>
      <c r="H49" s="12"/>
      <c r="I49" s="12"/>
      <c r="J49" s="12"/>
      <c r="K49" s="12"/>
      <c r="L49" s="6"/>
    </row>
    <row r="50" spans="1:12" ht="30.75" customHeight="1">
      <c r="A50" s="3" t="s">
        <v>110</v>
      </c>
      <c r="B50" s="4" t="s">
        <v>111</v>
      </c>
      <c r="C50" s="3" t="s">
        <v>456</v>
      </c>
      <c r="D50" s="3" t="s">
        <v>170</v>
      </c>
      <c r="E50" s="18">
        <f>('Приложение 5'!D50/'Приложение 5'!D49)*100</f>
        <v>3.0924542056604407</v>
      </c>
      <c r="F50" s="18">
        <f>('Приложение 5'!E50/'Приложение 5'!E49)*100</f>
        <v>3.5767894154902287</v>
      </c>
      <c r="G50" s="18">
        <f>('Приложение 5'!F50/'Приложение 5'!F49)*100</f>
        <v>4.354794524347609</v>
      </c>
      <c r="H50" s="18">
        <f>('Приложение 5'!G50/'Приложение 5'!G49)*100</f>
        <v>0.6624733072249758</v>
      </c>
      <c r="I50" s="18">
        <f>('Приложение 5'!H50/'Приложение 5'!H49)*100</f>
        <v>0.6513952365028054</v>
      </c>
      <c r="J50" s="18">
        <f>('Приложение 5'!I50/'Приложение 5'!I49)*100</f>
        <v>0.635098082433326</v>
      </c>
      <c r="K50" s="18">
        <f>('Приложение 5'!J50/'Приложение 5'!J49)*100</f>
        <v>0.6274997622253703</v>
      </c>
      <c r="L50" s="6" t="s">
        <v>112</v>
      </c>
    </row>
    <row r="51" spans="1:12" ht="18" customHeight="1">
      <c r="A51" s="3" t="s">
        <v>113</v>
      </c>
      <c r="B51" s="4" t="s">
        <v>114</v>
      </c>
      <c r="C51" s="3" t="s">
        <v>456</v>
      </c>
      <c r="D51" s="3" t="s">
        <v>171</v>
      </c>
      <c r="E51" s="3">
        <v>0</v>
      </c>
      <c r="F51" s="3">
        <v>0</v>
      </c>
      <c r="G51" s="18">
        <f>'Приложение 5'!F50/'Приложение 5'!F49*100</f>
        <v>4.354794524347609</v>
      </c>
      <c r="H51" s="31">
        <f>'Приложение 5'!G50/'Приложение 5'!F49*100</f>
        <v>10.973951671733664</v>
      </c>
      <c r="I51" s="31">
        <f>'Приложение 5'!H50/'Приложение 5'!F49*100</f>
        <v>11.441574043662486</v>
      </c>
      <c r="J51" s="31">
        <f>'Приложение 5'!I50/'Приложение 5'!F49*100</f>
        <v>11.753539840985553</v>
      </c>
      <c r="K51" s="30">
        <f>'Приложение 5'!J50/'Приложение 5'!F49*100</f>
        <v>12.271905603587738</v>
      </c>
      <c r="L51" s="6"/>
    </row>
    <row r="52" spans="1:12" ht="38.25" customHeight="1">
      <c r="A52" s="3" t="s">
        <v>115</v>
      </c>
      <c r="B52" s="32" t="s">
        <v>116</v>
      </c>
      <c r="C52" s="29"/>
      <c r="D52" s="3"/>
      <c r="E52" s="3"/>
      <c r="F52" s="3"/>
      <c r="G52" s="3"/>
      <c r="H52" s="12"/>
      <c r="I52" s="12"/>
      <c r="J52" s="12"/>
      <c r="K52" s="12"/>
      <c r="L52" s="6"/>
    </row>
    <row r="53" spans="1:12" ht="28.5" customHeight="1">
      <c r="A53" s="3" t="s">
        <v>117</v>
      </c>
      <c r="B53" s="4" t="s">
        <v>111</v>
      </c>
      <c r="C53" s="5" t="s">
        <v>456</v>
      </c>
      <c r="D53" s="5" t="s">
        <v>118</v>
      </c>
      <c r="E53" s="3">
        <v>0</v>
      </c>
      <c r="F53" s="3">
        <v>0</v>
      </c>
      <c r="G53" s="18">
        <f>G50/F50*100</f>
        <v>121.7514932662243</v>
      </c>
      <c r="H53" s="62">
        <f>(I50/H50)*100</f>
        <v>98.32777100581227</v>
      </c>
      <c r="I53" s="62">
        <f>I50/H50*100</f>
        <v>98.32777100581227</v>
      </c>
      <c r="J53" s="62">
        <f>J50/I50*100</f>
        <v>97.49811586634021</v>
      </c>
      <c r="K53" s="62">
        <f>K50/J50*100</f>
        <v>98.8035989372156</v>
      </c>
      <c r="L53" s="33" t="s">
        <v>55</v>
      </c>
    </row>
    <row r="54" spans="1:12" ht="14.25" customHeight="1">
      <c r="A54" s="3" t="s">
        <v>119</v>
      </c>
      <c r="B54" s="4" t="s">
        <v>114</v>
      </c>
      <c r="C54" s="5" t="s">
        <v>456</v>
      </c>
      <c r="D54" s="5" t="s">
        <v>120</v>
      </c>
      <c r="E54" s="3">
        <v>0</v>
      </c>
      <c r="F54" s="3">
        <v>0</v>
      </c>
      <c r="G54" s="3">
        <f>G51/G50*100</f>
        <v>100</v>
      </c>
      <c r="H54" s="62">
        <f>H51/G51*100</f>
        <v>251.99700262270514</v>
      </c>
      <c r="I54" s="62">
        <f>I51/G51*100</f>
        <v>262.7351067815662</v>
      </c>
      <c r="J54" s="62">
        <f>J51/G51*100</f>
        <v>269.89883851629827</v>
      </c>
      <c r="K54" s="62">
        <f>K51/G51*100</f>
        <v>281.8021730985388</v>
      </c>
      <c r="L54" s="33" t="s">
        <v>55</v>
      </c>
    </row>
    <row r="55" spans="1:12" ht="37.5" customHeight="1">
      <c r="A55" s="3" t="s">
        <v>121</v>
      </c>
      <c r="B55" s="4" t="s">
        <v>122</v>
      </c>
      <c r="C55" s="5" t="s">
        <v>456</v>
      </c>
      <c r="D55" s="5" t="s">
        <v>123</v>
      </c>
      <c r="E55" s="18">
        <f>('Приложение 5'!D51/'Приложение 5'!D49)*100</f>
        <v>0</v>
      </c>
      <c r="F55" s="18">
        <f>('Приложение 5'!E51/'Приложение 5'!E49)*100</f>
        <v>0</v>
      </c>
      <c r="G55" s="18">
        <f>('Приложение 5'!F51/'Приложение 5'!F49)*100</f>
        <v>0</v>
      </c>
      <c r="H55" s="18">
        <f>('Приложение 5'!G51/'Приложение 5'!G49)*100</f>
        <v>0</v>
      </c>
      <c r="I55" s="18">
        <f>('Приложение 5'!H51/'Приложение 5'!H49)*100</f>
        <v>0</v>
      </c>
      <c r="J55" s="18">
        <f>('Приложение 5'!I51/'Приложение 5'!I49)*100</f>
        <v>0</v>
      </c>
      <c r="K55" s="18">
        <f>('Приложение 5'!J51/'Приложение 5'!J49)*100</f>
        <v>0</v>
      </c>
      <c r="L55" s="6"/>
    </row>
    <row r="56" spans="1:12" ht="39.75" customHeight="1">
      <c r="A56" s="3" t="s">
        <v>124</v>
      </c>
      <c r="B56" s="4" t="s">
        <v>125</v>
      </c>
      <c r="C56" s="5" t="s">
        <v>456</v>
      </c>
      <c r="D56" s="5" t="s">
        <v>126</v>
      </c>
      <c r="E56" s="3">
        <v>0</v>
      </c>
      <c r="F56" s="3">
        <v>0</v>
      </c>
      <c r="G56" s="3">
        <v>0</v>
      </c>
      <c r="H56" s="63">
        <v>0</v>
      </c>
      <c r="I56" s="63">
        <v>0</v>
      </c>
      <c r="J56" s="63">
        <v>0</v>
      </c>
      <c r="K56" s="64">
        <v>0</v>
      </c>
      <c r="L56" s="6" t="s">
        <v>55</v>
      </c>
    </row>
    <row r="57" spans="1:12" ht="35.25" customHeight="1">
      <c r="A57" s="3" t="s">
        <v>127</v>
      </c>
      <c r="B57" s="4" t="s">
        <v>128</v>
      </c>
      <c r="C57" s="3" t="s">
        <v>456</v>
      </c>
      <c r="D57" s="5" t="s">
        <v>129</v>
      </c>
      <c r="E57" s="5">
        <v>0</v>
      </c>
      <c r="F57" s="5">
        <f>'Приложение 5'!E53/'Приложение 5'!E52*100</f>
        <v>0</v>
      </c>
      <c r="G57" s="5">
        <f>'Приложение 5'!F53/'Приложение 5'!F52*100</f>
        <v>0</v>
      </c>
      <c r="H57" s="5">
        <f>'Приложение 5'!H53/'Приложение 5'!G52*100</f>
        <v>100</v>
      </c>
      <c r="I57" s="5">
        <f>('Приложение 5'!G53/'Приложение 5'!G52)*100</f>
        <v>100</v>
      </c>
      <c r="J57" s="5">
        <f>'Приложение 5'!I53/'Приложение 5'!I52*100</f>
        <v>100</v>
      </c>
      <c r="K57" s="5">
        <f>'Приложение 5'!J53/'Приложение 5'!J52*100</f>
        <v>100</v>
      </c>
      <c r="L57" s="35"/>
    </row>
    <row r="58" spans="1:12" ht="24.75" customHeight="1">
      <c r="A58" s="3" t="s">
        <v>130</v>
      </c>
      <c r="B58" s="4" t="s">
        <v>131</v>
      </c>
      <c r="C58" s="3" t="s">
        <v>412</v>
      </c>
      <c r="D58" s="5" t="s">
        <v>132</v>
      </c>
      <c r="E58" s="5">
        <v>0</v>
      </c>
      <c r="F58" s="5">
        <v>0</v>
      </c>
      <c r="G58" s="5">
        <v>0</v>
      </c>
      <c r="H58" s="60">
        <v>0</v>
      </c>
      <c r="I58" s="60">
        <v>0</v>
      </c>
      <c r="J58" s="60">
        <v>0</v>
      </c>
      <c r="K58" s="60">
        <v>0</v>
      </c>
      <c r="L58" s="35"/>
    </row>
    <row r="59" spans="1:12" ht="39.75" customHeight="1">
      <c r="A59" s="3" t="s">
        <v>133</v>
      </c>
      <c r="B59" s="4" t="s">
        <v>134</v>
      </c>
      <c r="C59" s="3" t="s">
        <v>456</v>
      </c>
      <c r="D59" s="5" t="s">
        <v>470</v>
      </c>
      <c r="E59" s="5">
        <f>'Приложение 5'!D56/'Приложение 5'!D55*100</f>
        <v>0</v>
      </c>
      <c r="F59" s="5">
        <f>'Приложение 5'!E56/'Приложение 5'!E55*100</f>
        <v>0</v>
      </c>
      <c r="G59" s="5">
        <f>'Приложение 5'!F56/'Приложение 5'!F55*100</f>
        <v>0</v>
      </c>
      <c r="H59" s="5">
        <f>'Приложение 5'!G56/'Приложение 5'!G55*100</f>
        <v>0</v>
      </c>
      <c r="I59" s="5">
        <f>'Приложение 5'!H56/'Приложение 5'!H55*100</f>
        <v>0</v>
      </c>
      <c r="J59" s="5">
        <f>'Приложение 5'!I56/'Приложение 5'!I55*100</f>
        <v>0</v>
      </c>
      <c r="K59" s="5">
        <f>'Приложение 5'!J56/'Приложение 5'!J55*100</f>
        <v>0</v>
      </c>
      <c r="L59" s="35"/>
    </row>
    <row r="60" spans="1:12" ht="48" customHeight="1">
      <c r="A60" s="3" t="s">
        <v>135</v>
      </c>
      <c r="B60" s="4" t="s">
        <v>136</v>
      </c>
      <c r="C60" s="3" t="s">
        <v>456</v>
      </c>
      <c r="D60" s="5" t="s">
        <v>471</v>
      </c>
      <c r="E60" s="5">
        <f>('Приложение 5'!D58/'Приложение 5'!D57)*100</f>
        <v>100</v>
      </c>
      <c r="F60" s="5">
        <f>('Приложение 5'!E58/'Приложение 5'!E57)*100</f>
        <v>100</v>
      </c>
      <c r="G60" s="22">
        <f>('Приложение 5'!F58/'Приложение 5'!F57)*100</f>
        <v>25.019568377501955</v>
      </c>
      <c r="H60" s="22">
        <f>'Приложение 5'!G58/'Приложение 5'!G57*100</f>
        <v>50.795596876398484</v>
      </c>
      <c r="I60" s="22">
        <f>'Приложение 5'!H58/'Приложение 5'!H57*100</f>
        <v>52.30837943133279</v>
      </c>
      <c r="J60" s="22">
        <f>'Приложение 5'!I58/'Приложение 5'!I57*100</f>
        <v>51.542134217403955</v>
      </c>
      <c r="K60" s="22">
        <f>'Приложение 5'!J58/'Приложение 5'!J57*100</f>
        <v>51.3468256328538</v>
      </c>
      <c r="L60" s="35"/>
    </row>
    <row r="61" spans="1:12" ht="36.75" customHeight="1">
      <c r="A61" s="3" t="s">
        <v>137</v>
      </c>
      <c r="B61" s="32" t="s">
        <v>138</v>
      </c>
      <c r="C61" s="5" t="s">
        <v>139</v>
      </c>
      <c r="D61" s="3" t="s">
        <v>140</v>
      </c>
      <c r="E61" s="22">
        <f>'Приложение 5'!D59/'Приложение 5'!D60</f>
        <v>3.3668640454760776</v>
      </c>
      <c r="F61" s="22">
        <f>'Приложение 5'!E59/'Приложение 5'!E60</f>
        <v>2.4024208961562965</v>
      </c>
      <c r="G61" s="22">
        <f>'Приложение 5'!F59/'Приложение 5'!F60</f>
        <v>2.691991590214067</v>
      </c>
      <c r="H61" s="22">
        <f>'Приложение 5'!G59/'Приложение 5'!G60</f>
        <v>4.332156862745098</v>
      </c>
      <c r="I61" s="22">
        <f>'Приложение 5'!H59/'Приложение 5'!H60</f>
        <v>4.613529411764706</v>
      </c>
      <c r="J61" s="22">
        <f>'Приложение 5'!I59/'Приложение 5'!I60</f>
        <v>4.913725490196079</v>
      </c>
      <c r="K61" s="22">
        <f>'Приложение 5'!J59/'Приложение 5'!J60</f>
        <v>5.232941176470589</v>
      </c>
      <c r="L61" s="35"/>
    </row>
    <row r="62" spans="1:12" ht="33.75" customHeight="1">
      <c r="A62" s="78" t="s">
        <v>141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80"/>
    </row>
    <row r="63" spans="1:12" ht="58.5" customHeight="1">
      <c r="A63" s="3" t="s">
        <v>142</v>
      </c>
      <c r="B63" s="4" t="s">
        <v>143</v>
      </c>
      <c r="C63" s="5" t="s">
        <v>456</v>
      </c>
      <c r="D63" s="5" t="s">
        <v>144</v>
      </c>
      <c r="E63" s="18">
        <f>'Приложение 5'!D62/'Приложение 5'!D61*100</f>
        <v>97.54108870937328</v>
      </c>
      <c r="F63" s="18">
        <f>'Приложение 5'!E62/'Приложение 5'!E61*100</f>
        <v>97.97335521612364</v>
      </c>
      <c r="G63" s="18">
        <f>'Приложение 5'!F62/'Приложение 5'!F61*100</f>
        <v>98.2668793195109</v>
      </c>
      <c r="H63" s="18">
        <f>'Приложение 5'!G62/'Приложение 5'!G61*100</f>
        <v>98.97404397586075</v>
      </c>
      <c r="I63" s="18">
        <f>'Приложение 5'!H62/'Приложение 5'!H61*100</f>
        <v>99.04524869789694</v>
      </c>
      <c r="J63" s="18">
        <f>'Приложение 5'!I62/'Приложение 5'!I61*100</f>
        <v>99.15327203024758</v>
      </c>
      <c r="K63" s="18">
        <f>'Приложение 5'!J62/'Приложение 5'!J61*100</f>
        <v>99.26818292298474</v>
      </c>
      <c r="L63" s="8"/>
    </row>
    <row r="64" spans="1:12" ht="61.5" customHeight="1">
      <c r="A64" s="3" t="s">
        <v>145</v>
      </c>
      <c r="B64" s="4" t="s">
        <v>146</v>
      </c>
      <c r="C64" s="5" t="s">
        <v>456</v>
      </c>
      <c r="D64" s="5" t="s">
        <v>147</v>
      </c>
      <c r="E64" s="3">
        <f>'Приложение 5'!D64/'Приложение 5'!D63*100</f>
        <v>0</v>
      </c>
      <c r="F64" s="3">
        <f>'Приложение 5'!E64/'Приложение 5'!E63*100</f>
        <v>0</v>
      </c>
      <c r="G64" s="3">
        <f>'Приложение 5'!F64/'Приложение 5'!F63*100</f>
        <v>0</v>
      </c>
      <c r="H64" s="3">
        <f>'Приложение 5'!G64/'Приложение 5'!G63*100</f>
        <v>0</v>
      </c>
      <c r="I64" s="3">
        <f>'Приложение 5'!H64/'Приложение 5'!H63*100</f>
        <v>0</v>
      </c>
      <c r="J64" s="3">
        <f>'Приложение 5'!I64/'Приложение 5'!I63*100</f>
        <v>0</v>
      </c>
      <c r="K64" s="3">
        <f>'Приложение 5'!J64/'Приложение 5'!J63*100</f>
        <v>0</v>
      </c>
      <c r="L64" s="8"/>
    </row>
    <row r="65" spans="1:12" ht="71.25" customHeight="1">
      <c r="A65" s="3" t="s">
        <v>148</v>
      </c>
      <c r="B65" s="4" t="s">
        <v>149</v>
      </c>
      <c r="C65" s="5" t="s">
        <v>456</v>
      </c>
      <c r="D65" s="5" t="s">
        <v>150</v>
      </c>
      <c r="E65" s="3">
        <f>'Приложение 5'!D65/'Приложение 5'!D63*100</f>
        <v>100</v>
      </c>
      <c r="F65" s="3">
        <f>'Приложение 5'!E65/'Приложение 5'!E63*100</f>
        <v>100</v>
      </c>
      <c r="G65" s="3">
        <f>'Приложение 5'!F65/'Приложение 5'!F63*100</f>
        <v>100</v>
      </c>
      <c r="H65" s="18">
        <f>'Приложение 5'!G65/'Приложение 5'!G63*100</f>
        <v>100</v>
      </c>
      <c r="I65" s="18">
        <f>'Приложение 5'!H65/'Приложение 5'!H63*100</f>
        <v>100</v>
      </c>
      <c r="J65" s="18">
        <f>'Приложение 5'!I65/'Приложение 5'!I63*100</f>
        <v>100</v>
      </c>
      <c r="K65" s="18">
        <f>'Приложение 5'!J65/'Приложение 5'!J63*100</f>
        <v>100</v>
      </c>
      <c r="L65" s="8"/>
    </row>
    <row r="66" spans="1:12" ht="61.5" customHeight="1">
      <c r="A66" s="3" t="s">
        <v>151</v>
      </c>
      <c r="B66" s="4" t="s">
        <v>152</v>
      </c>
      <c r="C66" s="3" t="s">
        <v>456</v>
      </c>
      <c r="D66" s="5" t="s">
        <v>153</v>
      </c>
      <c r="E66" s="3">
        <f>'Приложение 5'!D70/'Приложение 5'!D69*100</f>
        <v>0</v>
      </c>
      <c r="F66" s="3">
        <f>'Приложение 5'!E70/'Приложение 5'!E69*100</f>
        <v>0</v>
      </c>
      <c r="G66" s="3">
        <f>'Приложение 5'!F70/'Приложение 5'!F69*100</f>
        <v>0</v>
      </c>
      <c r="H66" s="3">
        <f>'Приложение 5'!G70/'Приложение 5'!G69*100</f>
        <v>0</v>
      </c>
      <c r="I66" s="3">
        <f>'Приложение 5'!H70/'Приложение 5'!H69*100</f>
        <v>0</v>
      </c>
      <c r="J66" s="3">
        <f>'Приложение 5'!I70/'Приложение 5'!I69*100</f>
        <v>0</v>
      </c>
      <c r="K66" s="3">
        <f>'Приложение 5'!J70/'Приложение 5'!J69*100</f>
        <v>0</v>
      </c>
      <c r="L66" s="8"/>
    </row>
    <row r="67" spans="1:12" ht="60.75" customHeight="1">
      <c r="A67" s="3" t="s">
        <v>154</v>
      </c>
      <c r="B67" s="4" t="s">
        <v>155</v>
      </c>
      <c r="C67" s="3" t="s">
        <v>456</v>
      </c>
      <c r="D67" s="5" t="s">
        <v>156</v>
      </c>
      <c r="E67" s="3">
        <f>'Приложение 5'!D72/'Приложение 5'!D71*100</f>
        <v>0</v>
      </c>
      <c r="F67" s="3">
        <f>'Приложение 5'!E72/'Приложение 5'!E71*100</f>
        <v>0</v>
      </c>
      <c r="G67" s="3">
        <f>'Приложение 5'!F72/'Приложение 5'!F71*100</f>
        <v>0</v>
      </c>
      <c r="H67" s="18">
        <f>'Приложение 5'!G72/'Приложение 5'!G71*100</f>
        <v>0</v>
      </c>
      <c r="I67" s="18">
        <f>'Приложение 5'!H72/'Приложение 5'!H71*100</f>
        <v>0</v>
      </c>
      <c r="J67" s="18">
        <f>'Приложение 5'!I72/'Приложение 5'!I71*100</f>
        <v>0</v>
      </c>
      <c r="K67" s="18">
        <f>'Приложение 5'!J72/'Приложение 5'!J71*100</f>
        <v>0</v>
      </c>
      <c r="L67" s="8"/>
    </row>
    <row r="68" spans="1:12" ht="59.25" customHeight="1">
      <c r="A68" s="3" t="s">
        <v>157</v>
      </c>
      <c r="B68" s="4" t="s">
        <v>158</v>
      </c>
      <c r="C68" s="3" t="s">
        <v>456</v>
      </c>
      <c r="D68" s="5" t="s">
        <v>159</v>
      </c>
      <c r="E68" s="3">
        <f>'Приложение 5'!D74/'Приложение 5'!D73*100</f>
        <v>0</v>
      </c>
      <c r="F68" s="3">
        <f>'Приложение 5'!E74/'Приложение 5'!E73*100</f>
        <v>0</v>
      </c>
      <c r="G68" s="3">
        <f>'Приложение 5'!F74/'Приложение 5'!F73*100</f>
        <v>0</v>
      </c>
      <c r="H68" s="18">
        <f>('Приложение 5'!G74/'Приложение 5'!G73)*100</f>
        <v>0</v>
      </c>
      <c r="I68" s="18">
        <f>('Приложение 5'!H74/'Приложение 5'!H73)*100</f>
        <v>0</v>
      </c>
      <c r="J68" s="18">
        <f>('Приложение 5'!I74/'Приложение 5'!I73)*100</f>
        <v>0</v>
      </c>
      <c r="K68" s="18">
        <f>('Приложение 5'!J74/'Приложение 5'!J73)*100</f>
        <v>0</v>
      </c>
      <c r="L68" s="8"/>
    </row>
    <row r="69" spans="1:12" ht="65.25" customHeight="1">
      <c r="A69" s="3" t="s">
        <v>160</v>
      </c>
      <c r="B69" s="4" t="s">
        <v>161</v>
      </c>
      <c r="C69" s="3" t="s">
        <v>456</v>
      </c>
      <c r="D69" s="5" t="s">
        <v>162</v>
      </c>
      <c r="E69" s="3">
        <f>('Приложение 5'!D76/'Приложение 5'!D75)*100</f>
        <v>0</v>
      </c>
      <c r="F69" s="3">
        <f>('Приложение 5'!E76/'Приложение 5'!E75)*100</f>
        <v>0</v>
      </c>
      <c r="G69" s="3">
        <f>('Приложение 5'!F76/'Приложение 5'!F75)*100</f>
        <v>0</v>
      </c>
      <c r="H69" s="18">
        <f>('Приложение 5'!G76/'Приложение 5'!G75)*100</f>
        <v>7.522107243650048</v>
      </c>
      <c r="I69" s="18">
        <f>('Приложение 5'!H76/'Приложение 5'!H75)*100</f>
        <v>7.43879472693032</v>
      </c>
      <c r="J69" s="18">
        <f>('Приложение 5'!I76/'Приложение 5'!I75)*100</f>
        <v>7.436380772855797</v>
      </c>
      <c r="K69" s="20">
        <f>('Приложение 5'!J76/'Приложение 5'!J75)*100</f>
        <v>7.421027817067421</v>
      </c>
      <c r="L69" s="8"/>
    </row>
    <row r="70" spans="1:12" ht="72.75" customHeight="1">
      <c r="A70" s="3" t="s">
        <v>163</v>
      </c>
      <c r="B70" s="4" t="s">
        <v>164</v>
      </c>
      <c r="C70" s="3" t="s">
        <v>456</v>
      </c>
      <c r="D70" s="5" t="s">
        <v>165</v>
      </c>
      <c r="E70" s="3">
        <f>('Приложение 5'!D77/'Приложение 5'!D75)*100</f>
        <v>0</v>
      </c>
      <c r="F70" s="18">
        <f>('Приложение 5'!E77/'Приложение 5'!E75)*100</f>
        <v>0.4016064257028112</v>
      </c>
      <c r="G70" s="18">
        <f>('Приложение 5'!F77/'Приложение 5'!F75)*100</f>
        <v>0.9638554216867471</v>
      </c>
      <c r="H70" s="18">
        <f>('Приложение 5'!G77/'Приложение 5'!G75)*100</f>
        <v>29.44496707431797</v>
      </c>
      <c r="I70" s="18">
        <f>('Приложение 5'!H77/'Приложение 5'!H75)*100</f>
        <v>29.47269303201507</v>
      </c>
      <c r="J70" s="18">
        <f>('Приложение 5'!I77/'Приложение 5'!I75)*100</f>
        <v>29.5004712535344</v>
      </c>
      <c r="K70" s="18">
        <f>('Приложение 5'!J77/'Приложение 5'!J75)*100</f>
        <v>29.514380009429512</v>
      </c>
      <c r="L70" s="8"/>
    </row>
    <row r="71" spans="1:12" ht="85.5" customHeight="1">
      <c r="A71" s="3" t="s">
        <v>166</v>
      </c>
      <c r="B71" s="4" t="s">
        <v>167</v>
      </c>
      <c r="C71" s="3" t="s">
        <v>456</v>
      </c>
      <c r="D71" s="5" t="s">
        <v>168</v>
      </c>
      <c r="E71" s="3">
        <v>0</v>
      </c>
      <c r="F71" s="3">
        <v>0</v>
      </c>
      <c r="G71" s="3">
        <v>0</v>
      </c>
      <c r="H71" s="60">
        <v>0</v>
      </c>
      <c r="I71" s="60">
        <v>0</v>
      </c>
      <c r="J71" s="60">
        <v>0</v>
      </c>
      <c r="K71" s="60">
        <v>0</v>
      </c>
      <c r="L71" s="8"/>
    </row>
    <row r="72" spans="1:12" ht="71.25" customHeight="1">
      <c r="A72" s="3" t="s">
        <v>169</v>
      </c>
      <c r="B72" s="4" t="s">
        <v>173</v>
      </c>
      <c r="C72" s="3" t="s">
        <v>456</v>
      </c>
      <c r="D72" s="5" t="s">
        <v>174</v>
      </c>
      <c r="E72" s="3">
        <v>0</v>
      </c>
      <c r="F72" s="3">
        <v>0</v>
      </c>
      <c r="G72" s="3">
        <v>0</v>
      </c>
      <c r="H72" s="60">
        <v>0</v>
      </c>
      <c r="I72" s="60">
        <v>0</v>
      </c>
      <c r="J72" s="60">
        <v>0</v>
      </c>
      <c r="K72" s="60">
        <v>0</v>
      </c>
      <c r="L72" s="8"/>
    </row>
    <row r="73" spans="1:12" ht="27.75" customHeight="1">
      <c r="A73" s="3" t="s">
        <v>175</v>
      </c>
      <c r="B73" s="4" t="s">
        <v>176</v>
      </c>
      <c r="C73" s="3" t="s">
        <v>412</v>
      </c>
      <c r="D73" s="5" t="s">
        <v>172</v>
      </c>
      <c r="E73" s="61">
        <v>0</v>
      </c>
      <c r="F73" s="61">
        <v>0</v>
      </c>
      <c r="G73" s="61">
        <v>0</v>
      </c>
      <c r="H73" s="60">
        <v>35</v>
      </c>
      <c r="I73" s="60">
        <v>40</v>
      </c>
      <c r="J73" s="60">
        <v>45</v>
      </c>
      <c r="K73" s="60">
        <v>50</v>
      </c>
      <c r="L73" s="8"/>
    </row>
    <row r="74" spans="1:12" ht="36.75" customHeight="1">
      <c r="A74" s="3" t="s">
        <v>177</v>
      </c>
      <c r="B74" s="4" t="s">
        <v>178</v>
      </c>
      <c r="C74" s="3" t="s">
        <v>456</v>
      </c>
      <c r="D74" s="5" t="s">
        <v>179</v>
      </c>
      <c r="E74" s="3">
        <f>'Приложение 5'!D83/'Приложение 5'!D82*100</f>
        <v>0</v>
      </c>
      <c r="F74" s="3">
        <f>'Приложение 5'!E83/'Приложение 5'!E82*100</f>
        <v>0</v>
      </c>
      <c r="G74" s="3">
        <f>'Приложение 5'!F83/'Приложение 5'!F82*100</f>
        <v>0</v>
      </c>
      <c r="H74" s="18">
        <f>'Приложение 5'!G83/'Приложение 5'!G82*100</f>
        <v>0</v>
      </c>
      <c r="I74" s="18">
        <f>'Приложение 5'!H83/'Приложение 5'!H82*100</f>
        <v>0</v>
      </c>
      <c r="J74" s="18">
        <f>'Приложение 5'!I83/'Приложение 5'!I82*100</f>
        <v>0</v>
      </c>
      <c r="K74" s="18">
        <f>'Приложение 5'!J83/'Приложение 5'!J82*100</f>
        <v>0</v>
      </c>
      <c r="L74" s="8"/>
    </row>
    <row r="75" spans="1:12" ht="60" customHeight="1">
      <c r="A75" s="3" t="s">
        <v>180</v>
      </c>
      <c r="B75" s="32" t="s">
        <v>181</v>
      </c>
      <c r="C75" s="3" t="s">
        <v>47</v>
      </c>
      <c r="D75" s="5" t="s">
        <v>182</v>
      </c>
      <c r="E75" s="3">
        <v>0</v>
      </c>
      <c r="F75" s="3">
        <v>0</v>
      </c>
      <c r="G75" s="3">
        <v>0</v>
      </c>
      <c r="H75" s="20">
        <v>0</v>
      </c>
      <c r="I75" s="20">
        <v>0</v>
      </c>
      <c r="J75" s="20">
        <v>0</v>
      </c>
      <c r="K75" s="20">
        <v>0</v>
      </c>
      <c r="L75" s="8"/>
    </row>
    <row r="76" spans="1:12" ht="50.25" customHeight="1">
      <c r="A76" s="3" t="s">
        <v>183</v>
      </c>
      <c r="B76" s="32" t="s">
        <v>184</v>
      </c>
      <c r="C76" s="3" t="s">
        <v>47</v>
      </c>
      <c r="D76" s="5" t="s">
        <v>185</v>
      </c>
      <c r="E76" s="20">
        <v>0.36</v>
      </c>
      <c r="F76" s="20">
        <v>0.36</v>
      </c>
      <c r="G76" s="20">
        <v>0.36</v>
      </c>
      <c r="H76" s="20">
        <v>0.36</v>
      </c>
      <c r="I76" s="20">
        <v>0.36</v>
      </c>
      <c r="J76" s="20">
        <v>0.36</v>
      </c>
      <c r="K76" s="20">
        <v>0.36</v>
      </c>
      <c r="L76" s="8"/>
    </row>
    <row r="77" spans="1:12" ht="64.5" customHeight="1">
      <c r="A77" s="3" t="s">
        <v>186</v>
      </c>
      <c r="B77" s="4" t="s">
        <v>187</v>
      </c>
      <c r="C77" s="3"/>
      <c r="D77" s="3"/>
      <c r="E77" s="3"/>
      <c r="F77" s="3"/>
      <c r="G77" s="3"/>
      <c r="H77" s="60"/>
      <c r="I77" s="60"/>
      <c r="J77" s="60"/>
      <c r="K77" s="60"/>
      <c r="L77" s="6" t="s">
        <v>112</v>
      </c>
    </row>
    <row r="78" spans="1:12" ht="27" customHeight="1">
      <c r="A78" s="3" t="s">
        <v>188</v>
      </c>
      <c r="B78" s="4" t="s">
        <v>111</v>
      </c>
      <c r="C78" s="3" t="s">
        <v>47</v>
      </c>
      <c r="D78" s="5" t="s">
        <v>189</v>
      </c>
      <c r="E78" s="3">
        <v>0</v>
      </c>
      <c r="F78" s="3">
        <v>0</v>
      </c>
      <c r="G78" s="3">
        <v>0</v>
      </c>
      <c r="H78" s="20">
        <f>H75-I75</f>
        <v>0</v>
      </c>
      <c r="I78" s="20">
        <f>J75-I75</f>
        <v>0</v>
      </c>
      <c r="J78" s="20">
        <f>K75-J75</f>
        <v>0</v>
      </c>
      <c r="K78" s="20">
        <f>K75-J75</f>
        <v>0</v>
      </c>
      <c r="L78" s="6" t="s">
        <v>112</v>
      </c>
    </row>
    <row r="79" spans="1:12" ht="24.75" customHeight="1">
      <c r="A79" s="3" t="s">
        <v>190</v>
      </c>
      <c r="B79" s="4" t="s">
        <v>114</v>
      </c>
      <c r="C79" s="3" t="s">
        <v>47</v>
      </c>
      <c r="D79" s="5" t="s">
        <v>191</v>
      </c>
      <c r="E79" s="3">
        <v>0</v>
      </c>
      <c r="F79" s="3">
        <v>0</v>
      </c>
      <c r="G79" s="3">
        <v>0</v>
      </c>
      <c r="H79" s="20">
        <v>0.301</v>
      </c>
      <c r="I79" s="20">
        <v>0.299</v>
      </c>
      <c r="J79" s="20">
        <v>0.296</v>
      </c>
      <c r="K79" s="20">
        <v>0.296</v>
      </c>
      <c r="L79" s="6"/>
    </row>
    <row r="80" spans="1:12" ht="49.5" customHeight="1">
      <c r="A80" s="3" t="s">
        <v>192</v>
      </c>
      <c r="B80" s="4" t="s">
        <v>193</v>
      </c>
      <c r="C80" s="3"/>
      <c r="D80" s="3"/>
      <c r="E80" s="3"/>
      <c r="F80" s="3"/>
      <c r="G80" s="3"/>
      <c r="H80" s="61"/>
      <c r="I80" s="61"/>
      <c r="J80" s="61"/>
      <c r="K80" s="60"/>
      <c r="L80" s="6" t="s">
        <v>112</v>
      </c>
    </row>
    <row r="81" spans="1:12" ht="27.75" customHeight="1">
      <c r="A81" s="3" t="s">
        <v>194</v>
      </c>
      <c r="B81" s="4" t="s">
        <v>111</v>
      </c>
      <c r="C81" s="3" t="s">
        <v>47</v>
      </c>
      <c r="D81" s="3" t="s">
        <v>195</v>
      </c>
      <c r="E81" s="3">
        <v>0</v>
      </c>
      <c r="F81" s="3">
        <v>0</v>
      </c>
      <c r="G81" s="18">
        <f>G76-F76</f>
        <v>0</v>
      </c>
      <c r="H81" s="65">
        <f>I76-H76</f>
        <v>0</v>
      </c>
      <c r="I81" s="65">
        <f>J76-I76</f>
        <v>0</v>
      </c>
      <c r="J81" s="65">
        <f>K76-J76</f>
        <v>0</v>
      </c>
      <c r="K81" s="62">
        <f>K76-J76</f>
        <v>0</v>
      </c>
      <c r="L81" s="6" t="s">
        <v>112</v>
      </c>
    </row>
    <row r="82" spans="1:12" ht="27.75" customHeight="1" thickBot="1">
      <c r="A82" s="3" t="s">
        <v>196</v>
      </c>
      <c r="B82" s="4" t="s">
        <v>114</v>
      </c>
      <c r="C82" s="3" t="s">
        <v>47</v>
      </c>
      <c r="D82" s="5" t="s">
        <v>197</v>
      </c>
      <c r="E82" s="3">
        <v>0</v>
      </c>
      <c r="F82" s="3">
        <v>0</v>
      </c>
      <c r="G82" s="3">
        <v>0</v>
      </c>
      <c r="H82" s="65">
        <f>H76-G76</f>
        <v>0</v>
      </c>
      <c r="I82" s="65">
        <f>I76-G76</f>
        <v>0</v>
      </c>
      <c r="J82" s="65">
        <f>K76-G76</f>
        <v>0</v>
      </c>
      <c r="K82" s="62"/>
      <c r="L82" s="36"/>
    </row>
    <row r="83" spans="1:12" ht="63.75" customHeight="1" thickBot="1">
      <c r="A83" s="3" t="s">
        <v>198</v>
      </c>
      <c r="B83" s="4" t="s">
        <v>199</v>
      </c>
      <c r="C83" s="3"/>
      <c r="D83" s="3"/>
      <c r="E83" s="3">
        <v>0</v>
      </c>
      <c r="F83" s="3">
        <v>0</v>
      </c>
      <c r="G83" s="3">
        <v>0</v>
      </c>
      <c r="H83" s="61">
        <v>0</v>
      </c>
      <c r="I83" s="61">
        <v>0</v>
      </c>
      <c r="J83" s="61">
        <v>0</v>
      </c>
      <c r="K83" s="60">
        <v>0</v>
      </c>
      <c r="L83" s="36"/>
    </row>
    <row r="84" spans="1:12" ht="30.75" thickBot="1">
      <c r="A84" s="3" t="s">
        <v>200</v>
      </c>
      <c r="B84" s="4" t="s">
        <v>111</v>
      </c>
      <c r="C84" s="3" t="s">
        <v>61</v>
      </c>
      <c r="D84" s="5" t="s">
        <v>201</v>
      </c>
      <c r="E84" s="3">
        <v>0</v>
      </c>
      <c r="F84" s="3">
        <v>0</v>
      </c>
      <c r="G84" s="3">
        <v>0</v>
      </c>
      <c r="H84" s="63">
        <v>1</v>
      </c>
      <c r="I84" s="63">
        <v>1</v>
      </c>
      <c r="J84" s="63">
        <v>1</v>
      </c>
      <c r="K84" s="64">
        <v>1</v>
      </c>
      <c r="L84" s="36"/>
    </row>
    <row r="85" spans="1:12" ht="25.5" customHeight="1" hidden="1">
      <c r="A85" s="3" t="s">
        <v>202</v>
      </c>
      <c r="B85" s="4" t="s">
        <v>114</v>
      </c>
      <c r="C85" s="3" t="s">
        <v>61</v>
      </c>
      <c r="D85" s="37" t="s">
        <v>203</v>
      </c>
      <c r="E85" s="3"/>
      <c r="F85" s="3"/>
      <c r="G85" s="3"/>
      <c r="H85" s="60"/>
      <c r="I85" s="60"/>
      <c r="J85" s="60"/>
      <c r="K85" s="60"/>
      <c r="L85" s="36"/>
    </row>
    <row r="86" spans="1:12" ht="60.75">
      <c r="A86" s="3" t="s">
        <v>204</v>
      </c>
      <c r="B86" s="32" t="s">
        <v>205</v>
      </c>
      <c r="C86" s="3" t="s">
        <v>206</v>
      </c>
      <c r="D86" s="3" t="s">
        <v>207</v>
      </c>
      <c r="E86" s="3">
        <v>0</v>
      </c>
      <c r="F86" s="3">
        <v>0</v>
      </c>
      <c r="G86" s="3">
        <v>0</v>
      </c>
      <c r="H86" s="18">
        <f>('Приложение 5'!G74+'Приложение 5'!G76)/'Приложение 5'!G86</f>
        <v>0.17580194798056417</v>
      </c>
      <c r="I86" s="18">
        <f>('Приложение 5'!H74+'Приложение 5'!H76)/'Приложение 5'!H86</f>
        <v>0.17369126926543985</v>
      </c>
      <c r="J86" s="18">
        <f>('Приложение 5'!I74+'Приложение 5'!I76)/'Приложение 5'!I86</f>
        <v>0.17347140689928106</v>
      </c>
      <c r="K86" s="18">
        <f>('Приложение 5'!J74+'Приложение 5'!J76)/'Приложение 5'!J86</f>
        <v>0.1730316821669635</v>
      </c>
      <c r="L86" s="38"/>
    </row>
    <row r="87" spans="1:12" ht="54" customHeight="1">
      <c r="A87" s="3" t="s">
        <v>208</v>
      </c>
      <c r="B87" s="32" t="s">
        <v>209</v>
      </c>
      <c r="C87" s="3" t="s">
        <v>206</v>
      </c>
      <c r="D87" s="3" t="s">
        <v>90</v>
      </c>
      <c r="E87" s="3">
        <v>0</v>
      </c>
      <c r="F87" s="3">
        <v>0</v>
      </c>
      <c r="G87" s="3">
        <v>0</v>
      </c>
      <c r="H87" s="18">
        <f>('Приложение 5'!G73-'Приложение 5'!G74)/'Приложение 5'!G87</f>
        <v>1.104047411113696</v>
      </c>
      <c r="I87" s="18">
        <f>('Приложение 5'!H73-'Приложение 5'!H74)/'Приложение 5'!H87</f>
        <v>1.104047411113696</v>
      </c>
      <c r="J87" s="18">
        <f>('Приложение 5'!I73-'Приложение 5'!I74)/'Приложение 5'!I87</f>
        <v>1.104047411113696</v>
      </c>
      <c r="K87" s="18">
        <f>('Приложение 5'!J73-'Приложение 5'!J74)/'Приложение 5'!J87</f>
        <v>1.104047411113696</v>
      </c>
      <c r="L87" s="3"/>
    </row>
    <row r="88" spans="1:12" ht="72" customHeight="1">
      <c r="A88" s="3" t="s">
        <v>210</v>
      </c>
      <c r="B88" s="4" t="s">
        <v>211</v>
      </c>
      <c r="C88" s="3"/>
      <c r="D88" s="3"/>
      <c r="E88" s="3"/>
      <c r="F88" s="3"/>
      <c r="G88" s="3"/>
      <c r="H88" s="60"/>
      <c r="I88" s="60"/>
      <c r="J88" s="60"/>
      <c r="K88" s="60"/>
      <c r="L88" s="3"/>
    </row>
    <row r="89" spans="1:12" ht="31.5" customHeight="1">
      <c r="A89" s="3" t="s">
        <v>212</v>
      </c>
      <c r="B89" s="4" t="s">
        <v>111</v>
      </c>
      <c r="C89" s="3" t="s">
        <v>206</v>
      </c>
      <c r="D89" s="3" t="s">
        <v>213</v>
      </c>
      <c r="E89" s="3">
        <v>0</v>
      </c>
      <c r="F89" s="3">
        <v>0</v>
      </c>
      <c r="G89" s="3">
        <v>0</v>
      </c>
      <c r="H89" s="65">
        <v>0</v>
      </c>
      <c r="I89" s="65">
        <f>I86-H86</f>
        <v>-0.0021106787151243256</v>
      </c>
      <c r="J89" s="65">
        <f>J86-I86</f>
        <v>-0.00021986236615878507</v>
      </c>
      <c r="K89" s="62">
        <f>K86-J86</f>
        <v>-0.00043972473231757014</v>
      </c>
      <c r="L89" s="6" t="s">
        <v>112</v>
      </c>
    </row>
    <row r="90" spans="1:12" ht="38.25" customHeight="1">
      <c r="A90" s="3" t="s">
        <v>214</v>
      </c>
      <c r="B90" s="4" t="s">
        <v>114</v>
      </c>
      <c r="C90" s="3" t="s">
        <v>206</v>
      </c>
      <c r="D90" s="5" t="s">
        <v>215</v>
      </c>
      <c r="E90" s="3">
        <v>0</v>
      </c>
      <c r="F90" s="3">
        <v>0</v>
      </c>
      <c r="G90" s="3">
        <v>0</v>
      </c>
      <c r="H90" s="60">
        <v>1.05</v>
      </c>
      <c r="I90" s="60">
        <v>1.05</v>
      </c>
      <c r="J90" s="60">
        <v>1.05</v>
      </c>
      <c r="K90" s="60">
        <v>1.05</v>
      </c>
      <c r="L90" s="6"/>
    </row>
    <row r="91" spans="1:12" ht="64.5" customHeight="1">
      <c r="A91" s="3" t="s">
        <v>216</v>
      </c>
      <c r="B91" s="4" t="s">
        <v>217</v>
      </c>
      <c r="C91" s="3"/>
      <c r="D91" s="5"/>
      <c r="E91" s="3"/>
      <c r="F91" s="3"/>
      <c r="G91" s="3"/>
      <c r="H91" s="61"/>
      <c r="I91" s="61"/>
      <c r="J91" s="61"/>
      <c r="K91" s="60"/>
      <c r="L91" s="6"/>
    </row>
    <row r="92" spans="1:12" ht="36" customHeight="1">
      <c r="A92" s="3" t="s">
        <v>218</v>
      </c>
      <c r="B92" s="4" t="s">
        <v>111</v>
      </c>
      <c r="C92" s="3" t="s">
        <v>206</v>
      </c>
      <c r="D92" s="5" t="s">
        <v>219</v>
      </c>
      <c r="E92" s="3">
        <v>0</v>
      </c>
      <c r="F92" s="3">
        <v>0</v>
      </c>
      <c r="G92" s="3">
        <v>0</v>
      </c>
      <c r="H92" s="60">
        <v>0</v>
      </c>
      <c r="I92" s="60">
        <v>0</v>
      </c>
      <c r="J92" s="60">
        <v>0</v>
      </c>
      <c r="K92" s="60">
        <v>0</v>
      </c>
      <c r="L92" s="6" t="s">
        <v>112</v>
      </c>
    </row>
    <row r="93" spans="1:12" ht="42" customHeight="1">
      <c r="A93" s="3" t="s">
        <v>220</v>
      </c>
      <c r="B93" s="4" t="s">
        <v>114</v>
      </c>
      <c r="C93" s="3" t="s">
        <v>206</v>
      </c>
      <c r="D93" s="5" t="s">
        <v>221</v>
      </c>
      <c r="E93" s="3">
        <v>0</v>
      </c>
      <c r="F93" s="3">
        <v>0</v>
      </c>
      <c r="G93" s="3">
        <v>0</v>
      </c>
      <c r="H93" s="60">
        <v>6.64</v>
      </c>
      <c r="I93" s="60">
        <v>6.64</v>
      </c>
      <c r="J93" s="60">
        <v>6.64</v>
      </c>
      <c r="K93" s="60">
        <v>6.64</v>
      </c>
      <c r="L93" s="6" t="s">
        <v>222</v>
      </c>
    </row>
    <row r="94" spans="1:12" ht="78" customHeight="1" thickBot="1">
      <c r="A94" s="3" t="s">
        <v>223</v>
      </c>
      <c r="B94" s="4" t="s">
        <v>224</v>
      </c>
      <c r="C94" s="3"/>
      <c r="D94" s="5"/>
      <c r="E94" s="3">
        <v>0</v>
      </c>
      <c r="F94" s="3">
        <v>0</v>
      </c>
      <c r="G94" s="3">
        <v>0</v>
      </c>
      <c r="H94" s="61">
        <v>0</v>
      </c>
      <c r="I94" s="61">
        <v>0</v>
      </c>
      <c r="J94" s="61">
        <v>0</v>
      </c>
      <c r="K94" s="60">
        <v>0</v>
      </c>
      <c r="L94" s="36"/>
    </row>
    <row r="95" spans="1:12" ht="36" customHeight="1" thickBot="1">
      <c r="A95" s="3" t="s">
        <v>225</v>
      </c>
      <c r="B95" s="4" t="s">
        <v>111</v>
      </c>
      <c r="C95" s="3" t="s">
        <v>61</v>
      </c>
      <c r="D95" s="5" t="s">
        <v>226</v>
      </c>
      <c r="E95" s="3">
        <v>0</v>
      </c>
      <c r="F95" s="3">
        <v>0</v>
      </c>
      <c r="G95" s="3">
        <v>0</v>
      </c>
      <c r="H95" s="61">
        <v>0</v>
      </c>
      <c r="I95" s="61">
        <v>0</v>
      </c>
      <c r="J95" s="61">
        <v>0</v>
      </c>
      <c r="K95" s="60">
        <v>0</v>
      </c>
      <c r="L95" s="36"/>
    </row>
    <row r="96" spans="1:12" ht="36.75" customHeight="1" thickBot="1">
      <c r="A96" s="3" t="s">
        <v>227</v>
      </c>
      <c r="B96" s="4" t="s">
        <v>114</v>
      </c>
      <c r="C96" s="3" t="s">
        <v>61</v>
      </c>
      <c r="D96" s="5" t="s">
        <v>228</v>
      </c>
      <c r="E96" s="37">
        <v>0</v>
      </c>
      <c r="F96" s="3">
        <v>0</v>
      </c>
      <c r="G96" s="3">
        <v>0</v>
      </c>
      <c r="H96" s="61">
        <v>0</v>
      </c>
      <c r="I96" s="61">
        <v>0</v>
      </c>
      <c r="J96" s="61">
        <v>0</v>
      </c>
      <c r="K96" s="60">
        <v>0</v>
      </c>
      <c r="L96" s="36"/>
    </row>
    <row r="97" spans="1:12" ht="74.25" customHeight="1" thickBot="1">
      <c r="A97" s="3" t="s">
        <v>229</v>
      </c>
      <c r="B97" s="4" t="s">
        <v>230</v>
      </c>
      <c r="C97" s="3" t="s">
        <v>231</v>
      </c>
      <c r="D97" s="5" t="s">
        <v>472</v>
      </c>
      <c r="E97" s="3">
        <v>0</v>
      </c>
      <c r="F97" s="3">
        <v>0</v>
      </c>
      <c r="G97" s="3">
        <v>0</v>
      </c>
      <c r="H97" s="28">
        <v>0</v>
      </c>
      <c r="I97" s="28">
        <v>0</v>
      </c>
      <c r="J97" s="28">
        <v>0</v>
      </c>
      <c r="K97" s="28">
        <v>0</v>
      </c>
      <c r="L97" s="36"/>
    </row>
    <row r="98" spans="1:12" ht="54.75" customHeight="1">
      <c r="A98" s="3" t="s">
        <v>232</v>
      </c>
      <c r="B98" s="4" t="s">
        <v>233</v>
      </c>
      <c r="C98" s="3" t="s">
        <v>231</v>
      </c>
      <c r="D98" s="5" t="s">
        <v>473</v>
      </c>
      <c r="E98" s="18">
        <f>('Приложение 5'!D61-'Приложение 5'!D62)/'Приложение 5'!D89</f>
        <v>71.99646643109541</v>
      </c>
      <c r="F98" s="18">
        <f>('Приложение 5'!E61-'Приложение 5'!E62)/'Приложение 5'!E89</f>
        <v>72.41226121723679</v>
      </c>
      <c r="G98" s="18">
        <f>('Приложение 5'!F61-'Приложение 5'!F62)/'Приложение 5'!F89</f>
        <v>72.93064876957494</v>
      </c>
      <c r="H98" s="18">
        <f>('Приложение 5'!G61-'Приложение 5'!G62)/'Приложение 5'!G89</f>
        <v>71.99325463743676</v>
      </c>
      <c r="I98" s="18">
        <f>('Приложение 5'!H61-'Приложение 5'!H62)/'Приложение 5'!H89</f>
        <v>71.97098821396192</v>
      </c>
      <c r="J98" s="18">
        <f>('Приложение 5'!I61-'Приложение 5'!I62)/'Приложение 5'!I89</f>
        <v>71.96728016359918</v>
      </c>
      <c r="K98" s="18">
        <f>('Приложение 5'!J61-'Приложение 5'!J62)/'Приложение 5'!J89</f>
        <v>71.97633136094674</v>
      </c>
      <c r="L98" s="38"/>
    </row>
    <row r="99" spans="1:12" ht="76.5" customHeight="1">
      <c r="A99" s="3" t="s">
        <v>234</v>
      </c>
      <c r="B99" s="4" t="s">
        <v>235</v>
      </c>
      <c r="C99" s="3"/>
      <c r="D99" s="5"/>
      <c r="E99" s="3">
        <v>0</v>
      </c>
      <c r="F99" s="3">
        <v>0</v>
      </c>
      <c r="G99" s="3">
        <v>0</v>
      </c>
      <c r="H99" s="60">
        <v>0</v>
      </c>
      <c r="I99" s="60">
        <v>0</v>
      </c>
      <c r="J99" s="60">
        <v>0</v>
      </c>
      <c r="K99" s="60">
        <v>0</v>
      </c>
      <c r="L99" s="3"/>
    </row>
    <row r="100" spans="1:12" ht="75" customHeight="1">
      <c r="A100" s="3" t="s">
        <v>236</v>
      </c>
      <c r="B100" s="4" t="s">
        <v>111</v>
      </c>
      <c r="C100" s="3" t="s">
        <v>231</v>
      </c>
      <c r="D100" s="5" t="s">
        <v>237</v>
      </c>
      <c r="E100" s="3">
        <v>0</v>
      </c>
      <c r="F100" s="3">
        <v>0</v>
      </c>
      <c r="G100" s="3">
        <v>0</v>
      </c>
      <c r="H100" s="60">
        <v>0</v>
      </c>
      <c r="I100" s="60">
        <v>0</v>
      </c>
      <c r="J100" s="60">
        <v>0</v>
      </c>
      <c r="K100" s="60">
        <v>0</v>
      </c>
      <c r="L100" s="6" t="s">
        <v>112</v>
      </c>
    </row>
    <row r="101" spans="1:12" ht="51" customHeight="1">
      <c r="A101" s="3" t="s">
        <v>238</v>
      </c>
      <c r="B101" s="4" t="s">
        <v>114</v>
      </c>
      <c r="C101" s="3" t="s">
        <v>231</v>
      </c>
      <c r="D101" s="5" t="s">
        <v>239</v>
      </c>
      <c r="E101" s="3">
        <f>'Приложение 6'!E97-'Приложение 6'!G97</f>
        <v>0</v>
      </c>
      <c r="F101" s="3">
        <v>0</v>
      </c>
      <c r="G101" s="3">
        <v>0</v>
      </c>
      <c r="H101" s="64">
        <v>206.2</v>
      </c>
      <c r="I101" s="64">
        <v>206.2</v>
      </c>
      <c r="J101" s="64">
        <v>206.2</v>
      </c>
      <c r="K101" s="64">
        <v>206.2</v>
      </c>
      <c r="L101" s="6"/>
    </row>
    <row r="102" spans="1:12" ht="61.5" customHeight="1">
      <c r="A102" s="3" t="s">
        <v>240</v>
      </c>
      <c r="B102" s="4" t="s">
        <v>241</v>
      </c>
      <c r="C102" s="3"/>
      <c r="D102" s="3"/>
      <c r="E102" s="3"/>
      <c r="F102" s="3"/>
      <c r="G102" s="3"/>
      <c r="H102" s="60"/>
      <c r="I102" s="60"/>
      <c r="J102" s="60"/>
      <c r="K102" s="60"/>
      <c r="L102" s="6" t="s">
        <v>112</v>
      </c>
    </row>
    <row r="103" spans="1:12" ht="48.75" customHeight="1">
      <c r="A103" s="3" t="s">
        <v>242</v>
      </c>
      <c r="B103" s="4" t="s">
        <v>111</v>
      </c>
      <c r="C103" s="3" t="s">
        <v>231</v>
      </c>
      <c r="D103" s="3" t="s">
        <v>243</v>
      </c>
      <c r="E103" s="18">
        <f>F98-E98</f>
        <v>0.415794786141376</v>
      </c>
      <c r="F103" s="18">
        <f>G98-F98</f>
        <v>0.5183875523381545</v>
      </c>
      <c r="G103" s="18">
        <f>G98-F98</f>
        <v>0.5183875523381545</v>
      </c>
      <c r="H103" s="60">
        <v>0.01</v>
      </c>
      <c r="I103" s="60">
        <v>0.01</v>
      </c>
      <c r="J103" s="60">
        <v>0.01</v>
      </c>
      <c r="K103" s="60">
        <v>0.01</v>
      </c>
      <c r="L103" s="3"/>
    </row>
    <row r="104" spans="1:12" ht="56.25" customHeight="1">
      <c r="A104" s="3" t="s">
        <v>244</v>
      </c>
      <c r="B104" s="4" t="s">
        <v>114</v>
      </c>
      <c r="C104" s="3" t="s">
        <v>231</v>
      </c>
      <c r="D104" s="5" t="s">
        <v>245</v>
      </c>
      <c r="E104" s="3">
        <v>0</v>
      </c>
      <c r="F104" s="3">
        <v>0</v>
      </c>
      <c r="G104" s="3">
        <v>0</v>
      </c>
      <c r="H104" s="62">
        <f>H98-G98</f>
        <v>-0.9373941321381807</v>
      </c>
      <c r="I104" s="62">
        <f>I98-G98</f>
        <v>-0.9596605556130271</v>
      </c>
      <c r="J104" s="62">
        <f>J98-G98</f>
        <v>-0.9633686059757594</v>
      </c>
      <c r="K104" s="62">
        <f>K98-G98</f>
        <v>-0.9543174086281994</v>
      </c>
      <c r="L104" s="3"/>
    </row>
    <row r="105" spans="1:12" ht="59.25" customHeight="1">
      <c r="A105" s="3" t="s">
        <v>246</v>
      </c>
      <c r="B105" s="4" t="s">
        <v>249</v>
      </c>
      <c r="C105" s="3"/>
      <c r="D105" s="5"/>
      <c r="E105" s="3">
        <v>0</v>
      </c>
      <c r="F105" s="3">
        <v>0</v>
      </c>
      <c r="G105" s="3">
        <v>0</v>
      </c>
      <c r="H105" s="60">
        <v>0</v>
      </c>
      <c r="I105" s="60">
        <v>0</v>
      </c>
      <c r="J105" s="60">
        <v>0</v>
      </c>
      <c r="K105" s="60">
        <v>0</v>
      </c>
      <c r="L105" s="3"/>
    </row>
    <row r="106" spans="1:12" ht="74.25" customHeight="1">
      <c r="A106" s="3" t="s">
        <v>250</v>
      </c>
      <c r="B106" s="4" t="s">
        <v>111</v>
      </c>
      <c r="C106" s="3" t="s">
        <v>61</v>
      </c>
      <c r="D106" s="5" t="s">
        <v>251</v>
      </c>
      <c r="E106" s="3">
        <v>0</v>
      </c>
      <c r="F106" s="3">
        <v>0</v>
      </c>
      <c r="G106" s="3">
        <v>0</v>
      </c>
      <c r="H106" s="61">
        <v>0</v>
      </c>
      <c r="I106" s="61">
        <v>0</v>
      </c>
      <c r="J106" s="61">
        <v>0</v>
      </c>
      <c r="K106" s="60">
        <v>0</v>
      </c>
      <c r="L106" s="3"/>
    </row>
    <row r="107" spans="1:12" ht="34.5" customHeight="1">
      <c r="A107" s="3" t="s">
        <v>252</v>
      </c>
      <c r="B107" s="4" t="s">
        <v>114</v>
      </c>
      <c r="C107" s="3" t="s">
        <v>61</v>
      </c>
      <c r="D107" s="5" t="s">
        <v>253</v>
      </c>
      <c r="E107" s="3">
        <v>0</v>
      </c>
      <c r="F107" s="3">
        <v>0</v>
      </c>
      <c r="G107" s="3">
        <v>0</v>
      </c>
      <c r="H107" s="61">
        <v>0</v>
      </c>
      <c r="I107" s="61">
        <v>0</v>
      </c>
      <c r="J107" s="61">
        <v>0</v>
      </c>
      <c r="K107" s="60">
        <v>0</v>
      </c>
      <c r="L107" s="3"/>
    </row>
    <row r="108" spans="1:12" ht="76.5" customHeight="1">
      <c r="A108" s="3" t="s">
        <v>254</v>
      </c>
      <c r="B108" s="4" t="s">
        <v>255</v>
      </c>
      <c r="C108" s="3" t="s">
        <v>256</v>
      </c>
      <c r="D108" s="5" t="s">
        <v>257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/>
    </row>
    <row r="109" spans="1:12" ht="48" customHeight="1">
      <c r="A109" s="3" t="s">
        <v>258</v>
      </c>
      <c r="B109" s="4" t="s">
        <v>259</v>
      </c>
      <c r="C109" s="3" t="s">
        <v>256</v>
      </c>
      <c r="D109" s="3" t="s">
        <v>260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60">
        <v>0</v>
      </c>
      <c r="L109" s="3"/>
    </row>
    <row r="110" spans="1:12" ht="75" customHeight="1">
      <c r="A110" s="3" t="s">
        <v>261</v>
      </c>
      <c r="B110" s="4" t="s">
        <v>262</v>
      </c>
      <c r="C110" s="3"/>
      <c r="D110" s="3"/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60">
        <v>0</v>
      </c>
      <c r="L110" s="3"/>
    </row>
    <row r="111" spans="1:12" ht="41.25" customHeight="1">
      <c r="A111" s="3" t="s">
        <v>263</v>
      </c>
      <c r="B111" s="4" t="s">
        <v>111</v>
      </c>
      <c r="C111" s="3" t="s">
        <v>256</v>
      </c>
      <c r="D111" s="3" t="s">
        <v>264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60">
        <v>0</v>
      </c>
      <c r="L111" s="6" t="s">
        <v>112</v>
      </c>
    </row>
    <row r="112" spans="1:12" ht="18" customHeight="1">
      <c r="A112" s="3" t="s">
        <v>265</v>
      </c>
      <c r="B112" s="4" t="s">
        <v>114</v>
      </c>
      <c r="C112" s="3" t="s">
        <v>256</v>
      </c>
      <c r="D112" s="5" t="s">
        <v>266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60">
        <v>0</v>
      </c>
      <c r="L112" s="3"/>
    </row>
    <row r="113" spans="1:12" ht="63" customHeight="1">
      <c r="A113" s="3" t="s">
        <v>267</v>
      </c>
      <c r="B113" s="4" t="s">
        <v>268</v>
      </c>
      <c r="C113" s="3"/>
      <c r="D113" s="5"/>
      <c r="E113" s="3">
        <v>0</v>
      </c>
      <c r="F113" s="3">
        <v>0</v>
      </c>
      <c r="G113" s="3">
        <v>0</v>
      </c>
      <c r="H113" s="60">
        <v>0</v>
      </c>
      <c r="I113" s="60">
        <v>0</v>
      </c>
      <c r="J113" s="60">
        <v>0</v>
      </c>
      <c r="K113" s="60">
        <v>0</v>
      </c>
      <c r="L113" s="3"/>
    </row>
    <row r="114" spans="1:12" ht="66" customHeight="1">
      <c r="A114" s="3" t="s">
        <v>269</v>
      </c>
      <c r="B114" s="4" t="s">
        <v>111</v>
      </c>
      <c r="C114" s="3" t="s">
        <v>256</v>
      </c>
      <c r="D114" s="5" t="s">
        <v>270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6" t="s">
        <v>112</v>
      </c>
    </row>
    <row r="115" spans="1:12" ht="30.75" thickBot="1">
      <c r="A115" s="3" t="s">
        <v>271</v>
      </c>
      <c r="B115" s="4" t="s">
        <v>114</v>
      </c>
      <c r="C115" s="3" t="s">
        <v>256</v>
      </c>
      <c r="D115" s="5" t="s">
        <v>272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6"/>
    </row>
    <row r="116" spans="1:12" ht="73.5" thickBot="1">
      <c r="A116" s="3" t="s">
        <v>273</v>
      </c>
      <c r="B116" s="4" t="s">
        <v>274</v>
      </c>
      <c r="C116" s="3"/>
      <c r="D116" s="5"/>
      <c r="E116" s="3"/>
      <c r="F116" s="3"/>
      <c r="G116" s="3"/>
      <c r="H116" s="60"/>
      <c r="I116" s="60"/>
      <c r="J116" s="60"/>
      <c r="K116" s="60"/>
      <c r="L116" s="36"/>
    </row>
    <row r="117" spans="1:12" ht="30.75" thickBot="1">
      <c r="A117" s="3" t="s">
        <v>275</v>
      </c>
      <c r="B117" s="4" t="s">
        <v>111</v>
      </c>
      <c r="C117" s="3" t="s">
        <v>61</v>
      </c>
      <c r="D117" s="5" t="s">
        <v>276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6"/>
    </row>
    <row r="118" spans="1:12" ht="30">
      <c r="A118" s="3" t="s">
        <v>277</v>
      </c>
      <c r="B118" s="4" t="s">
        <v>114</v>
      </c>
      <c r="C118" s="3" t="s">
        <v>61</v>
      </c>
      <c r="D118" s="5" t="s">
        <v>278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8"/>
    </row>
    <row r="119" spans="1:12" ht="28.5" customHeight="1">
      <c r="A119" s="81" t="s">
        <v>279</v>
      </c>
      <c r="B119" s="82"/>
      <c r="C119" s="82"/>
      <c r="D119" s="82"/>
      <c r="E119" s="82"/>
      <c r="F119" s="82"/>
      <c r="G119" s="82"/>
      <c r="H119" s="8"/>
      <c r="I119" s="8"/>
      <c r="J119" s="8"/>
      <c r="K119" s="8"/>
      <c r="L119" s="8"/>
    </row>
    <row r="120" spans="1:12" ht="30">
      <c r="A120" s="3" t="s">
        <v>280</v>
      </c>
      <c r="B120" s="4" t="s">
        <v>281</v>
      </c>
      <c r="C120" s="5" t="s">
        <v>282</v>
      </c>
      <c r="D120" s="5" t="s">
        <v>283</v>
      </c>
      <c r="E120" s="5">
        <v>0</v>
      </c>
      <c r="F120" s="5">
        <v>0</v>
      </c>
      <c r="G120" s="5">
        <v>0</v>
      </c>
      <c r="H120" s="8">
        <v>0</v>
      </c>
      <c r="I120" s="8">
        <v>0</v>
      </c>
      <c r="J120" s="8">
        <v>0</v>
      </c>
      <c r="K120" s="8">
        <v>0</v>
      </c>
      <c r="L120" s="86" t="s">
        <v>284</v>
      </c>
    </row>
    <row r="121" spans="1:12" ht="15.75" customHeight="1">
      <c r="A121" s="3" t="s">
        <v>285</v>
      </c>
      <c r="B121" s="4" t="s">
        <v>286</v>
      </c>
      <c r="C121" s="5" t="s">
        <v>287</v>
      </c>
      <c r="D121" s="5" t="s">
        <v>288</v>
      </c>
      <c r="E121" s="5"/>
      <c r="F121" s="5"/>
      <c r="G121" s="5"/>
      <c r="H121" s="8">
        <f>'Приложение 5'!G93-'Приложение 5'!F93</f>
        <v>-0.024999999999999994</v>
      </c>
      <c r="I121" s="8">
        <f>'Приложение 5'!H93-'Приложение 5'!F93</f>
        <v>-0.025999999999999995</v>
      </c>
      <c r="J121" s="8">
        <f>'Приложение 5'!I93-'Приложение 5'!F93</f>
        <v>-0.026999999999999996</v>
      </c>
      <c r="K121" s="8">
        <f>'Приложение 5'!J93-'Приложение 5'!F93</f>
        <v>-0.027999999999999997</v>
      </c>
      <c r="L121" s="86"/>
    </row>
    <row r="122" spans="1:12" ht="25.5" customHeight="1">
      <c r="A122" s="3" t="s">
        <v>289</v>
      </c>
      <c r="B122" s="4" t="s">
        <v>290</v>
      </c>
      <c r="C122" s="5" t="s">
        <v>456</v>
      </c>
      <c r="D122" s="5" t="s">
        <v>291</v>
      </c>
      <c r="E122" s="5">
        <v>0</v>
      </c>
      <c r="F122" s="5">
        <v>0</v>
      </c>
      <c r="G122" s="5">
        <v>0</v>
      </c>
      <c r="H122" s="8">
        <v>0</v>
      </c>
      <c r="I122" s="8">
        <v>0</v>
      </c>
      <c r="J122" s="8">
        <v>0</v>
      </c>
      <c r="K122" s="8">
        <v>0</v>
      </c>
      <c r="L122" s="86"/>
    </row>
    <row r="123" spans="1:12" ht="24.75">
      <c r="A123" s="3" t="s">
        <v>292</v>
      </c>
      <c r="B123" s="4" t="s">
        <v>293</v>
      </c>
      <c r="C123" s="5" t="s">
        <v>456</v>
      </c>
      <c r="D123" s="5" t="s">
        <v>294</v>
      </c>
      <c r="E123" s="5">
        <v>0</v>
      </c>
      <c r="F123" s="5">
        <v>0</v>
      </c>
      <c r="G123" s="5">
        <v>0</v>
      </c>
      <c r="H123" s="34">
        <f>'Приложение 5'!G95/'Приложение 5'!F95*100</f>
        <v>88.83495145631069</v>
      </c>
      <c r="I123" s="34">
        <f>'Приложение 5'!H95/'Приложение 5'!F95*100</f>
        <v>87.86407766990291</v>
      </c>
      <c r="J123" s="34">
        <f>'Приложение 5'!I95/'Приложение 5'!F95*100</f>
        <v>87.37864077669903</v>
      </c>
      <c r="K123" s="34">
        <f>'Приложение 5'!J95/'Приложение 5'!F95*100</f>
        <v>86.89320388349515</v>
      </c>
      <c r="L123" s="86"/>
    </row>
    <row r="124" spans="1:12" ht="24.75">
      <c r="A124" s="3" t="s">
        <v>295</v>
      </c>
      <c r="B124" s="32" t="s">
        <v>307</v>
      </c>
      <c r="C124" s="5" t="s">
        <v>456</v>
      </c>
      <c r="D124" s="5" t="s">
        <v>308</v>
      </c>
      <c r="E124" s="5">
        <v>0</v>
      </c>
      <c r="F124" s="5">
        <v>0</v>
      </c>
      <c r="G124" s="5">
        <v>0</v>
      </c>
      <c r="H124" s="34">
        <f>'Приложение 5'!G96/'Приложение 5'!F96*100</f>
        <v>85.83046964490264</v>
      </c>
      <c r="I124" s="34">
        <f>'Приложение 5'!H96/'Приложение 5'!F96*100</f>
        <v>84.7651775486827</v>
      </c>
      <c r="J124" s="34">
        <f>'Приложение 5'!I96/'Приложение 5'!F96*100</f>
        <v>83.61970217640321</v>
      </c>
      <c r="K124" s="34">
        <f>'Приложение 5'!J96/'Приложение 5'!F96*100</f>
        <v>80.18327605956472</v>
      </c>
      <c r="L124" s="86"/>
    </row>
    <row r="125" spans="1:12" ht="24.75">
      <c r="A125" s="3" t="s">
        <v>309</v>
      </c>
      <c r="B125" s="32" t="s">
        <v>310</v>
      </c>
      <c r="C125" s="5" t="s">
        <v>456</v>
      </c>
      <c r="D125" s="5" t="s">
        <v>311</v>
      </c>
      <c r="E125" s="5">
        <v>0</v>
      </c>
      <c r="F125" s="5">
        <v>0</v>
      </c>
      <c r="G125" s="5">
        <v>0</v>
      </c>
      <c r="H125" s="34">
        <f>'Приложение 5'!G97/'Приложение 5'!F97*100</f>
        <v>84.67668929841578</v>
      </c>
      <c r="I125" s="34">
        <f>'Приложение 5'!H97/'Приложение 5'!F97*100</f>
        <v>84.50735531846104</v>
      </c>
      <c r="J125" s="34">
        <f>'Приложение 5'!I97/'Приложение 5'!F97*100</f>
        <v>84.16933397995474</v>
      </c>
      <c r="K125" s="34">
        <f>'Приложение 5'!J97/'Приложение 5'!F97*100</f>
        <v>84.06886517943744</v>
      </c>
      <c r="L125" s="86"/>
    </row>
    <row r="126" spans="1:12" ht="28.5" customHeight="1">
      <c r="A126" s="78" t="s">
        <v>312</v>
      </c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80"/>
    </row>
    <row r="127" spans="1:12" ht="84.75">
      <c r="A127" s="3" t="s">
        <v>313</v>
      </c>
      <c r="B127" s="4" t="s">
        <v>314</v>
      </c>
      <c r="C127" s="5" t="s">
        <v>456</v>
      </c>
      <c r="D127" s="5" t="s">
        <v>315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72" t="s">
        <v>316</v>
      </c>
    </row>
    <row r="128" spans="1:12" ht="96.75">
      <c r="A128" s="3" t="s">
        <v>317</v>
      </c>
      <c r="B128" s="4" t="s">
        <v>318</v>
      </c>
      <c r="C128" s="5" t="s">
        <v>456</v>
      </c>
      <c r="D128" s="5" t="s">
        <v>319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72"/>
    </row>
    <row r="129" spans="1:12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</row>
    <row r="130" spans="1:12" ht="15">
      <c r="A130" s="14"/>
      <c r="B130" s="14"/>
      <c r="C130" s="14"/>
      <c r="D130" s="1" t="s">
        <v>247</v>
      </c>
      <c r="E130" s="14"/>
      <c r="F130" s="14"/>
      <c r="G130" s="14"/>
      <c r="H130" s="14"/>
      <c r="I130" s="14"/>
      <c r="J130" s="14"/>
      <c r="K130" s="14"/>
      <c r="L130" s="14"/>
    </row>
    <row r="131" spans="1:12" ht="15">
      <c r="A131" s="14"/>
      <c r="B131" s="14"/>
      <c r="C131" s="14"/>
      <c r="D131" s="1" t="s">
        <v>248</v>
      </c>
      <c r="E131" s="14"/>
      <c r="F131" s="14"/>
      <c r="G131" s="14"/>
      <c r="H131" s="14"/>
      <c r="I131" s="14"/>
      <c r="J131" s="14"/>
      <c r="K131" s="14"/>
      <c r="L131" s="14"/>
    </row>
  </sheetData>
  <sheetProtection/>
  <mergeCells count="19">
    <mergeCell ref="I2:L4"/>
    <mergeCell ref="C4:G4"/>
    <mergeCell ref="L120:L125"/>
    <mergeCell ref="B19:B20"/>
    <mergeCell ref="C19:C20"/>
    <mergeCell ref="B22:B23"/>
    <mergeCell ref="C22:C23"/>
    <mergeCell ref="A18:G18"/>
    <mergeCell ref="A9:L9"/>
    <mergeCell ref="L127:L128"/>
    <mergeCell ref="E6:K6"/>
    <mergeCell ref="L6:L7"/>
    <mergeCell ref="A29:L29"/>
    <mergeCell ref="A62:L62"/>
    <mergeCell ref="A126:L126"/>
    <mergeCell ref="A119:G119"/>
    <mergeCell ref="A6:A7"/>
    <mergeCell ref="B6:B7"/>
    <mergeCell ref="C6:C7"/>
  </mergeCells>
  <printOptions/>
  <pageMargins left="0.35" right="0.18" top="0.21" bottom="0.17" header="0.21" footer="0.17"/>
  <pageSetup horizontalDpi="600" verticalDpi="600" orientation="landscape" paperSize="9" scale="52" r:id="rId11"/>
  <legacyDrawing r:id="rId10"/>
  <oleObjects>
    <oleObject progId="Equation.3" shapeId="1820578" r:id="rId1"/>
    <oleObject progId="Equation.3" shapeId="1820583" r:id="rId2"/>
    <oleObject progId="Equation.3" shapeId="1820590" r:id="rId3"/>
    <oleObject progId="Equation.3" shapeId="1822415" r:id="rId4"/>
    <oleObject progId="Equation.3" shapeId="1822416" r:id="rId5"/>
    <oleObject progId="Equation.3" shapeId="1822419" r:id="rId6"/>
    <oleObject progId="Equation.3" shapeId="1825420" r:id="rId7"/>
    <oleObject progId="Equation.3" shapeId="1825422" r:id="rId8"/>
    <oleObject progId="Equation.3" shapeId="1825426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Назаровского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Служба Заказчик</dc:creator>
  <cp:keywords/>
  <dc:description/>
  <cp:lastModifiedBy>Customer</cp:lastModifiedBy>
  <cp:lastPrinted>2017-11-10T04:48:46Z</cp:lastPrinted>
  <dcterms:created xsi:type="dcterms:W3CDTF">2010-06-04T01:35:31Z</dcterms:created>
  <dcterms:modified xsi:type="dcterms:W3CDTF">2017-11-10T04:49:44Z</dcterms:modified>
  <cp:category/>
  <cp:version/>
  <cp:contentType/>
  <cp:contentStatus/>
</cp:coreProperties>
</file>